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5F80DB4A-7835-45DA-9261-6716C97C2AC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E44" i="2" l="1"/>
  <c r="D44" i="2"/>
  <c r="D43" i="2"/>
  <c r="E43" i="2" s="1"/>
  <c r="E40" i="2"/>
  <c r="D40" i="2"/>
  <c r="D45" i="2" s="1"/>
  <c r="D39" i="2"/>
  <c r="E39" i="2" s="1"/>
  <c r="GU37" i="2"/>
  <c r="GT37" i="2"/>
  <c r="GS37" i="2"/>
  <c r="GR37" i="2"/>
  <c r="GQ37" i="2"/>
  <c r="GP37" i="2"/>
  <c r="GO37" i="2"/>
  <c r="GN37" i="2"/>
  <c r="GM37" i="2"/>
  <c r="GL37" i="2"/>
  <c r="GK37" i="2"/>
  <c r="GJ37" i="2"/>
  <c r="GI37" i="2"/>
  <c r="GH37" i="2"/>
  <c r="GG37" i="2"/>
  <c r="GF37" i="2"/>
  <c r="GE37" i="2"/>
  <c r="GD37" i="2"/>
  <c r="GC37" i="2"/>
  <c r="GB37" i="2"/>
  <c r="GA37" i="2"/>
  <c r="FZ37" i="2"/>
  <c r="FY37" i="2"/>
  <c r="FX37" i="2"/>
  <c r="FW37" i="2"/>
  <c r="FV37" i="2"/>
  <c r="FU37" i="2"/>
  <c r="FT37" i="2"/>
  <c r="FS37" i="2"/>
  <c r="FR37" i="2"/>
  <c r="FQ37" i="2"/>
  <c r="FP37" i="2"/>
  <c r="FO37" i="2"/>
  <c r="FN37" i="2"/>
  <c r="FM37" i="2"/>
  <c r="FL37" i="2"/>
  <c r="FK37" i="2"/>
  <c r="FJ37" i="2"/>
  <c r="FI37" i="2"/>
  <c r="FH37" i="2"/>
  <c r="FG37" i="2"/>
  <c r="FF37" i="2"/>
  <c r="FE37" i="2"/>
  <c r="FD37" i="2"/>
  <c r="FC37" i="2"/>
  <c r="FB37" i="2"/>
  <c r="FA37" i="2"/>
  <c r="EZ37" i="2"/>
  <c r="EY37" i="2"/>
  <c r="EX37" i="2"/>
  <c r="EW37" i="2"/>
  <c r="EV37" i="2"/>
  <c r="EU37" i="2"/>
  <c r="ET37" i="2"/>
  <c r="ES37" i="2"/>
  <c r="ER37" i="2"/>
  <c r="EQ37" i="2"/>
  <c r="EP37" i="2"/>
  <c r="EO37" i="2"/>
  <c r="EN37" i="2"/>
  <c r="EM37" i="2"/>
  <c r="EL37" i="2"/>
  <c r="EK37" i="2"/>
  <c r="EJ37" i="2"/>
  <c r="EI37" i="2"/>
  <c r="EH37" i="2"/>
  <c r="EG37" i="2"/>
  <c r="EF37" i="2"/>
  <c r="EE37" i="2"/>
  <c r="ED37" i="2"/>
  <c r="EC37" i="2"/>
  <c r="EB37" i="2"/>
  <c r="EA37" i="2"/>
  <c r="DZ37" i="2"/>
  <c r="DY37" i="2"/>
  <c r="DX37" i="2"/>
  <c r="DW37" i="2"/>
  <c r="DV37" i="2"/>
  <c r="DU37" i="2"/>
  <c r="DT37" i="2"/>
  <c r="DS37" i="2"/>
  <c r="DR37" i="2"/>
  <c r="DQ37" i="2"/>
  <c r="DP37" i="2"/>
  <c r="DO37" i="2"/>
  <c r="DN37" i="2"/>
  <c r="DM37" i="2"/>
  <c r="DL37" i="2"/>
  <c r="DK37" i="2"/>
  <c r="DJ37" i="2"/>
  <c r="DI37" i="2"/>
  <c r="DH37" i="2"/>
  <c r="DG37" i="2"/>
  <c r="DF37" i="2"/>
  <c r="DE37" i="2"/>
  <c r="DD37" i="2"/>
  <c r="DC37" i="2"/>
  <c r="DB37" i="2"/>
  <c r="DA37" i="2"/>
  <c r="CZ37" i="2"/>
  <c r="CY37" i="2"/>
  <c r="CX37" i="2"/>
  <c r="CW37" i="2"/>
  <c r="CV37" i="2"/>
  <c r="CU37" i="2"/>
  <c r="CT37" i="2"/>
  <c r="CS37" i="2"/>
  <c r="CR37" i="2"/>
  <c r="CQ37" i="2"/>
  <c r="CP37" i="2"/>
  <c r="CO37" i="2"/>
  <c r="CN37" i="2"/>
  <c r="CM37" i="2"/>
  <c r="CL37" i="2"/>
  <c r="CK37" i="2"/>
  <c r="CJ37" i="2"/>
  <c r="CI37" i="2"/>
  <c r="CH37" i="2"/>
  <c r="CG37" i="2"/>
  <c r="CF37" i="2"/>
  <c r="CE37" i="2"/>
  <c r="CD37" i="2"/>
  <c r="CC37" i="2"/>
  <c r="CB37" i="2"/>
  <c r="CA37" i="2"/>
  <c r="BZ37" i="2"/>
  <c r="BY37" i="2"/>
  <c r="BX37" i="2"/>
  <c r="BW37" i="2"/>
  <c r="BV37" i="2"/>
  <c r="BU37" i="2"/>
  <c r="BT37" i="2"/>
  <c r="BS37" i="2"/>
  <c r="BR37" i="2"/>
  <c r="BQ37" i="2"/>
  <c r="BP37" i="2"/>
  <c r="BO37" i="2"/>
  <c r="BN37" i="2"/>
  <c r="BM37" i="2"/>
  <c r="BL37" i="2"/>
  <c r="BK37" i="2"/>
  <c r="BJ37" i="2"/>
  <c r="BI37" i="2"/>
  <c r="BH37" i="2"/>
  <c r="BG37" i="2"/>
  <c r="BF37" i="2"/>
  <c r="BE37" i="2"/>
  <c r="BD37" i="2"/>
  <c r="BC37" i="2"/>
  <c r="BB37" i="2"/>
  <c r="BA37" i="2"/>
  <c r="AZ37" i="2"/>
  <c r="AY37" i="2"/>
  <c r="AX37" i="2"/>
  <c r="AW37" i="2"/>
  <c r="AV37" i="2"/>
  <c r="AU37" i="2"/>
  <c r="AT37" i="2"/>
  <c r="AS37" i="2"/>
  <c r="AR37" i="2"/>
  <c r="AQ37" i="2"/>
  <c r="AP37" i="2"/>
  <c r="AO37" i="2"/>
  <c r="AN37" i="2"/>
  <c r="AM37" i="2"/>
  <c r="AL37" i="2"/>
  <c r="AK37" i="2"/>
  <c r="AJ37" i="2"/>
  <c r="AI37" i="2"/>
  <c r="AH37" i="2"/>
  <c r="AG37" i="2"/>
  <c r="AF37" i="2"/>
  <c r="AE37" i="2"/>
  <c r="AD37" i="2"/>
  <c r="AC37" i="2"/>
  <c r="AB37" i="2"/>
  <c r="AA37" i="2"/>
  <c r="Z37" i="2"/>
  <c r="Y37" i="2"/>
  <c r="X37" i="2"/>
  <c r="W37" i="2"/>
  <c r="V37" i="2"/>
  <c r="U37" i="2"/>
  <c r="T37" i="2"/>
  <c r="S37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B37" i="2"/>
  <c r="GV34" i="2"/>
  <c r="GV33" i="2"/>
  <c r="HK32" i="2"/>
  <c r="HJ32" i="2"/>
  <c r="HI32" i="2"/>
  <c r="HH32" i="2"/>
  <c r="HG32" i="2"/>
  <c r="HF32" i="2"/>
  <c r="HE32" i="2"/>
  <c r="HD32" i="2"/>
  <c r="HC32" i="2"/>
  <c r="HB32" i="2"/>
  <c r="HA32" i="2"/>
  <c r="GZ32" i="2"/>
  <c r="GY32" i="2"/>
  <c r="GW32" i="2"/>
  <c r="GV32" i="2"/>
  <c r="GX32" i="2" s="1"/>
  <c r="HJ31" i="2"/>
  <c r="HJ37" i="2" s="1"/>
  <c r="HI31" i="2"/>
  <c r="HE37" i="2" s="1"/>
  <c r="HH31" i="2"/>
  <c r="HD37" i="2" s="1"/>
  <c r="HG31" i="2"/>
  <c r="HF31" i="2"/>
  <c r="HA37" i="2" s="1"/>
  <c r="HE31" i="2"/>
  <c r="HG37" i="2" s="1"/>
  <c r="HD31" i="2"/>
  <c r="HB37" i="2" s="1"/>
  <c r="HC31" i="2"/>
  <c r="HC37" i="2" s="1"/>
  <c r="HB31" i="2"/>
  <c r="HA31" i="2"/>
  <c r="GZ31" i="2"/>
  <c r="GZ37" i="2" s="1"/>
  <c r="GY31" i="2"/>
  <c r="GY37" i="2" s="1"/>
  <c r="GX31" i="2"/>
  <c r="GW31" i="2"/>
  <c r="GV31" i="2"/>
  <c r="HL30" i="2"/>
  <c r="HJ30" i="2"/>
  <c r="HI30" i="2"/>
  <c r="HH30" i="2"/>
  <c r="HG30" i="2"/>
  <c r="HF30" i="2"/>
  <c r="HE30" i="2"/>
  <c r="HD30" i="2"/>
  <c r="HC30" i="2"/>
  <c r="HB30" i="2"/>
  <c r="HA30" i="2"/>
  <c r="GZ30" i="2"/>
  <c r="GY30" i="2"/>
  <c r="GW30" i="2"/>
  <c r="GV30" i="2"/>
  <c r="GX30" i="2" s="1"/>
  <c r="HL29" i="2"/>
  <c r="HJ29" i="2"/>
  <c r="HI29" i="2"/>
  <c r="HH29" i="2"/>
  <c r="HG29" i="2"/>
  <c r="HF29" i="2"/>
  <c r="HE29" i="2"/>
  <c r="HD29" i="2"/>
  <c r="HC29" i="2"/>
  <c r="HB29" i="2"/>
  <c r="HA29" i="2"/>
  <c r="GZ29" i="2"/>
  <c r="GY29" i="2"/>
  <c r="GW29" i="2"/>
  <c r="GV29" i="2"/>
  <c r="GX29" i="2" s="1"/>
  <c r="HL28" i="2"/>
  <c r="HJ28" i="2"/>
  <c r="HI28" i="2"/>
  <c r="HH28" i="2"/>
  <c r="HG28" i="2"/>
  <c r="HF28" i="2"/>
  <c r="HE28" i="2"/>
  <c r="HD28" i="2"/>
  <c r="HC28" i="2"/>
  <c r="HB28" i="2"/>
  <c r="HA28" i="2"/>
  <c r="GZ28" i="2"/>
  <c r="GY28" i="2"/>
  <c r="GW28" i="2"/>
  <c r="GX28" i="2" s="1"/>
  <c r="GV28" i="2"/>
  <c r="HL27" i="2"/>
  <c r="HJ27" i="2"/>
  <c r="HI27" i="2"/>
  <c r="HH27" i="2"/>
  <c r="HG27" i="2"/>
  <c r="HF27" i="2"/>
  <c r="HE27" i="2"/>
  <c r="HD27" i="2"/>
  <c r="HC27" i="2"/>
  <c r="HB27" i="2"/>
  <c r="HA27" i="2"/>
  <c r="GZ27" i="2"/>
  <c r="GY27" i="2"/>
  <c r="GW27" i="2"/>
  <c r="GV27" i="2"/>
  <c r="GX27" i="2" s="1"/>
  <c r="HL26" i="2"/>
  <c r="HJ26" i="2"/>
  <c r="HI26" i="2"/>
  <c r="HH26" i="2"/>
  <c r="HG26" i="2"/>
  <c r="HF26" i="2"/>
  <c r="HE26" i="2"/>
  <c r="HD26" i="2"/>
  <c r="HC26" i="2"/>
  <c r="HB26" i="2"/>
  <c r="HA26" i="2"/>
  <c r="GZ26" i="2"/>
  <c r="GY26" i="2"/>
  <c r="GW26" i="2"/>
  <c r="GV26" i="2"/>
  <c r="GX26" i="2" s="1"/>
  <c r="HL25" i="2"/>
  <c r="HJ25" i="2"/>
  <c r="HI25" i="2"/>
  <c r="HH25" i="2"/>
  <c r="HG25" i="2"/>
  <c r="HF25" i="2"/>
  <c r="HE25" i="2"/>
  <c r="HD25" i="2"/>
  <c r="HC25" i="2"/>
  <c r="HB25" i="2"/>
  <c r="HA25" i="2"/>
  <c r="GZ25" i="2"/>
  <c r="GY25" i="2"/>
  <c r="GW25" i="2"/>
  <c r="GX25" i="2" s="1"/>
  <c r="GV25" i="2"/>
  <c r="HL24" i="2"/>
  <c r="HJ24" i="2"/>
  <c r="HI24" i="2"/>
  <c r="HH24" i="2"/>
  <c r="HG24" i="2"/>
  <c r="HF24" i="2"/>
  <c r="HE24" i="2"/>
  <c r="HD24" i="2"/>
  <c r="HC24" i="2"/>
  <c r="HB24" i="2"/>
  <c r="HA24" i="2"/>
  <c r="GZ24" i="2"/>
  <c r="GY24" i="2"/>
  <c r="GW24" i="2"/>
  <c r="GV24" i="2"/>
  <c r="GX24" i="2" s="1"/>
  <c r="HL23" i="2"/>
  <c r="HJ23" i="2"/>
  <c r="HI23" i="2"/>
  <c r="HH23" i="2"/>
  <c r="HG23" i="2"/>
  <c r="HF23" i="2"/>
  <c r="HE23" i="2"/>
  <c r="HD23" i="2"/>
  <c r="HC23" i="2"/>
  <c r="HB23" i="2"/>
  <c r="HA23" i="2"/>
  <c r="GZ23" i="2"/>
  <c r="GY23" i="2"/>
  <c r="GW23" i="2"/>
  <c r="GV23" i="2"/>
  <c r="GX23" i="2" s="1"/>
  <c r="HL22" i="2"/>
  <c r="HJ22" i="2"/>
  <c r="HI22" i="2"/>
  <c r="HH22" i="2"/>
  <c r="HG22" i="2"/>
  <c r="HF22" i="2"/>
  <c r="HE22" i="2"/>
  <c r="HD22" i="2"/>
  <c r="HC22" i="2"/>
  <c r="HB22" i="2"/>
  <c r="HA22" i="2"/>
  <c r="GZ22" i="2"/>
  <c r="GY22" i="2"/>
  <c r="GW22" i="2"/>
  <c r="GX22" i="2" s="1"/>
  <c r="GV22" i="2"/>
  <c r="HL21" i="2"/>
  <c r="HJ21" i="2"/>
  <c r="HI21" i="2"/>
  <c r="HH21" i="2"/>
  <c r="HG21" i="2"/>
  <c r="HF21" i="2"/>
  <c r="HE21" i="2"/>
  <c r="HD21" i="2"/>
  <c r="HC21" i="2"/>
  <c r="HB21" i="2"/>
  <c r="HA21" i="2"/>
  <c r="GZ21" i="2"/>
  <c r="GY21" i="2"/>
  <c r="GW21" i="2"/>
  <c r="GV21" i="2"/>
  <c r="GX21" i="2" s="1"/>
  <c r="HL20" i="2"/>
  <c r="HJ20" i="2"/>
  <c r="HI20" i="2"/>
  <c r="HH20" i="2"/>
  <c r="HG20" i="2"/>
  <c r="HF20" i="2"/>
  <c r="HE20" i="2"/>
  <c r="HD20" i="2"/>
  <c r="HC20" i="2"/>
  <c r="HB20" i="2"/>
  <c r="HA20" i="2"/>
  <c r="GZ20" i="2"/>
  <c r="GY20" i="2"/>
  <c r="GW20" i="2"/>
  <c r="GV20" i="2"/>
  <c r="GX20" i="2" s="1"/>
  <c r="HL19" i="2"/>
  <c r="HJ19" i="2"/>
  <c r="HI19" i="2"/>
  <c r="HH19" i="2"/>
  <c r="HG19" i="2"/>
  <c r="HF19" i="2"/>
  <c r="HE19" i="2"/>
  <c r="HD19" i="2"/>
  <c r="HC19" i="2"/>
  <c r="HB19" i="2"/>
  <c r="HA19" i="2"/>
  <c r="GZ19" i="2"/>
  <c r="GY19" i="2"/>
  <c r="GW19" i="2"/>
  <c r="GX19" i="2" s="1"/>
  <c r="GV19" i="2"/>
  <c r="HL18" i="2"/>
  <c r="HJ18" i="2"/>
  <c r="HI18" i="2"/>
  <c r="HH18" i="2"/>
  <c r="HG18" i="2"/>
  <c r="HF18" i="2"/>
  <c r="HE18" i="2"/>
  <c r="HD18" i="2"/>
  <c r="HC18" i="2"/>
  <c r="HB18" i="2"/>
  <c r="HA18" i="2"/>
  <c r="GZ18" i="2"/>
  <c r="GY18" i="2"/>
  <c r="GW18" i="2"/>
  <c r="GV18" i="2"/>
  <c r="GX18" i="2" s="1"/>
  <c r="HL17" i="2"/>
  <c r="HJ17" i="2"/>
  <c r="HI17" i="2"/>
  <c r="HH17" i="2"/>
  <c r="HG17" i="2"/>
  <c r="HF17" i="2"/>
  <c r="HE17" i="2"/>
  <c r="HD17" i="2"/>
  <c r="HC17" i="2"/>
  <c r="HB17" i="2"/>
  <c r="HA17" i="2"/>
  <c r="GZ17" i="2"/>
  <c r="GY17" i="2"/>
  <c r="GW17" i="2"/>
  <c r="GV17" i="2"/>
  <c r="GX17" i="2" s="1"/>
  <c r="HL16" i="2"/>
  <c r="HJ16" i="2"/>
  <c r="HI16" i="2"/>
  <c r="HH16" i="2"/>
  <c r="HG16" i="2"/>
  <c r="HF16" i="2"/>
  <c r="HE16" i="2"/>
  <c r="HD16" i="2"/>
  <c r="HC16" i="2"/>
  <c r="HB16" i="2"/>
  <c r="HA16" i="2"/>
  <c r="GZ16" i="2"/>
  <c r="GY16" i="2"/>
  <c r="GW16" i="2"/>
  <c r="GX16" i="2" s="1"/>
  <c r="GV16" i="2"/>
  <c r="HL15" i="2"/>
  <c r="HJ15" i="2"/>
  <c r="HI15" i="2"/>
  <c r="HH15" i="2"/>
  <c r="HG15" i="2"/>
  <c r="HF15" i="2"/>
  <c r="HE15" i="2"/>
  <c r="HD15" i="2"/>
  <c r="HC15" i="2"/>
  <c r="HB15" i="2"/>
  <c r="HA15" i="2"/>
  <c r="GZ15" i="2"/>
  <c r="GY15" i="2"/>
  <c r="GW15" i="2"/>
  <c r="GV15" i="2"/>
  <c r="GX15" i="2" s="1"/>
  <c r="HL14" i="2"/>
  <c r="HJ14" i="2"/>
  <c r="HI14" i="2"/>
  <c r="HH14" i="2"/>
  <c r="HG14" i="2"/>
  <c r="HF14" i="2"/>
  <c r="HE14" i="2"/>
  <c r="HD14" i="2"/>
  <c r="HC14" i="2"/>
  <c r="HB14" i="2"/>
  <c r="HA14" i="2"/>
  <c r="GZ14" i="2"/>
  <c r="GY14" i="2"/>
  <c r="GW14" i="2"/>
  <c r="GV14" i="2"/>
  <c r="GX14" i="2" s="1"/>
  <c r="HL13" i="2"/>
  <c r="HJ13" i="2"/>
  <c r="HI13" i="2"/>
  <c r="HH13" i="2"/>
  <c r="HG13" i="2"/>
  <c r="HF13" i="2"/>
  <c r="HE13" i="2"/>
  <c r="HD13" i="2"/>
  <c r="HC13" i="2"/>
  <c r="HB13" i="2"/>
  <c r="HA13" i="2"/>
  <c r="GZ13" i="2"/>
  <c r="GY13" i="2"/>
  <c r="GW13" i="2"/>
  <c r="GX13" i="2" s="1"/>
  <c r="GV13" i="2"/>
  <c r="HL12" i="2"/>
  <c r="HJ12" i="2"/>
  <c r="HI12" i="2"/>
  <c r="HH12" i="2"/>
  <c r="HG12" i="2"/>
  <c r="HF12" i="2"/>
  <c r="HE12" i="2"/>
  <c r="HD12" i="2"/>
  <c r="HC12" i="2"/>
  <c r="HB12" i="2"/>
  <c r="HA12" i="2"/>
  <c r="GZ12" i="2"/>
  <c r="GY12" i="2"/>
  <c r="GW12" i="2"/>
  <c r="GV12" i="2"/>
  <c r="GX12" i="2" s="1"/>
  <c r="HL11" i="2"/>
  <c r="HJ11" i="2"/>
  <c r="HI11" i="2"/>
  <c r="HH11" i="2"/>
  <c r="HG11" i="2"/>
  <c r="HF11" i="2"/>
  <c r="HE11" i="2"/>
  <c r="HD11" i="2"/>
  <c r="HC11" i="2"/>
  <c r="HB11" i="2"/>
  <c r="HA11" i="2"/>
  <c r="GZ11" i="2"/>
  <c r="GY11" i="2"/>
  <c r="GW11" i="2"/>
  <c r="GV11" i="2"/>
  <c r="GX11" i="2" s="1"/>
  <c r="HL10" i="2"/>
  <c r="HJ10" i="2"/>
  <c r="HI10" i="2"/>
  <c r="HH10" i="2"/>
  <c r="HG10" i="2"/>
  <c r="HF10" i="2"/>
  <c r="HE10" i="2"/>
  <c r="HD10" i="2"/>
  <c r="HC10" i="2"/>
  <c r="HB10" i="2"/>
  <c r="HA10" i="2"/>
  <c r="GZ10" i="2"/>
  <c r="GY10" i="2"/>
  <c r="GW10" i="2"/>
  <c r="GX10" i="2" s="1"/>
  <c r="GV10" i="2"/>
  <c r="HL9" i="2"/>
  <c r="HJ9" i="2"/>
  <c r="HI9" i="2"/>
  <c r="HH9" i="2"/>
  <c r="HG9" i="2"/>
  <c r="HF9" i="2"/>
  <c r="HE9" i="2"/>
  <c r="HD9" i="2"/>
  <c r="HC9" i="2"/>
  <c r="HB9" i="2"/>
  <c r="HA9" i="2"/>
  <c r="GZ9" i="2"/>
  <c r="GY9" i="2"/>
  <c r="GW9" i="2"/>
  <c r="GV9" i="2"/>
  <c r="GX9" i="2" s="1"/>
  <c r="HL8" i="2"/>
  <c r="HJ8" i="2"/>
  <c r="HI8" i="2"/>
  <c r="HH8" i="2"/>
  <c r="HG8" i="2"/>
  <c r="HF8" i="2"/>
  <c r="HE8" i="2"/>
  <c r="HD8" i="2"/>
  <c r="HC8" i="2"/>
  <c r="HB8" i="2"/>
  <c r="HA8" i="2"/>
  <c r="GZ8" i="2"/>
  <c r="GY8" i="2"/>
  <c r="GW8" i="2"/>
  <c r="GV8" i="2"/>
  <c r="GX8" i="2" s="1"/>
  <c r="HL7" i="2"/>
  <c r="HJ7" i="2"/>
  <c r="HI7" i="2"/>
  <c r="HH7" i="2"/>
  <c r="HG7" i="2"/>
  <c r="HF7" i="2"/>
  <c r="HE7" i="2"/>
  <c r="HD7" i="2"/>
  <c r="HC7" i="2"/>
  <c r="HB7" i="2"/>
  <c r="HA7" i="2"/>
  <c r="GZ7" i="2"/>
  <c r="GY7" i="2"/>
  <c r="GW7" i="2"/>
  <c r="GX7" i="2" s="1"/>
  <c r="GV7" i="2"/>
  <c r="HL6" i="2"/>
  <c r="HJ6" i="2"/>
  <c r="HI6" i="2"/>
  <c r="HH6" i="2"/>
  <c r="HG6" i="2"/>
  <c r="HF6" i="2"/>
  <c r="HE6" i="2"/>
  <c r="HD6" i="2"/>
  <c r="HC6" i="2"/>
  <c r="HB6" i="2"/>
  <c r="HA6" i="2"/>
  <c r="GZ6" i="2"/>
  <c r="GY6" i="2"/>
  <c r="GW6" i="2"/>
  <c r="GV6" i="2"/>
  <c r="GX6" i="2" s="1"/>
  <c r="HL5" i="2"/>
  <c r="HJ5" i="2"/>
  <c r="HI5" i="2"/>
  <c r="HH5" i="2"/>
  <c r="HG5" i="2"/>
  <c r="HF5" i="2"/>
  <c r="HE5" i="2"/>
  <c r="HD5" i="2"/>
  <c r="HC5" i="2"/>
  <c r="HB5" i="2"/>
  <c r="HA5" i="2"/>
  <c r="GZ5" i="2"/>
  <c r="GY5" i="2"/>
  <c r="GW5" i="2"/>
  <c r="GV5" i="2"/>
  <c r="GX5" i="2" s="1"/>
  <c r="N54" i="10"/>
  <c r="M54" i="10"/>
  <c r="L54" i="10"/>
  <c r="K54" i="10"/>
  <c r="J54" i="10"/>
  <c r="I54" i="10"/>
  <c r="I53" i="10" s="1"/>
  <c r="H54" i="10"/>
  <c r="G54" i="10"/>
  <c r="F54" i="10"/>
  <c r="E54" i="10"/>
  <c r="D54" i="10"/>
  <c r="C54" i="10"/>
  <c r="C53" i="10" s="1"/>
  <c r="B54" i="10"/>
  <c r="U53" i="10"/>
  <c r="N52" i="10"/>
  <c r="N53" i="10" s="1"/>
  <c r="M52" i="10"/>
  <c r="L52" i="10"/>
  <c r="L53" i="10" s="1"/>
  <c r="K52" i="10"/>
  <c r="K53" i="10" s="1"/>
  <c r="J52" i="10"/>
  <c r="J53" i="10" s="1"/>
  <c r="I52" i="10"/>
  <c r="H52" i="10"/>
  <c r="H53" i="10" s="1"/>
  <c r="G52" i="10"/>
  <c r="F52" i="10"/>
  <c r="F53" i="10" s="1"/>
  <c r="E52" i="10"/>
  <c r="E53" i="10" s="1"/>
  <c r="D52" i="10"/>
  <c r="D53" i="10" s="1"/>
  <c r="C52" i="10"/>
  <c r="B52" i="10"/>
  <c r="B53" i="10" s="1"/>
  <c r="K51" i="10"/>
  <c r="E51" i="10"/>
  <c r="N50" i="10"/>
  <c r="N51" i="10" s="1"/>
  <c r="M50" i="10"/>
  <c r="L50" i="10"/>
  <c r="L51" i="10" s="1"/>
  <c r="K50" i="10"/>
  <c r="J50" i="10"/>
  <c r="J49" i="10" s="1"/>
  <c r="I50" i="10"/>
  <c r="H50" i="10"/>
  <c r="H51" i="10" s="1"/>
  <c r="G50" i="10"/>
  <c r="F50" i="10"/>
  <c r="F51" i="10" s="1"/>
  <c r="E50" i="10"/>
  <c r="D50" i="10"/>
  <c r="C50" i="10"/>
  <c r="B50" i="10"/>
  <c r="B51" i="10" s="1"/>
  <c r="D49" i="10"/>
  <c r="N48" i="10"/>
  <c r="M48" i="10"/>
  <c r="M49" i="10" s="1"/>
  <c r="L48" i="10"/>
  <c r="K48" i="10"/>
  <c r="K47" i="10" s="1"/>
  <c r="J48" i="10"/>
  <c r="I48" i="10"/>
  <c r="H48" i="10"/>
  <c r="G48" i="10"/>
  <c r="G49" i="10" s="1"/>
  <c r="F48" i="10"/>
  <c r="E48" i="10"/>
  <c r="E47" i="10" s="1"/>
  <c r="D48" i="10"/>
  <c r="C48" i="10"/>
  <c r="B48" i="10"/>
  <c r="N46" i="10"/>
  <c r="M46" i="10"/>
  <c r="L46" i="10"/>
  <c r="L47" i="10" s="1"/>
  <c r="K46" i="10"/>
  <c r="J46" i="10"/>
  <c r="J47" i="10" s="1"/>
  <c r="I46" i="10"/>
  <c r="I47" i="10" s="1"/>
  <c r="H46" i="10"/>
  <c r="G46" i="10"/>
  <c r="F46" i="10"/>
  <c r="F47" i="10" s="1"/>
  <c r="E46" i="10"/>
  <c r="D46" i="10"/>
  <c r="D47" i="10" s="1"/>
  <c r="C46" i="10"/>
  <c r="B46" i="10"/>
  <c r="M45" i="10"/>
  <c r="L45" i="10"/>
  <c r="K45" i="10"/>
  <c r="J45" i="10"/>
  <c r="I45" i="10"/>
  <c r="H45" i="10"/>
  <c r="G45" i="10"/>
  <c r="F45" i="10"/>
  <c r="E45" i="10"/>
  <c r="D45" i="10"/>
  <c r="C45" i="10"/>
  <c r="B45" i="10"/>
  <c r="N44" i="10"/>
  <c r="N45" i="10" s="1"/>
  <c r="M44" i="10"/>
  <c r="L44" i="10"/>
  <c r="L43" i="10" s="1"/>
  <c r="K44" i="10"/>
  <c r="J44" i="10"/>
  <c r="J43" i="10" s="1"/>
  <c r="I44" i="10"/>
  <c r="H44" i="10"/>
  <c r="G44" i="10"/>
  <c r="F44" i="10"/>
  <c r="F43" i="10" s="1"/>
  <c r="E44" i="10"/>
  <c r="D44" i="10"/>
  <c r="C44" i="10"/>
  <c r="B44" i="10"/>
  <c r="D43" i="10"/>
  <c r="N42" i="10"/>
  <c r="M42" i="10"/>
  <c r="M43" i="10" s="1"/>
  <c r="L42" i="10"/>
  <c r="K42" i="10"/>
  <c r="K41" i="10" s="1"/>
  <c r="J42" i="10"/>
  <c r="I42" i="10"/>
  <c r="H42" i="10"/>
  <c r="G42" i="10"/>
  <c r="G43" i="10" s="1"/>
  <c r="F42" i="10"/>
  <c r="E42" i="10"/>
  <c r="E41" i="10" s="1"/>
  <c r="D42" i="10"/>
  <c r="C42" i="10"/>
  <c r="B42" i="10"/>
  <c r="N40" i="10"/>
  <c r="M40" i="10"/>
  <c r="L40" i="10"/>
  <c r="L41" i="10" s="1"/>
  <c r="K40" i="10"/>
  <c r="J40" i="10"/>
  <c r="J41" i="10" s="1"/>
  <c r="I40" i="10"/>
  <c r="I41" i="10" s="1"/>
  <c r="H40" i="10"/>
  <c r="G40" i="10"/>
  <c r="F40" i="10"/>
  <c r="F41" i="10" s="1"/>
  <c r="E40" i="10"/>
  <c r="D40" i="10"/>
  <c r="D41" i="10" s="1"/>
  <c r="C40" i="10"/>
  <c r="C41" i="10" s="1"/>
  <c r="B40" i="10"/>
  <c r="K39" i="10"/>
  <c r="E39" i="10"/>
  <c r="N38" i="10"/>
  <c r="N39" i="10" s="1"/>
  <c r="M38" i="10"/>
  <c r="L38" i="10"/>
  <c r="L39" i="10" s="1"/>
  <c r="K38" i="10"/>
  <c r="J38" i="10"/>
  <c r="I38" i="10"/>
  <c r="H38" i="10"/>
  <c r="H39" i="10" s="1"/>
  <c r="G38" i="10"/>
  <c r="F38" i="10"/>
  <c r="F39" i="10" s="1"/>
  <c r="E38" i="10"/>
  <c r="D38" i="10"/>
  <c r="C38" i="10"/>
  <c r="B38" i="10"/>
  <c r="B39" i="10" s="1"/>
  <c r="J37" i="10"/>
  <c r="D37" i="10"/>
  <c r="N36" i="10"/>
  <c r="M36" i="10"/>
  <c r="M37" i="10" s="1"/>
  <c r="L36" i="10"/>
  <c r="K36" i="10"/>
  <c r="K35" i="10" s="1"/>
  <c r="J36" i="10"/>
  <c r="I36" i="10"/>
  <c r="H36" i="10"/>
  <c r="G36" i="10"/>
  <c r="G37" i="10" s="1"/>
  <c r="F36" i="10"/>
  <c r="E36" i="10"/>
  <c r="E35" i="10" s="1"/>
  <c r="D36" i="10"/>
  <c r="C36" i="10"/>
  <c r="B36" i="10"/>
  <c r="F35" i="10"/>
  <c r="N34" i="10"/>
  <c r="M34" i="10"/>
  <c r="L34" i="10"/>
  <c r="L35" i="10" s="1"/>
  <c r="K34" i="10"/>
  <c r="J34" i="10"/>
  <c r="J35" i="10" s="1"/>
  <c r="I34" i="10"/>
  <c r="I35" i="10" s="1"/>
  <c r="H34" i="10"/>
  <c r="G34" i="10"/>
  <c r="F34" i="10"/>
  <c r="E34" i="10"/>
  <c r="D34" i="10"/>
  <c r="D35" i="10" s="1"/>
  <c r="C34" i="10"/>
  <c r="C35" i="10" s="1"/>
  <c r="B34" i="10"/>
  <c r="K33" i="10"/>
  <c r="E33" i="10"/>
  <c r="N32" i="10"/>
  <c r="N33" i="10" s="1"/>
  <c r="M32" i="10"/>
  <c r="L32" i="10"/>
  <c r="L33" i="10" s="1"/>
  <c r="K32" i="10"/>
  <c r="J32" i="10"/>
  <c r="J31" i="10" s="1"/>
  <c r="I32" i="10"/>
  <c r="H32" i="10"/>
  <c r="H33" i="10" s="1"/>
  <c r="G32" i="10"/>
  <c r="F32" i="10"/>
  <c r="F33" i="10" s="1"/>
  <c r="E32" i="10"/>
  <c r="D32" i="10"/>
  <c r="C32" i="10"/>
  <c r="B32" i="10"/>
  <c r="B33" i="10" s="1"/>
  <c r="D31" i="10"/>
  <c r="N30" i="10"/>
  <c r="M30" i="10"/>
  <c r="M31" i="10" s="1"/>
  <c r="L30" i="10"/>
  <c r="K30" i="10"/>
  <c r="K29" i="10" s="1"/>
  <c r="J30" i="10"/>
  <c r="I30" i="10"/>
  <c r="I29" i="10" s="1"/>
  <c r="H30" i="10"/>
  <c r="G30" i="10"/>
  <c r="G31" i="10" s="1"/>
  <c r="F30" i="10"/>
  <c r="E30" i="10"/>
  <c r="E29" i="10" s="1"/>
  <c r="D30" i="10"/>
  <c r="C30" i="10"/>
  <c r="B30" i="10"/>
  <c r="F29" i="10"/>
  <c r="N28" i="10"/>
  <c r="M28" i="10"/>
  <c r="L28" i="10"/>
  <c r="L29" i="10" s="1"/>
  <c r="K28" i="10"/>
  <c r="J28" i="10"/>
  <c r="J29" i="10" s="1"/>
  <c r="I28" i="10"/>
  <c r="H28" i="10"/>
  <c r="G28" i="10"/>
  <c r="F28" i="10"/>
  <c r="E28" i="10"/>
  <c r="D28" i="10"/>
  <c r="D29" i="10" s="1"/>
  <c r="C28" i="10"/>
  <c r="C29" i="10" s="1"/>
  <c r="B28" i="10"/>
  <c r="K27" i="10"/>
  <c r="E27" i="10"/>
  <c r="N26" i="10"/>
  <c r="N27" i="10" s="1"/>
  <c r="M26" i="10"/>
  <c r="L26" i="10"/>
  <c r="L27" i="10" s="1"/>
  <c r="K26" i="10"/>
  <c r="J26" i="10"/>
  <c r="J25" i="10" s="1"/>
  <c r="I26" i="10"/>
  <c r="H26" i="10"/>
  <c r="H27" i="10" s="1"/>
  <c r="G26" i="10"/>
  <c r="F26" i="10"/>
  <c r="F27" i="10" s="1"/>
  <c r="E26" i="10"/>
  <c r="D26" i="10"/>
  <c r="C26" i="10"/>
  <c r="B26" i="10"/>
  <c r="B27" i="10" s="1"/>
  <c r="D25" i="10"/>
  <c r="N24" i="10"/>
  <c r="M24" i="10"/>
  <c r="M25" i="10" s="1"/>
  <c r="L24" i="10"/>
  <c r="K24" i="10"/>
  <c r="K23" i="10" s="1"/>
  <c r="J24" i="10"/>
  <c r="I24" i="10"/>
  <c r="H24" i="10"/>
  <c r="G24" i="10"/>
  <c r="G25" i="10" s="1"/>
  <c r="F24" i="10"/>
  <c r="E24" i="10"/>
  <c r="E23" i="10" s="1"/>
  <c r="D24" i="10"/>
  <c r="C24" i="10"/>
  <c r="B24" i="10"/>
  <c r="N22" i="10"/>
  <c r="M22" i="10"/>
  <c r="L22" i="10"/>
  <c r="L23" i="10" s="1"/>
  <c r="K22" i="10"/>
  <c r="J22" i="10"/>
  <c r="J23" i="10" s="1"/>
  <c r="I22" i="10"/>
  <c r="I23" i="10" s="1"/>
  <c r="H22" i="10"/>
  <c r="G22" i="10"/>
  <c r="F22" i="10"/>
  <c r="F23" i="10" s="1"/>
  <c r="E22" i="10"/>
  <c r="D22" i="10"/>
  <c r="D23" i="10" s="1"/>
  <c r="C22" i="10"/>
  <c r="C23" i="10" s="1"/>
  <c r="B22" i="10"/>
  <c r="K21" i="10"/>
  <c r="E21" i="10"/>
  <c r="N20" i="10"/>
  <c r="N21" i="10" s="1"/>
  <c r="M20" i="10"/>
  <c r="L20" i="10"/>
  <c r="L21" i="10" s="1"/>
  <c r="K20" i="10"/>
  <c r="J20" i="10"/>
  <c r="I20" i="10"/>
  <c r="H20" i="10"/>
  <c r="H21" i="10" s="1"/>
  <c r="G20" i="10"/>
  <c r="F20" i="10"/>
  <c r="F21" i="10" s="1"/>
  <c r="E20" i="10"/>
  <c r="D20" i="10"/>
  <c r="C20" i="10"/>
  <c r="B20" i="10"/>
  <c r="B21" i="10" s="1"/>
  <c r="J19" i="10"/>
  <c r="D19" i="10"/>
  <c r="N18" i="10"/>
  <c r="M18" i="10"/>
  <c r="M19" i="10" s="1"/>
  <c r="L18" i="10"/>
  <c r="K18" i="10"/>
  <c r="K17" i="10" s="1"/>
  <c r="J18" i="10"/>
  <c r="I18" i="10"/>
  <c r="H18" i="10"/>
  <c r="G18" i="10"/>
  <c r="G19" i="10" s="1"/>
  <c r="F18" i="10"/>
  <c r="E18" i="10"/>
  <c r="E17" i="10" s="1"/>
  <c r="D18" i="10"/>
  <c r="C18" i="10"/>
  <c r="B18" i="10"/>
  <c r="F17" i="10"/>
  <c r="N16" i="10"/>
  <c r="M16" i="10"/>
  <c r="L16" i="10"/>
  <c r="L17" i="10" s="1"/>
  <c r="K16" i="10"/>
  <c r="J16" i="10"/>
  <c r="J17" i="10" s="1"/>
  <c r="I16" i="10"/>
  <c r="I17" i="10" s="1"/>
  <c r="H16" i="10"/>
  <c r="G16" i="10"/>
  <c r="F16" i="10"/>
  <c r="E16" i="10"/>
  <c r="D16" i="10"/>
  <c r="D17" i="10" s="1"/>
  <c r="C16" i="10"/>
  <c r="C17" i="10" s="1"/>
  <c r="B16" i="10"/>
  <c r="K15" i="10"/>
  <c r="E15" i="10"/>
  <c r="N14" i="10"/>
  <c r="N15" i="10" s="1"/>
  <c r="M14" i="10"/>
  <c r="L14" i="10"/>
  <c r="L15" i="10" s="1"/>
  <c r="K14" i="10"/>
  <c r="J14" i="10"/>
  <c r="J13" i="10" s="1"/>
  <c r="I14" i="10"/>
  <c r="H14" i="10"/>
  <c r="H15" i="10" s="1"/>
  <c r="G14" i="10"/>
  <c r="F14" i="10"/>
  <c r="F15" i="10" s="1"/>
  <c r="E14" i="10"/>
  <c r="D14" i="10"/>
  <c r="C14" i="10"/>
  <c r="B14" i="10"/>
  <c r="B15" i="10" s="1"/>
  <c r="D13" i="10"/>
  <c r="N12" i="10"/>
  <c r="M12" i="10"/>
  <c r="M13" i="10" s="1"/>
  <c r="L12" i="10"/>
  <c r="K12" i="10"/>
  <c r="K13" i="10" s="1"/>
  <c r="J12" i="10"/>
  <c r="I12" i="10"/>
  <c r="H12" i="10"/>
  <c r="G12" i="10"/>
  <c r="G13" i="10" s="1"/>
  <c r="F12" i="10"/>
  <c r="E12" i="10"/>
  <c r="E13" i="10" s="1"/>
  <c r="D12" i="10"/>
  <c r="C12" i="10"/>
  <c r="B12" i="10"/>
  <c r="N11" i="10"/>
  <c r="J11" i="10"/>
  <c r="H11" i="10"/>
  <c r="B11" i="10"/>
  <c r="N10" i="10"/>
  <c r="M10" i="10"/>
  <c r="M11" i="10" s="1"/>
  <c r="L10" i="10"/>
  <c r="L11" i="10" s="1"/>
  <c r="K10" i="10"/>
  <c r="K11" i="10" s="1"/>
  <c r="J10" i="10"/>
  <c r="I10" i="10"/>
  <c r="I11" i="10" s="1"/>
  <c r="H10" i="10"/>
  <c r="G10" i="10"/>
  <c r="G11" i="10" s="1"/>
  <c r="F10" i="10"/>
  <c r="F11" i="10" s="1"/>
  <c r="E10" i="10"/>
  <c r="E11" i="10" s="1"/>
  <c r="D10" i="10"/>
  <c r="D11" i="10" s="1"/>
  <c r="C10" i="10"/>
  <c r="C11" i="10" s="1"/>
  <c r="B10" i="10"/>
  <c r="N9" i="10"/>
  <c r="J9" i="10"/>
  <c r="H9" i="10"/>
  <c r="B9" i="10"/>
  <c r="N8" i="10"/>
  <c r="M8" i="10"/>
  <c r="L8" i="10"/>
  <c r="L9" i="10" s="1"/>
  <c r="K8" i="10"/>
  <c r="J8" i="10"/>
  <c r="I8" i="10"/>
  <c r="I9" i="10" s="1"/>
  <c r="H8" i="10"/>
  <c r="G8" i="10"/>
  <c r="G7" i="10" s="1"/>
  <c r="F8" i="10"/>
  <c r="F9" i="10" s="1"/>
  <c r="E8" i="10"/>
  <c r="E7" i="10" s="1"/>
  <c r="D8" i="10"/>
  <c r="D9" i="10" s="1"/>
  <c r="C8" i="10"/>
  <c r="C9" i="10" s="1"/>
  <c r="B8" i="10"/>
  <c r="N7" i="10"/>
  <c r="M7" i="10"/>
  <c r="K7" i="10"/>
  <c r="H7" i="10"/>
  <c r="M6" i="10"/>
  <c r="L6" i="10"/>
  <c r="L7" i="10" s="1"/>
  <c r="K6" i="10"/>
  <c r="J6" i="10"/>
  <c r="J7" i="10" s="1"/>
  <c r="I6" i="10"/>
  <c r="H6" i="10"/>
  <c r="G6" i="10"/>
  <c r="F6" i="10"/>
  <c r="F7" i="10" s="1"/>
  <c r="E6" i="10"/>
  <c r="D6" i="10"/>
  <c r="D7" i="10" s="1"/>
  <c r="C6" i="10"/>
  <c r="B6" i="10"/>
  <c r="B7" i="10" s="1"/>
  <c r="F3" i="10"/>
  <c r="AE9" i="10" s="1"/>
  <c r="B3" i="10"/>
  <c r="T7" i="10" s="1"/>
  <c r="J192" i="4"/>
  <c r="I192" i="4"/>
  <c r="H192" i="4"/>
  <c r="G192" i="4"/>
  <c r="F192" i="4"/>
  <c r="E192" i="4"/>
  <c r="C192" i="4"/>
  <c r="J191" i="4"/>
  <c r="I191" i="4"/>
  <c r="H191" i="4"/>
  <c r="G191" i="4"/>
  <c r="F191" i="4"/>
  <c r="E191" i="4"/>
  <c r="C191" i="4"/>
  <c r="J190" i="4"/>
  <c r="I190" i="4"/>
  <c r="H190" i="4"/>
  <c r="G190" i="4"/>
  <c r="F190" i="4"/>
  <c r="E190" i="4"/>
  <c r="C190" i="4"/>
  <c r="J189" i="4"/>
  <c r="I189" i="4"/>
  <c r="H189" i="4"/>
  <c r="G189" i="4"/>
  <c r="F189" i="4"/>
  <c r="E189" i="4"/>
  <c r="C189" i="4"/>
  <c r="J188" i="4"/>
  <c r="I188" i="4"/>
  <c r="H188" i="4"/>
  <c r="G188" i="4"/>
  <c r="F188" i="4"/>
  <c r="E188" i="4"/>
  <c r="C188" i="4"/>
  <c r="J187" i="4"/>
  <c r="I187" i="4"/>
  <c r="H187" i="4"/>
  <c r="G187" i="4"/>
  <c r="F187" i="4"/>
  <c r="E187" i="4"/>
  <c r="C187" i="4"/>
  <c r="J186" i="4"/>
  <c r="I186" i="4"/>
  <c r="H186" i="4"/>
  <c r="G186" i="4"/>
  <c r="F186" i="4"/>
  <c r="E186" i="4"/>
  <c r="C186" i="4"/>
  <c r="J185" i="4"/>
  <c r="I185" i="4"/>
  <c r="H185" i="4"/>
  <c r="G185" i="4"/>
  <c r="F185" i="4"/>
  <c r="E185" i="4"/>
  <c r="C185" i="4"/>
  <c r="J184" i="4"/>
  <c r="I184" i="4"/>
  <c r="H184" i="4"/>
  <c r="G184" i="4"/>
  <c r="F184" i="4"/>
  <c r="E184" i="4"/>
  <c r="C184" i="4"/>
  <c r="J183" i="4"/>
  <c r="I183" i="4"/>
  <c r="H183" i="4"/>
  <c r="H193" i="4" s="1"/>
  <c r="G183" i="4"/>
  <c r="F183" i="4"/>
  <c r="E183" i="4"/>
  <c r="C183" i="4"/>
  <c r="J181" i="4"/>
  <c r="I181" i="4"/>
  <c r="H181" i="4"/>
  <c r="G181" i="4"/>
  <c r="F181" i="4"/>
  <c r="E181" i="4"/>
  <c r="C181" i="4"/>
  <c r="J180" i="4"/>
  <c r="I180" i="4"/>
  <c r="H180" i="4"/>
  <c r="G180" i="4"/>
  <c r="F180" i="4"/>
  <c r="E180" i="4"/>
  <c r="C180" i="4"/>
  <c r="J179" i="4"/>
  <c r="I179" i="4"/>
  <c r="H179" i="4"/>
  <c r="G179" i="4"/>
  <c r="F179" i="4"/>
  <c r="E179" i="4"/>
  <c r="C179" i="4"/>
  <c r="J178" i="4"/>
  <c r="I178" i="4"/>
  <c r="H178" i="4"/>
  <c r="G178" i="4"/>
  <c r="F178" i="4"/>
  <c r="E178" i="4"/>
  <c r="C178" i="4"/>
  <c r="J177" i="4"/>
  <c r="I177" i="4"/>
  <c r="H177" i="4"/>
  <c r="G177" i="4"/>
  <c r="F177" i="4"/>
  <c r="E177" i="4"/>
  <c r="C177" i="4"/>
  <c r="J176" i="4"/>
  <c r="I176" i="4"/>
  <c r="H176" i="4"/>
  <c r="G176" i="4"/>
  <c r="F176" i="4"/>
  <c r="E176" i="4"/>
  <c r="C176" i="4"/>
  <c r="J175" i="4"/>
  <c r="I175" i="4"/>
  <c r="H175" i="4"/>
  <c r="G175" i="4"/>
  <c r="F175" i="4"/>
  <c r="E175" i="4"/>
  <c r="C175" i="4"/>
  <c r="J174" i="4"/>
  <c r="I174" i="4"/>
  <c r="H174" i="4"/>
  <c r="G174" i="4"/>
  <c r="F174" i="4"/>
  <c r="E174" i="4"/>
  <c r="C174" i="4"/>
  <c r="J173" i="4"/>
  <c r="I173" i="4"/>
  <c r="H173" i="4"/>
  <c r="G173" i="4"/>
  <c r="F173" i="4"/>
  <c r="E173" i="4"/>
  <c r="C173" i="4"/>
  <c r="J172" i="4"/>
  <c r="I172" i="4"/>
  <c r="H172" i="4"/>
  <c r="G172" i="4"/>
  <c r="F172" i="4"/>
  <c r="E172" i="4"/>
  <c r="C172" i="4"/>
  <c r="J171" i="4"/>
  <c r="I171" i="4"/>
  <c r="H171" i="4"/>
  <c r="G171" i="4"/>
  <c r="F171" i="4"/>
  <c r="E171" i="4"/>
  <c r="C171" i="4"/>
  <c r="J170" i="4"/>
  <c r="I170" i="4"/>
  <c r="H170" i="4"/>
  <c r="G170" i="4"/>
  <c r="F170" i="4"/>
  <c r="E170" i="4"/>
  <c r="C170" i="4"/>
  <c r="J169" i="4"/>
  <c r="I169" i="4"/>
  <c r="H169" i="4"/>
  <c r="G169" i="4"/>
  <c r="F169" i="4"/>
  <c r="E169" i="4"/>
  <c r="I168" i="4"/>
  <c r="H168" i="4"/>
  <c r="G168" i="4"/>
  <c r="F168" i="4"/>
  <c r="E168" i="4"/>
  <c r="J167" i="4"/>
  <c r="I167" i="4"/>
  <c r="H167" i="4"/>
  <c r="G167" i="4"/>
  <c r="F167" i="4"/>
  <c r="E167" i="4"/>
  <c r="J166" i="4"/>
  <c r="I166" i="4"/>
  <c r="H166" i="4"/>
  <c r="G166" i="4"/>
  <c r="F166" i="4"/>
  <c r="E166" i="4"/>
  <c r="C166" i="4"/>
  <c r="J165" i="4"/>
  <c r="I165" i="4"/>
  <c r="H165" i="4"/>
  <c r="G165" i="4"/>
  <c r="F165" i="4"/>
  <c r="E165" i="4"/>
  <c r="C165" i="4"/>
  <c r="J164" i="4"/>
  <c r="I164" i="4"/>
  <c r="H164" i="4"/>
  <c r="G164" i="4"/>
  <c r="F164" i="4"/>
  <c r="E164" i="4"/>
  <c r="C164" i="4"/>
  <c r="J163" i="4"/>
  <c r="I163" i="4"/>
  <c r="H163" i="4"/>
  <c r="G163" i="4"/>
  <c r="F163" i="4"/>
  <c r="E163" i="4"/>
  <c r="C163" i="4"/>
  <c r="J162" i="4"/>
  <c r="I162" i="4"/>
  <c r="H162" i="4"/>
  <c r="G162" i="4"/>
  <c r="F162" i="4"/>
  <c r="E162" i="4"/>
  <c r="C162" i="4"/>
  <c r="J161" i="4"/>
  <c r="I161" i="4"/>
  <c r="H161" i="4"/>
  <c r="G161" i="4"/>
  <c r="F161" i="4"/>
  <c r="E161" i="4"/>
  <c r="C161" i="4"/>
  <c r="J160" i="4"/>
  <c r="I160" i="4"/>
  <c r="H160" i="4"/>
  <c r="H182" i="4" s="1"/>
  <c r="G160" i="4"/>
  <c r="F160" i="4"/>
  <c r="E160" i="4"/>
  <c r="C160" i="4"/>
  <c r="J158" i="4"/>
  <c r="I158" i="4"/>
  <c r="H158" i="4"/>
  <c r="G158" i="4"/>
  <c r="F158" i="4"/>
  <c r="E158" i="4"/>
  <c r="C158" i="4"/>
  <c r="J157" i="4"/>
  <c r="I157" i="4"/>
  <c r="H157" i="4"/>
  <c r="G157" i="4"/>
  <c r="F157" i="4"/>
  <c r="E157" i="4"/>
  <c r="C157" i="4"/>
  <c r="J156" i="4"/>
  <c r="I156" i="4"/>
  <c r="H156" i="4"/>
  <c r="G156" i="4"/>
  <c r="F156" i="4"/>
  <c r="E156" i="4"/>
  <c r="J155" i="4"/>
  <c r="I155" i="4"/>
  <c r="H155" i="4"/>
  <c r="G155" i="4"/>
  <c r="F155" i="4"/>
  <c r="E155" i="4"/>
  <c r="C155" i="4"/>
  <c r="J154" i="4"/>
  <c r="I154" i="4"/>
  <c r="H154" i="4"/>
  <c r="G154" i="4"/>
  <c r="F154" i="4"/>
  <c r="E154" i="4"/>
  <c r="C154" i="4"/>
  <c r="J153" i="4"/>
  <c r="I153" i="4"/>
  <c r="H153" i="4"/>
  <c r="G153" i="4"/>
  <c r="F153" i="4"/>
  <c r="E153" i="4"/>
  <c r="C153" i="4"/>
  <c r="J152" i="4"/>
  <c r="I152" i="4"/>
  <c r="H152" i="4"/>
  <c r="G152" i="4"/>
  <c r="F152" i="4"/>
  <c r="E152" i="4"/>
  <c r="C152" i="4"/>
  <c r="J151" i="4"/>
  <c r="I151" i="4"/>
  <c r="H151" i="4"/>
  <c r="H159" i="4" s="1"/>
  <c r="G151" i="4"/>
  <c r="F151" i="4"/>
  <c r="E151" i="4"/>
  <c r="C151" i="4"/>
  <c r="J149" i="4"/>
  <c r="I149" i="4"/>
  <c r="H149" i="4"/>
  <c r="G149" i="4"/>
  <c r="F149" i="4"/>
  <c r="E149" i="4"/>
  <c r="C149" i="4"/>
  <c r="J148" i="4"/>
  <c r="I148" i="4"/>
  <c r="H148" i="4"/>
  <c r="G148" i="4"/>
  <c r="F148" i="4"/>
  <c r="E148" i="4"/>
  <c r="C148" i="4"/>
  <c r="J147" i="4"/>
  <c r="I147" i="4"/>
  <c r="H147" i="4"/>
  <c r="G147" i="4"/>
  <c r="F147" i="4"/>
  <c r="E147" i="4"/>
  <c r="C147" i="4"/>
  <c r="J146" i="4"/>
  <c r="I146" i="4"/>
  <c r="H146" i="4"/>
  <c r="G146" i="4"/>
  <c r="F146" i="4"/>
  <c r="E146" i="4"/>
  <c r="C146" i="4"/>
  <c r="J145" i="4"/>
  <c r="I145" i="4"/>
  <c r="H145" i="4"/>
  <c r="G145" i="4"/>
  <c r="F145" i="4"/>
  <c r="E145" i="4"/>
  <c r="C145" i="4"/>
  <c r="J144" i="4"/>
  <c r="I144" i="4"/>
  <c r="H144" i="4"/>
  <c r="G144" i="4"/>
  <c r="F144" i="4"/>
  <c r="E144" i="4"/>
  <c r="C144" i="4"/>
  <c r="J143" i="4"/>
  <c r="I143" i="4"/>
  <c r="H143" i="4"/>
  <c r="G143" i="4"/>
  <c r="F143" i="4"/>
  <c r="E143" i="4"/>
  <c r="C143" i="4"/>
  <c r="J142" i="4"/>
  <c r="I142" i="4"/>
  <c r="H142" i="4"/>
  <c r="G142" i="4"/>
  <c r="F142" i="4"/>
  <c r="E142" i="4"/>
  <c r="C142" i="4"/>
  <c r="J141" i="4"/>
  <c r="I141" i="4"/>
  <c r="H141" i="4"/>
  <c r="G141" i="4"/>
  <c r="F141" i="4"/>
  <c r="E141" i="4"/>
  <c r="C141" i="4"/>
  <c r="J140" i="4"/>
  <c r="I140" i="4"/>
  <c r="H140" i="4"/>
  <c r="G140" i="4"/>
  <c r="F140" i="4"/>
  <c r="E140" i="4"/>
  <c r="C140" i="4"/>
  <c r="J139" i="4"/>
  <c r="I139" i="4"/>
  <c r="H139" i="4"/>
  <c r="G139" i="4"/>
  <c r="F139" i="4"/>
  <c r="E139" i="4"/>
  <c r="C139" i="4"/>
  <c r="J138" i="4"/>
  <c r="I138" i="4"/>
  <c r="H138" i="4"/>
  <c r="G138" i="4"/>
  <c r="F138" i="4"/>
  <c r="E138" i="4"/>
  <c r="C138" i="4"/>
  <c r="J137" i="4"/>
  <c r="I137" i="4"/>
  <c r="H137" i="4"/>
  <c r="G137" i="4"/>
  <c r="F137" i="4"/>
  <c r="E137" i="4"/>
  <c r="C137" i="4"/>
  <c r="J136" i="4"/>
  <c r="I136" i="4"/>
  <c r="H136" i="4"/>
  <c r="G136" i="4"/>
  <c r="F136" i="4"/>
  <c r="E136" i="4"/>
  <c r="C136" i="4"/>
  <c r="J135" i="4"/>
  <c r="I135" i="4"/>
  <c r="H135" i="4"/>
  <c r="G135" i="4"/>
  <c r="G150" i="4" s="1"/>
  <c r="F135" i="4"/>
  <c r="E135" i="4"/>
  <c r="C135" i="4"/>
  <c r="J133" i="4"/>
  <c r="I133" i="4"/>
  <c r="H133" i="4"/>
  <c r="G133" i="4"/>
  <c r="F133" i="4"/>
  <c r="E133" i="4"/>
  <c r="C133" i="4"/>
  <c r="J132" i="4"/>
  <c r="I132" i="4"/>
  <c r="H132" i="4"/>
  <c r="G132" i="4"/>
  <c r="F132" i="4"/>
  <c r="E132" i="4"/>
  <c r="C132" i="4"/>
  <c r="J131" i="4"/>
  <c r="I131" i="4"/>
  <c r="H131" i="4"/>
  <c r="G131" i="4"/>
  <c r="F131" i="4"/>
  <c r="E131" i="4"/>
  <c r="C131" i="4"/>
  <c r="J130" i="4"/>
  <c r="I130" i="4"/>
  <c r="H130" i="4"/>
  <c r="G130" i="4"/>
  <c r="F130" i="4"/>
  <c r="E130" i="4"/>
  <c r="C130" i="4"/>
  <c r="J129" i="4"/>
  <c r="I129" i="4"/>
  <c r="H129" i="4"/>
  <c r="G129" i="4"/>
  <c r="F129" i="4"/>
  <c r="E129" i="4"/>
  <c r="C129" i="4"/>
  <c r="J128" i="4"/>
  <c r="I128" i="4"/>
  <c r="H128" i="4"/>
  <c r="G128" i="4"/>
  <c r="F128" i="4"/>
  <c r="E128" i="4"/>
  <c r="C128" i="4"/>
  <c r="J127" i="4"/>
  <c r="I127" i="4"/>
  <c r="H127" i="4"/>
  <c r="G127" i="4"/>
  <c r="F127" i="4"/>
  <c r="E127" i="4"/>
  <c r="C127" i="4"/>
  <c r="J126" i="4"/>
  <c r="I126" i="4"/>
  <c r="H126" i="4"/>
  <c r="G126" i="4"/>
  <c r="F126" i="4"/>
  <c r="E126" i="4"/>
  <c r="C126" i="4"/>
  <c r="J125" i="4"/>
  <c r="I125" i="4"/>
  <c r="H125" i="4"/>
  <c r="G125" i="4"/>
  <c r="F125" i="4"/>
  <c r="E125" i="4"/>
  <c r="C125" i="4"/>
  <c r="J124" i="4"/>
  <c r="I124" i="4"/>
  <c r="H124" i="4"/>
  <c r="G124" i="4"/>
  <c r="F124" i="4"/>
  <c r="E124" i="4"/>
  <c r="C124" i="4"/>
  <c r="J123" i="4"/>
  <c r="I123" i="4"/>
  <c r="H123" i="4"/>
  <c r="G123" i="4"/>
  <c r="F123" i="4"/>
  <c r="E123" i="4"/>
  <c r="C123" i="4"/>
  <c r="J122" i="4"/>
  <c r="I122" i="4"/>
  <c r="H122" i="4"/>
  <c r="G122" i="4"/>
  <c r="F122" i="4"/>
  <c r="E122" i="4"/>
  <c r="C122" i="4"/>
  <c r="J121" i="4"/>
  <c r="I121" i="4"/>
  <c r="H121" i="4"/>
  <c r="G121" i="4"/>
  <c r="F121" i="4"/>
  <c r="E121" i="4"/>
  <c r="C121" i="4"/>
  <c r="J120" i="4"/>
  <c r="I120" i="4"/>
  <c r="H120" i="4"/>
  <c r="G120" i="4"/>
  <c r="F120" i="4"/>
  <c r="E120" i="4"/>
  <c r="C120" i="4"/>
  <c r="J119" i="4"/>
  <c r="I119" i="4"/>
  <c r="H119" i="4"/>
  <c r="G119" i="4"/>
  <c r="F119" i="4"/>
  <c r="E119" i="4"/>
  <c r="C119" i="4"/>
  <c r="J118" i="4"/>
  <c r="I118" i="4"/>
  <c r="H118" i="4"/>
  <c r="G118" i="4"/>
  <c r="F118" i="4"/>
  <c r="E118" i="4"/>
  <c r="C118" i="4"/>
  <c r="J117" i="4"/>
  <c r="I117" i="4"/>
  <c r="H117" i="4"/>
  <c r="G117" i="4"/>
  <c r="F117" i="4"/>
  <c r="E117" i="4"/>
  <c r="C117" i="4"/>
  <c r="J116" i="4"/>
  <c r="I116" i="4"/>
  <c r="H116" i="4"/>
  <c r="G116" i="4"/>
  <c r="G134" i="4" s="1"/>
  <c r="F116" i="4"/>
  <c r="E116" i="4"/>
  <c r="C116" i="4"/>
  <c r="J114" i="4"/>
  <c r="I114" i="4"/>
  <c r="H114" i="4"/>
  <c r="G114" i="4"/>
  <c r="F114" i="4"/>
  <c r="E114" i="4"/>
  <c r="C114" i="4"/>
  <c r="J113" i="4"/>
  <c r="I113" i="4"/>
  <c r="H113" i="4"/>
  <c r="G113" i="4"/>
  <c r="F113" i="4"/>
  <c r="E113" i="4"/>
  <c r="C113" i="4"/>
  <c r="J112" i="4"/>
  <c r="I112" i="4"/>
  <c r="H112" i="4"/>
  <c r="G112" i="4"/>
  <c r="F112" i="4"/>
  <c r="E112" i="4"/>
  <c r="C112" i="4"/>
  <c r="J111" i="4"/>
  <c r="I111" i="4"/>
  <c r="H111" i="4"/>
  <c r="G111" i="4"/>
  <c r="F111" i="4"/>
  <c r="E111" i="4"/>
  <c r="C111" i="4"/>
  <c r="J110" i="4"/>
  <c r="I110" i="4"/>
  <c r="H110" i="4"/>
  <c r="G110" i="4"/>
  <c r="F110" i="4"/>
  <c r="E110" i="4"/>
  <c r="C110" i="4"/>
  <c r="J109" i="4"/>
  <c r="I109" i="4"/>
  <c r="H109" i="4"/>
  <c r="G109" i="4"/>
  <c r="F109" i="4"/>
  <c r="E109" i="4"/>
  <c r="C109" i="4"/>
  <c r="J108" i="4"/>
  <c r="I108" i="4"/>
  <c r="I115" i="4" s="1"/>
  <c r="H108" i="4"/>
  <c r="G108" i="4"/>
  <c r="F108" i="4"/>
  <c r="E108" i="4"/>
  <c r="C108" i="4"/>
  <c r="J107" i="4"/>
  <c r="J106" i="4"/>
  <c r="I106" i="4"/>
  <c r="H106" i="4"/>
  <c r="G106" i="4"/>
  <c r="F106" i="4"/>
  <c r="E106" i="4"/>
  <c r="C106" i="4"/>
  <c r="J105" i="4"/>
  <c r="I105" i="4"/>
  <c r="H105" i="4"/>
  <c r="G105" i="4"/>
  <c r="F105" i="4"/>
  <c r="E105" i="4"/>
  <c r="C105" i="4"/>
  <c r="J104" i="4"/>
  <c r="I104" i="4"/>
  <c r="H104" i="4"/>
  <c r="G104" i="4"/>
  <c r="F104" i="4"/>
  <c r="E104" i="4"/>
  <c r="C104" i="4"/>
  <c r="J103" i="4"/>
  <c r="I103" i="4"/>
  <c r="H103" i="4"/>
  <c r="G103" i="4"/>
  <c r="F103" i="4"/>
  <c r="E103" i="4"/>
  <c r="C103" i="4"/>
  <c r="J102" i="4"/>
  <c r="I102" i="4"/>
  <c r="H102" i="4"/>
  <c r="G102" i="4"/>
  <c r="F102" i="4"/>
  <c r="E102" i="4"/>
  <c r="C102" i="4"/>
  <c r="J101" i="4"/>
  <c r="I101" i="4"/>
  <c r="H101" i="4"/>
  <c r="G101" i="4"/>
  <c r="F101" i="4"/>
  <c r="E101" i="4"/>
  <c r="C101" i="4"/>
  <c r="J100" i="4"/>
  <c r="I100" i="4"/>
  <c r="H100" i="4"/>
  <c r="G100" i="4"/>
  <c r="F100" i="4"/>
  <c r="E100" i="4"/>
  <c r="C100" i="4"/>
  <c r="J99" i="4"/>
  <c r="I99" i="4"/>
  <c r="H99" i="4"/>
  <c r="G99" i="4"/>
  <c r="F99" i="4"/>
  <c r="E99" i="4"/>
  <c r="C99" i="4"/>
  <c r="J98" i="4"/>
  <c r="I98" i="4"/>
  <c r="H98" i="4"/>
  <c r="G98" i="4"/>
  <c r="F98" i="4"/>
  <c r="E98" i="4"/>
  <c r="C98" i="4"/>
  <c r="J97" i="4"/>
  <c r="I97" i="4"/>
  <c r="H97" i="4"/>
  <c r="G97" i="4"/>
  <c r="F97" i="4"/>
  <c r="E97" i="4"/>
  <c r="C97" i="4"/>
  <c r="J96" i="4"/>
  <c r="I96" i="4"/>
  <c r="H96" i="4"/>
  <c r="G96" i="4"/>
  <c r="F96" i="4"/>
  <c r="E96" i="4"/>
  <c r="C96" i="4"/>
  <c r="J95" i="4"/>
  <c r="I95" i="4"/>
  <c r="H95" i="4"/>
  <c r="G95" i="4"/>
  <c r="F95" i="4"/>
  <c r="E95" i="4"/>
  <c r="C95" i="4"/>
  <c r="J94" i="4"/>
  <c r="I94" i="4"/>
  <c r="H94" i="4"/>
  <c r="G94" i="4"/>
  <c r="F94" i="4"/>
  <c r="E94" i="4"/>
  <c r="C94" i="4"/>
  <c r="J93" i="4"/>
  <c r="I93" i="4"/>
  <c r="H93" i="4"/>
  <c r="G93" i="4"/>
  <c r="F93" i="4"/>
  <c r="E93" i="4"/>
  <c r="C93" i="4"/>
  <c r="J92" i="4"/>
  <c r="I92" i="4"/>
  <c r="H92" i="4"/>
  <c r="G92" i="4"/>
  <c r="F92" i="4"/>
  <c r="E92" i="4"/>
  <c r="C92" i="4"/>
  <c r="J91" i="4"/>
  <c r="I91" i="4"/>
  <c r="H91" i="4"/>
  <c r="G91" i="4"/>
  <c r="F91" i="4"/>
  <c r="E91" i="4"/>
  <c r="C91" i="4"/>
  <c r="J90" i="4"/>
  <c r="I90" i="4"/>
  <c r="H90" i="4"/>
  <c r="G90" i="4"/>
  <c r="F90" i="4"/>
  <c r="E90" i="4"/>
  <c r="C90" i="4"/>
  <c r="J89" i="4"/>
  <c r="I89" i="4"/>
  <c r="H89" i="4"/>
  <c r="G89" i="4"/>
  <c r="F89" i="4"/>
  <c r="E89" i="4"/>
  <c r="C89" i="4"/>
  <c r="J88" i="4"/>
  <c r="I88" i="4"/>
  <c r="H88" i="4"/>
  <c r="G88" i="4"/>
  <c r="F88" i="4"/>
  <c r="E88" i="4"/>
  <c r="C88" i="4"/>
  <c r="J87" i="4"/>
  <c r="I87" i="4"/>
  <c r="H87" i="4"/>
  <c r="G87" i="4"/>
  <c r="F87" i="4"/>
  <c r="E87" i="4"/>
  <c r="C87" i="4"/>
  <c r="J86" i="4"/>
  <c r="I86" i="4"/>
  <c r="H86" i="4"/>
  <c r="G86" i="4"/>
  <c r="F86" i="4"/>
  <c r="E86" i="4"/>
  <c r="C86" i="4"/>
  <c r="J85" i="4"/>
  <c r="I85" i="4"/>
  <c r="H85" i="4"/>
  <c r="G85" i="4"/>
  <c r="F85" i="4"/>
  <c r="E85" i="4"/>
  <c r="C85" i="4"/>
  <c r="J84" i="4"/>
  <c r="I84" i="4"/>
  <c r="H84" i="4"/>
  <c r="G84" i="4"/>
  <c r="F84" i="4"/>
  <c r="E84" i="4"/>
  <c r="C84" i="4"/>
  <c r="J83" i="4"/>
  <c r="I83" i="4"/>
  <c r="H83" i="4"/>
  <c r="G83" i="4"/>
  <c r="F83" i="4"/>
  <c r="E83" i="4"/>
  <c r="C83" i="4"/>
  <c r="J82" i="4"/>
  <c r="I82" i="4"/>
  <c r="H82" i="4"/>
  <c r="G82" i="4"/>
  <c r="F82" i="4"/>
  <c r="E82" i="4"/>
  <c r="C82" i="4"/>
  <c r="J80" i="4"/>
  <c r="I80" i="4"/>
  <c r="H80" i="4"/>
  <c r="G80" i="4"/>
  <c r="F80" i="4"/>
  <c r="E80" i="4"/>
  <c r="C80" i="4"/>
  <c r="J79" i="4"/>
  <c r="I79" i="4"/>
  <c r="H79" i="4"/>
  <c r="G79" i="4"/>
  <c r="F79" i="4"/>
  <c r="E79" i="4"/>
  <c r="C79" i="4"/>
  <c r="J78" i="4"/>
  <c r="I78" i="4"/>
  <c r="H78" i="4"/>
  <c r="G78" i="4"/>
  <c r="F78" i="4"/>
  <c r="E78" i="4"/>
  <c r="C78" i="4"/>
  <c r="J77" i="4"/>
  <c r="I77" i="4"/>
  <c r="H77" i="4"/>
  <c r="G77" i="4"/>
  <c r="F77" i="4"/>
  <c r="E77" i="4"/>
  <c r="C77" i="4"/>
  <c r="J76" i="4"/>
  <c r="I76" i="4"/>
  <c r="H76" i="4"/>
  <c r="G76" i="4"/>
  <c r="F76" i="4"/>
  <c r="E76" i="4"/>
  <c r="C76" i="4"/>
  <c r="J75" i="4"/>
  <c r="I75" i="4"/>
  <c r="H75" i="4"/>
  <c r="G75" i="4"/>
  <c r="F75" i="4"/>
  <c r="E75" i="4"/>
  <c r="J74" i="4"/>
  <c r="I74" i="4"/>
  <c r="H74" i="4"/>
  <c r="G74" i="4"/>
  <c r="F74" i="4"/>
  <c r="E74" i="4"/>
  <c r="C74" i="4"/>
  <c r="J73" i="4"/>
  <c r="I73" i="4"/>
  <c r="H73" i="4"/>
  <c r="G73" i="4"/>
  <c r="F73" i="4"/>
  <c r="E73" i="4"/>
  <c r="C73" i="4"/>
  <c r="J72" i="4"/>
  <c r="I72" i="4"/>
  <c r="H72" i="4"/>
  <c r="G72" i="4"/>
  <c r="F72" i="4"/>
  <c r="E72" i="4"/>
  <c r="C72" i="4"/>
  <c r="J71" i="4"/>
  <c r="I71" i="4"/>
  <c r="H71" i="4"/>
  <c r="G71" i="4"/>
  <c r="F71" i="4"/>
  <c r="E71" i="4"/>
  <c r="C71" i="4"/>
  <c r="J70" i="4"/>
  <c r="I70" i="4"/>
  <c r="H70" i="4"/>
  <c r="G70" i="4"/>
  <c r="F70" i="4"/>
  <c r="E70" i="4"/>
  <c r="C70" i="4"/>
  <c r="J69" i="4"/>
  <c r="I69" i="4"/>
  <c r="H69" i="4"/>
  <c r="G69" i="4"/>
  <c r="F69" i="4"/>
  <c r="E69" i="4"/>
  <c r="C69" i="4"/>
  <c r="J68" i="4"/>
  <c r="I68" i="4"/>
  <c r="H68" i="4"/>
  <c r="G68" i="4"/>
  <c r="F68" i="4"/>
  <c r="E68" i="4"/>
  <c r="C68" i="4"/>
  <c r="J67" i="4"/>
  <c r="I67" i="4"/>
  <c r="H67" i="4"/>
  <c r="G67" i="4"/>
  <c r="F67" i="4"/>
  <c r="C67" i="4"/>
  <c r="J66" i="4"/>
  <c r="I66" i="4"/>
  <c r="H66" i="4"/>
  <c r="G66" i="4"/>
  <c r="F66" i="4"/>
  <c r="E66" i="4"/>
  <c r="C66" i="4"/>
  <c r="J65" i="4"/>
  <c r="I65" i="4"/>
  <c r="H65" i="4"/>
  <c r="G65" i="4"/>
  <c r="F65" i="4"/>
  <c r="E65" i="4"/>
  <c r="C65" i="4"/>
  <c r="J64" i="4"/>
  <c r="I64" i="4"/>
  <c r="H64" i="4"/>
  <c r="G64" i="4"/>
  <c r="F64" i="4"/>
  <c r="E64" i="4"/>
  <c r="C64" i="4"/>
  <c r="J63" i="4"/>
  <c r="I63" i="4"/>
  <c r="H63" i="4"/>
  <c r="G63" i="4"/>
  <c r="F63" i="4"/>
  <c r="E63" i="4"/>
  <c r="C63" i="4"/>
  <c r="J62" i="4"/>
  <c r="I62" i="4"/>
  <c r="H62" i="4"/>
  <c r="G62" i="4"/>
  <c r="F62" i="4"/>
  <c r="E62" i="4"/>
  <c r="C62" i="4"/>
  <c r="J61" i="4"/>
  <c r="I61" i="4"/>
  <c r="H61" i="4"/>
  <c r="G61" i="4"/>
  <c r="F61" i="4"/>
  <c r="E61" i="4"/>
  <c r="C61" i="4"/>
  <c r="J60" i="4"/>
  <c r="I60" i="4"/>
  <c r="H60" i="4"/>
  <c r="G60" i="4"/>
  <c r="F60" i="4"/>
  <c r="E60" i="4"/>
  <c r="J59" i="4"/>
  <c r="I59" i="4"/>
  <c r="H59" i="4"/>
  <c r="G59" i="4"/>
  <c r="F59" i="4"/>
  <c r="E59" i="4"/>
  <c r="J58" i="4"/>
  <c r="I58" i="4"/>
  <c r="H58" i="4"/>
  <c r="G58" i="4"/>
  <c r="E58" i="4"/>
  <c r="J57" i="4"/>
  <c r="I57" i="4"/>
  <c r="H57" i="4"/>
  <c r="G57" i="4"/>
  <c r="F57" i="4"/>
  <c r="E57" i="4"/>
  <c r="C57" i="4"/>
  <c r="J56" i="4"/>
  <c r="I56" i="4"/>
  <c r="H56" i="4"/>
  <c r="G56" i="4"/>
  <c r="F56" i="4"/>
  <c r="E56" i="4"/>
  <c r="C56" i="4"/>
  <c r="J55" i="4"/>
  <c r="I55" i="4"/>
  <c r="H55" i="4"/>
  <c r="G55" i="4"/>
  <c r="F55" i="4"/>
  <c r="E55" i="4"/>
  <c r="C55" i="4"/>
  <c r="J54" i="4"/>
  <c r="I54" i="4"/>
  <c r="H54" i="4"/>
  <c r="G54" i="4"/>
  <c r="F54" i="4"/>
  <c r="E54" i="4"/>
  <c r="C54" i="4"/>
  <c r="J53" i="4"/>
  <c r="I53" i="4"/>
  <c r="I81" i="4" s="1"/>
  <c r="H53" i="4"/>
  <c r="G53" i="4"/>
  <c r="F53" i="4"/>
  <c r="E53" i="4"/>
  <c r="C53" i="4"/>
  <c r="J51" i="4"/>
  <c r="I51" i="4"/>
  <c r="H51" i="4"/>
  <c r="G51" i="4"/>
  <c r="F51" i="4"/>
  <c r="E51" i="4"/>
  <c r="C51" i="4"/>
  <c r="J50" i="4"/>
  <c r="I50" i="4"/>
  <c r="H50" i="4"/>
  <c r="G50" i="4"/>
  <c r="F50" i="4"/>
  <c r="E50" i="4"/>
  <c r="C50" i="4"/>
  <c r="J49" i="4"/>
  <c r="I49" i="4"/>
  <c r="H49" i="4"/>
  <c r="G49" i="4"/>
  <c r="F49" i="4"/>
  <c r="E49" i="4"/>
  <c r="C49" i="4"/>
  <c r="J48" i="4"/>
  <c r="I48" i="4"/>
  <c r="H48" i="4"/>
  <c r="G48" i="4"/>
  <c r="F48" i="4"/>
  <c r="E48" i="4"/>
  <c r="C48" i="4"/>
  <c r="J47" i="4"/>
  <c r="I47" i="4"/>
  <c r="H47" i="4"/>
  <c r="G47" i="4"/>
  <c r="F47" i="4"/>
  <c r="E47" i="4"/>
  <c r="C47" i="4"/>
  <c r="J46" i="4"/>
  <c r="I46" i="4"/>
  <c r="H46" i="4"/>
  <c r="G46" i="4"/>
  <c r="F46" i="4"/>
  <c r="E46" i="4"/>
  <c r="C46" i="4"/>
  <c r="J45" i="4"/>
  <c r="I45" i="4"/>
  <c r="H45" i="4"/>
  <c r="G45" i="4"/>
  <c r="F45" i="4"/>
  <c r="E45" i="4"/>
  <c r="C45" i="4"/>
  <c r="J44" i="4"/>
  <c r="I44" i="4"/>
  <c r="H44" i="4"/>
  <c r="G44" i="4"/>
  <c r="F44" i="4"/>
  <c r="E44" i="4"/>
  <c r="C44" i="4"/>
  <c r="J43" i="4"/>
  <c r="I43" i="4"/>
  <c r="H43" i="4"/>
  <c r="G43" i="4"/>
  <c r="F43" i="4"/>
  <c r="E43" i="4"/>
  <c r="C43" i="4"/>
  <c r="J42" i="4"/>
  <c r="I42" i="4"/>
  <c r="H42" i="4"/>
  <c r="G42" i="4"/>
  <c r="F42" i="4"/>
  <c r="E42" i="4"/>
  <c r="C42" i="4"/>
  <c r="J41" i="4"/>
  <c r="I41" i="4"/>
  <c r="H41" i="4"/>
  <c r="G41" i="4"/>
  <c r="F41" i="4"/>
  <c r="E41" i="4"/>
  <c r="C41" i="4"/>
  <c r="J40" i="4"/>
  <c r="I40" i="4"/>
  <c r="H40" i="4"/>
  <c r="G40" i="4"/>
  <c r="F40" i="4"/>
  <c r="E40" i="4"/>
  <c r="C40" i="4"/>
  <c r="J39" i="4"/>
  <c r="I39" i="4"/>
  <c r="H39" i="4"/>
  <c r="G39" i="4"/>
  <c r="F39" i="4"/>
  <c r="E39" i="4"/>
  <c r="C39" i="4"/>
  <c r="J38" i="4"/>
  <c r="I38" i="4"/>
  <c r="H38" i="4"/>
  <c r="G38" i="4"/>
  <c r="F38" i="4"/>
  <c r="E38" i="4"/>
  <c r="C38" i="4"/>
  <c r="J37" i="4"/>
  <c r="I37" i="4"/>
  <c r="H37" i="4"/>
  <c r="G37" i="4"/>
  <c r="F37" i="4"/>
  <c r="E37" i="4"/>
  <c r="C37" i="4"/>
  <c r="J36" i="4"/>
  <c r="I36" i="4"/>
  <c r="H36" i="4"/>
  <c r="G36" i="4"/>
  <c r="F36" i="4"/>
  <c r="E36" i="4"/>
  <c r="J35" i="4"/>
  <c r="I35" i="4"/>
  <c r="H35" i="4"/>
  <c r="G35" i="4"/>
  <c r="F35" i="4"/>
  <c r="E35" i="4"/>
  <c r="C35" i="4"/>
  <c r="J34" i="4"/>
  <c r="I34" i="4"/>
  <c r="H34" i="4"/>
  <c r="G34" i="4"/>
  <c r="F34" i="4"/>
  <c r="E34" i="4"/>
  <c r="C34" i="4"/>
  <c r="J33" i="4"/>
  <c r="I33" i="4"/>
  <c r="H33" i="4"/>
  <c r="G33" i="4"/>
  <c r="F33" i="4"/>
  <c r="E33" i="4"/>
  <c r="C33" i="4"/>
  <c r="J32" i="4"/>
  <c r="I32" i="4"/>
  <c r="H32" i="4"/>
  <c r="G32" i="4"/>
  <c r="F32" i="4"/>
  <c r="E32" i="4"/>
  <c r="C32" i="4"/>
  <c r="J31" i="4"/>
  <c r="I31" i="4"/>
  <c r="H31" i="4"/>
  <c r="G31" i="4"/>
  <c r="F31" i="4"/>
  <c r="E31" i="4"/>
  <c r="C31" i="4"/>
  <c r="J30" i="4"/>
  <c r="I30" i="4"/>
  <c r="H30" i="4"/>
  <c r="G30" i="4"/>
  <c r="F30" i="4"/>
  <c r="E30" i="4"/>
  <c r="C30" i="4"/>
  <c r="J29" i="4"/>
  <c r="I29" i="4"/>
  <c r="H29" i="4"/>
  <c r="G29" i="4"/>
  <c r="F29" i="4"/>
  <c r="E29" i="4"/>
  <c r="C29" i="4"/>
  <c r="J28" i="4"/>
  <c r="I28" i="4"/>
  <c r="H28" i="4"/>
  <c r="G28" i="4"/>
  <c r="F28" i="4"/>
  <c r="E28" i="4"/>
  <c r="C28" i="4"/>
  <c r="J27" i="4"/>
  <c r="I27" i="4"/>
  <c r="H27" i="4"/>
  <c r="G27" i="4"/>
  <c r="F27" i="4"/>
  <c r="E27" i="4"/>
  <c r="C27" i="4"/>
  <c r="J26" i="4"/>
  <c r="I26" i="4"/>
  <c r="H26" i="4"/>
  <c r="G26" i="4"/>
  <c r="F26" i="4"/>
  <c r="E26" i="4"/>
  <c r="C26" i="4"/>
  <c r="J25" i="4"/>
  <c r="I25" i="4"/>
  <c r="H25" i="4"/>
  <c r="G25" i="4"/>
  <c r="F25" i="4"/>
  <c r="E25" i="4"/>
  <c r="C25" i="4"/>
  <c r="J24" i="4"/>
  <c r="I24" i="4"/>
  <c r="H24" i="4"/>
  <c r="G24" i="4"/>
  <c r="F24" i="4"/>
  <c r="E24" i="4"/>
  <c r="C24" i="4"/>
  <c r="J23" i="4"/>
  <c r="I23" i="4"/>
  <c r="H23" i="4"/>
  <c r="G23" i="4"/>
  <c r="F23" i="4"/>
  <c r="E23" i="4"/>
  <c r="C23" i="4"/>
  <c r="J22" i="4"/>
  <c r="I22" i="4"/>
  <c r="H22" i="4"/>
  <c r="G22" i="4"/>
  <c r="F22" i="4"/>
  <c r="E22" i="4"/>
  <c r="C22" i="4"/>
  <c r="J21" i="4"/>
  <c r="I21" i="4"/>
  <c r="H21" i="4"/>
  <c r="G21" i="4"/>
  <c r="F21" i="4"/>
  <c r="E21" i="4"/>
  <c r="C21" i="4"/>
  <c r="J20" i="4"/>
  <c r="I20" i="4"/>
  <c r="H20" i="4"/>
  <c r="G20" i="4"/>
  <c r="F20" i="4"/>
  <c r="E20" i="4"/>
  <c r="C20" i="4"/>
  <c r="J19" i="4"/>
  <c r="I19" i="4"/>
  <c r="H19" i="4"/>
  <c r="G19" i="4"/>
  <c r="F19" i="4"/>
  <c r="E19" i="4"/>
  <c r="C19" i="4"/>
  <c r="J18" i="4"/>
  <c r="I18" i="4"/>
  <c r="H18" i="4"/>
  <c r="G18" i="4"/>
  <c r="F18" i="4"/>
  <c r="E18" i="4"/>
  <c r="C18" i="4"/>
  <c r="J17" i="4"/>
  <c r="I17" i="4"/>
  <c r="H17" i="4"/>
  <c r="G17" i="4"/>
  <c r="F17" i="4"/>
  <c r="E17" i="4"/>
  <c r="C17" i="4"/>
  <c r="J16" i="4"/>
  <c r="I16" i="4"/>
  <c r="H16" i="4"/>
  <c r="G16" i="4"/>
  <c r="F16" i="4"/>
  <c r="E16" i="4"/>
  <c r="C16" i="4"/>
  <c r="J15" i="4"/>
  <c r="I15" i="4"/>
  <c r="H15" i="4"/>
  <c r="G15" i="4"/>
  <c r="F15" i="4"/>
  <c r="E15" i="4"/>
  <c r="C15" i="4"/>
  <c r="J14" i="4"/>
  <c r="I14" i="4"/>
  <c r="H14" i="4"/>
  <c r="G14" i="4"/>
  <c r="F14" i="4"/>
  <c r="E14" i="4"/>
  <c r="C14" i="4"/>
  <c r="J13" i="4"/>
  <c r="I13" i="4"/>
  <c r="H13" i="4"/>
  <c r="G13" i="4"/>
  <c r="F13" i="4"/>
  <c r="E13" i="4"/>
  <c r="C13" i="4"/>
  <c r="J12" i="4"/>
  <c r="I12" i="4"/>
  <c r="H12" i="4"/>
  <c r="G12" i="4"/>
  <c r="F12" i="4"/>
  <c r="E12" i="4"/>
  <c r="C12" i="4"/>
  <c r="J11" i="4"/>
  <c r="I11" i="4"/>
  <c r="H11" i="4"/>
  <c r="G11" i="4"/>
  <c r="F11" i="4"/>
  <c r="E11" i="4"/>
  <c r="C11" i="4"/>
  <c r="J10" i="4"/>
  <c r="I10" i="4"/>
  <c r="H10" i="4"/>
  <c r="G10" i="4"/>
  <c r="F10" i="4"/>
  <c r="E10" i="4"/>
  <c r="C10" i="4"/>
  <c r="J9" i="4"/>
  <c r="I9" i="4"/>
  <c r="I52" i="4" s="1"/>
  <c r="H9" i="4"/>
  <c r="G9" i="4"/>
  <c r="F9" i="4"/>
  <c r="E9" i="4"/>
  <c r="C9" i="4"/>
  <c r="D4" i="4"/>
  <c r="I5" i="9"/>
  <c r="G52" i="4" l="1"/>
  <c r="H107" i="4"/>
  <c r="H134" i="4"/>
  <c r="H150" i="4"/>
  <c r="I182" i="4"/>
  <c r="I193" i="4"/>
  <c r="G21" i="10"/>
  <c r="M21" i="10"/>
  <c r="B25" i="10"/>
  <c r="H25" i="10"/>
  <c r="N25" i="10"/>
  <c r="C25" i="10"/>
  <c r="I25" i="10"/>
  <c r="G39" i="10"/>
  <c r="M39" i="10"/>
  <c r="B43" i="10"/>
  <c r="H43" i="10"/>
  <c r="N43" i="10"/>
  <c r="C43" i="10"/>
  <c r="I43" i="10"/>
  <c r="G47" i="10"/>
  <c r="M47" i="10"/>
  <c r="B49" i="10"/>
  <c r="H49" i="10"/>
  <c r="N49" i="10"/>
  <c r="C49" i="10"/>
  <c r="I49" i="10"/>
  <c r="G107" i="4"/>
  <c r="I134" i="4"/>
  <c r="I196" i="4" s="1"/>
  <c r="I198" i="4" s="1"/>
  <c r="I150" i="4"/>
  <c r="I197" i="4" s="1"/>
  <c r="G159" i="4"/>
  <c r="C7" i="10"/>
  <c r="I7" i="10"/>
  <c r="G15" i="10"/>
  <c r="M15" i="10"/>
  <c r="B19" i="10"/>
  <c r="H19" i="10"/>
  <c r="N19" i="10"/>
  <c r="C19" i="10"/>
  <c r="I19" i="10"/>
  <c r="G33" i="10"/>
  <c r="M33" i="10"/>
  <c r="B37" i="10"/>
  <c r="H37" i="10"/>
  <c r="N37" i="10"/>
  <c r="C37" i="10"/>
  <c r="I37" i="10"/>
  <c r="F60" i="10"/>
  <c r="C47" i="10"/>
  <c r="G81" i="4"/>
  <c r="I107" i="4"/>
  <c r="G115" i="4"/>
  <c r="G197" i="4"/>
  <c r="H52" i="4"/>
  <c r="H196" i="4" s="1"/>
  <c r="H81" i="4"/>
  <c r="H115" i="4"/>
  <c r="I159" i="4"/>
  <c r="G182" i="4"/>
  <c r="G193" i="4"/>
  <c r="B13" i="10"/>
  <c r="H13" i="10"/>
  <c r="N13" i="10"/>
  <c r="AD10" i="10" s="1"/>
  <c r="C13" i="10"/>
  <c r="I13" i="10"/>
  <c r="G27" i="10"/>
  <c r="M27" i="10"/>
  <c r="B31" i="10"/>
  <c r="H31" i="10"/>
  <c r="N31" i="10"/>
  <c r="C31" i="10"/>
  <c r="I31" i="10"/>
  <c r="G51" i="10"/>
  <c r="M51" i="10"/>
  <c r="HF37" i="2"/>
  <c r="R4" i="10"/>
  <c r="AD9" i="10"/>
  <c r="C15" i="10"/>
  <c r="I15" i="10"/>
  <c r="G17" i="10"/>
  <c r="M17" i="10"/>
  <c r="E19" i="10"/>
  <c r="K19" i="10"/>
  <c r="C21" i="10"/>
  <c r="I21" i="10"/>
  <c r="G23" i="10"/>
  <c r="M23" i="10"/>
  <c r="E25" i="10"/>
  <c r="K25" i="10"/>
  <c r="C27" i="10"/>
  <c r="I27" i="10"/>
  <c r="G29" i="10"/>
  <c r="M29" i="10"/>
  <c r="E31" i="10"/>
  <c r="K31" i="10"/>
  <c r="C33" i="10"/>
  <c r="I33" i="10"/>
  <c r="G35" i="10"/>
  <c r="M35" i="10"/>
  <c r="E37" i="10"/>
  <c r="K37" i="10"/>
  <c r="C39" i="10"/>
  <c r="I39" i="10"/>
  <c r="G41" i="10"/>
  <c r="M41" i="10"/>
  <c r="E43" i="10"/>
  <c r="K43" i="10"/>
  <c r="E49" i="10"/>
  <c r="K49" i="10"/>
  <c r="C51" i="10"/>
  <c r="I51" i="10"/>
  <c r="G53" i="10"/>
  <c r="M53" i="10"/>
  <c r="F13" i="10"/>
  <c r="L13" i="10"/>
  <c r="D15" i="10"/>
  <c r="J15" i="10"/>
  <c r="B17" i="10"/>
  <c r="H17" i="10"/>
  <c r="N17" i="10"/>
  <c r="F19" i="10"/>
  <c r="L19" i="10"/>
  <c r="D21" i="10"/>
  <c r="J21" i="10"/>
  <c r="B23" i="10"/>
  <c r="H23" i="10"/>
  <c r="N23" i="10"/>
  <c r="F25" i="10"/>
  <c r="L25" i="10"/>
  <c r="D27" i="10"/>
  <c r="J27" i="10"/>
  <c r="B29" i="10"/>
  <c r="H29" i="10"/>
  <c r="N29" i="10"/>
  <c r="F31" i="10"/>
  <c r="L31" i="10"/>
  <c r="D33" i="10"/>
  <c r="J33" i="10"/>
  <c r="B35" i="10"/>
  <c r="H35" i="10"/>
  <c r="N35" i="10"/>
  <c r="F37" i="10"/>
  <c r="L37" i="10"/>
  <c r="D39" i="10"/>
  <c r="J39" i="10"/>
  <c r="B41" i="10"/>
  <c r="H41" i="10"/>
  <c r="N41" i="10"/>
  <c r="B47" i="10"/>
  <c r="H47" i="10"/>
  <c r="N47" i="10"/>
  <c r="F49" i="10"/>
  <c r="L49" i="10"/>
  <c r="D51" i="10"/>
  <c r="J51" i="10"/>
  <c r="E9" i="10"/>
  <c r="K9" i="10"/>
  <c r="G9" i="10"/>
  <c r="M9" i="10"/>
  <c r="G196" i="4"/>
  <c r="G194" i="4"/>
  <c r="H197" i="4"/>
  <c r="AE10" i="10" l="1"/>
  <c r="AD11" i="10" s="1"/>
  <c r="G198" i="4"/>
  <c r="H194" i="4"/>
  <c r="I194" i="4"/>
  <c r="H198" i="4"/>
  <c r="AE11" i="10" l="1"/>
</calcChain>
</file>

<file path=xl/sharedStrings.xml><?xml version="1.0" encoding="utf-8"?>
<sst xmlns="http://schemas.openxmlformats.org/spreadsheetml/2006/main" count="2329" uniqueCount="1030">
  <si>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</si>
  <si>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</si>
  <si>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</si>
  <si>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</si>
  <si>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</si>
  <si>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</si>
  <si>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</si>
  <si>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</si>
  <si>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</si>
  <si>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</si>
  <si>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</si>
  <si>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</si>
  <si>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</si>
  <si>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</si>
  <si>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</si>
  <si>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</si>
  <si>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</si>
  <si>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</si>
  <si>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</si>
  <si>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</si>
  <si>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</si>
  <si>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</si>
  <si>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</si>
  <si>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</si>
  <si>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</si>
  <si>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</si>
  <si>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</si>
  <si>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</si>
  <si>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</si>
  <si>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</si>
  <si>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</si>
  <si>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</si>
  <si>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</si>
  <si>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</si>
  <si>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</si>
  <si>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</si>
  <si>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</si>
  <si>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</si>
  <si>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</si>
  <si>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</si>
  <si>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</si>
  <si>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</si>
  <si>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</si>
  <si>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</si>
  <si>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</si>
  <si>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</si>
  <si>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</si>
  <si>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</si>
  <si>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</si>
  <si>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</si>
  <si>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</si>
  <si>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</si>
  <si>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</si>
  <si>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</si>
  <si>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</si>
  <si>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</si>
  <si>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</si>
  <si>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</si>
  <si>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</si>
  <si>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</si>
  <si>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</si>
  <si>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</si>
  <si>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</si>
  <si>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</si>
  <si>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</si>
  <si>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</si>
  <si>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</si>
  <si>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</si>
  <si>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</si>
  <si>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</si>
  <si>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</si>
  <si>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</si>
  <si>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</si>
  <si>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</si>
  <si>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</si>
  <si>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</si>
  <si>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</si>
  <si>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</si>
  <si>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</si>
  <si>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</si>
  <si>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</si>
  <si>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</si>
  <si>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</si>
  <si>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</si>
  <si>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</si>
  <si>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</si>
  <si>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</si>
  <si>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</si>
  <si>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</si>
  <si>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</si>
  <si>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</si>
  <si>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</si>
  <si>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</si>
  <si>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</si>
  <si>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</si>
  <si>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</si>
  <si>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</si>
  <si>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</si>
  <si>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</si>
  <si>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</si>
  <si>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</si>
  <si>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</si>
  <si>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</si>
  <si>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</si>
  <si>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</si>
  <si>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</si>
  <si>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</si>
  <si>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</si>
  <si>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</si>
  <si>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</si>
  <si>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</si>
  <si>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</si>
  <si>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</si>
  <si>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</si>
  <si>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</si>
  <si>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</si>
  <si>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</si>
  <si>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</si>
  <si>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</si>
  <si>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</si>
  <si>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</si>
  <si>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</si>
  <si>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</si>
  <si>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</si>
  <si>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</si>
  <si>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</si>
  <si>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</si>
  <si>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</si>
  <si>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</si>
  <si>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</si>
  <si>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</si>
  <si>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</si>
  <si>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</si>
  <si>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</si>
  <si>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</si>
  <si>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</si>
  <si>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</si>
  <si>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</si>
  <si>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</si>
  <si>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</si>
  <si>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</si>
  <si>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</si>
  <si>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</si>
  <si>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</si>
  <si>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</si>
  <si>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</si>
  <si>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</si>
  <si>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</si>
  <si>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</si>
  <si>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</si>
  <si>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</si>
  <si>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</si>
  <si>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</si>
  <si>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</si>
  <si>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</si>
  <si>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</si>
  <si>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</si>
  <si>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</si>
  <si>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</si>
  <si>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</si>
  <si>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</si>
  <si>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</si>
  <si>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</si>
  <si>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</si>
  <si>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</si>
  <si>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</si>
  <si>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</si>
  <si>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</si>
  <si>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</si>
  <si>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</si>
  <si>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</si>
  <si>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</si>
  <si>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</si>
  <si>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</si>
  <si>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</si>
  <si>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</si>
  <si>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</si>
  <si>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</si>
  <si>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</si>
  <si>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</si>
  <si>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</si>
  <si>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</si>
  <si>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</si>
  <si>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</si>
  <si>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</si>
  <si>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</si>
  <si>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</si>
  <si>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</si>
  <si>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</si>
  <si>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</si>
  <si>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</si>
  <si>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</si>
  <si>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</si>
  <si>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</si>
  <si>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</si>
  <si>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</si>
  <si>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</si>
  <si>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</si>
  <si>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</si>
  <si>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</si>
  <si>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</si>
  <si>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</si>
  <si>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</si>
  <si>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</si>
  <si>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</si>
  <si>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</si>
  <si>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</si>
  <si>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</si>
  <si>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</si>
  <si>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</si>
  <si>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</si>
  <si>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</si>
  <si>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</si>
  <si>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</si>
  <si>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</si>
  <si>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</si>
  <si>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</si>
  <si>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</si>
  <si>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</si>
  <si>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</si>
  <si>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</si>
  <si>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</si>
  <si>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</si>
  <si>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</si>
  <si>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</si>
  <si>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</si>
  <si>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</si>
  <si>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</si>
  <si>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</si>
  <si>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</si>
  <si>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</si>
  <si>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</si>
  <si>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</si>
  <si>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</si>
  <si>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</si>
  <si>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</si>
  <si>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</si>
  <si>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</si>
  <si>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</si>
  <si>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</si>
  <si>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</si>
  <si>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</si>
  <si>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</si>
  <si>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</si>
  <si>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</si>
  <si>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</si>
  <si>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</si>
  <si>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</si>
  <si>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</si>
  <si>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</si>
  <si>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</si>
  <si>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</si>
  <si>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</si>
  <si>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</si>
  <si>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</si>
  <si>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</si>
  <si>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</si>
  <si>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</si>
  <si>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</si>
  <si>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</si>
  <si>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</si>
  <si>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</si>
  <si>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</si>
  <si>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</si>
  <si>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</si>
  <si>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</si>
  <si>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</si>
  <si>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</si>
  <si>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</si>
  <si>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</si>
  <si>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</si>
  <si>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</si>
  <si>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</si>
  <si>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</si>
  <si>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</si>
  <si>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</si>
  <si>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</si>
  <si>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</si>
  <si>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</si>
  <si>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</si>
  <si>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</si>
  <si>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</si>
  <si>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</si>
  <si>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</si>
  <si>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</si>
  <si>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</si>
  <si>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</si>
  <si>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</si>
  <si>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</si>
  <si>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</si>
  <si>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</si>
  <si>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</si>
  <si>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</si>
  <si>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</si>
  <si>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</si>
  <si>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</si>
  <si>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</si>
  <si>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</si>
  <si>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</si>
  <si>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</si>
  <si>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</si>
  <si>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</si>
  <si>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</si>
  <si>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</si>
  <si>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</si>
  <si>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</si>
  <si>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</si>
  <si>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</si>
  <si>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</si>
  <si>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</si>
  <si>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</si>
  <si>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</si>
  <si>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</si>
  <si>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</si>
  <si>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</si>
  <si>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</si>
  <si>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</si>
  <si>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</si>
  <si>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</si>
  <si>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</si>
  <si>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</si>
  <si>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</si>
  <si>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</si>
  <si>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</si>
  <si>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</si>
  <si>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</si>
  <si>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</si>
  <si>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</si>
  <si>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</si>
  <si>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</si>
  <si>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</si>
  <si>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</si>
  <si>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</si>
  <si>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</si>
  <si>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</si>
  <si>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</si>
  <si>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</si>
  <si>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</si>
  <si>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</si>
  <si>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</si>
  <si>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</si>
  <si>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</si>
  <si>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</si>
  <si>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</si>
  <si>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</si>
  <si>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</si>
  <si>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</si>
  <si>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</si>
  <si>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</si>
  <si>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</si>
  <si>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</si>
  <si>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</si>
  <si>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</si>
  <si>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</si>
  <si>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</si>
  <si>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</si>
  <si>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</si>
  <si>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</si>
  <si>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</si>
  <si>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</si>
  <si>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</si>
  <si>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</si>
  <si>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</si>
  <si>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</si>
  <si>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</si>
  <si>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</si>
  <si>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</si>
  <si>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</si>
  <si>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</si>
  <si>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</si>
  <si>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</si>
  <si>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</si>
  <si>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</si>
  <si>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</si>
  <si>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</si>
  <si>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</si>
  <si>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</si>
  <si>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</si>
  <si>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</si>
  <si>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</si>
  <si>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</si>
  <si>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</si>
  <si>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</si>
  <si>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</si>
  <si>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</si>
  <si>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</si>
  <si>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</si>
  <si>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</si>
  <si>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</si>
  <si>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</si>
  <si>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</si>
  <si>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</si>
  <si>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</si>
  <si>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</si>
  <si>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</si>
  <si>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</si>
  <si>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</si>
  <si>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</si>
  <si>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</si>
  <si>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</si>
  <si>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</si>
  <si>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</si>
  <si>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</si>
  <si>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</si>
  <si>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</si>
  <si>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</si>
  <si>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</si>
  <si>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</si>
  <si>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</si>
  <si>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</si>
  <si>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</si>
  <si>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</si>
  <si>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</si>
  <si>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</si>
  <si>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</si>
  <si>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</si>
  <si>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</si>
  <si>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</si>
  <si>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</si>
  <si>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</si>
  <si>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</si>
  <si>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</si>
  <si>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</si>
  <si>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</si>
  <si>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</si>
  <si>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</si>
  <si>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</si>
  <si>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</si>
  <si>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</si>
  <si>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</si>
  <si>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</si>
  <si>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</si>
  <si>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</si>
  <si>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</si>
  <si>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</si>
  <si>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</si>
  <si>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</si>
  <si>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</si>
  <si>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</si>
  <si>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</si>
  <si>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</si>
  <si>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</si>
  <si>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</si>
  <si>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</si>
  <si>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</si>
  <si>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</si>
  <si>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</si>
  <si>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</si>
  <si>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</si>
  <si>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</si>
  <si>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</si>
  <si>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</si>
  <si>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</si>
  <si>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</si>
  <si>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</si>
  <si>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</si>
  <si>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</si>
  <si>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</si>
  <si>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</si>
  <si>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</si>
  <si>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</si>
  <si>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</si>
  <si>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</si>
  <si>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</si>
  <si>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</si>
  <si>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</si>
  <si>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</si>
  <si>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</si>
  <si>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</si>
  <si>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</si>
  <si>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</si>
  <si>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</si>
  <si>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</si>
  <si>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</si>
  <si>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</si>
  <si>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</si>
  <si>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</si>
  <si>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</si>
  <si>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</si>
  <si>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</si>
  <si>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</si>
  <si>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</si>
  <si>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</si>
  <si>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</si>
  <si>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</si>
  <si>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</si>
  <si>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</si>
  <si>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</si>
  <si>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</si>
  <si>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</si>
  <si>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</si>
  <si>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</si>
  <si>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</si>
  <si>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</si>
  <si>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</si>
  <si>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</si>
  <si>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</si>
  <si>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</si>
  <si>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</si>
  <si>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</si>
  <si>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</si>
  <si>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</si>
  <si>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</si>
  <si>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</si>
  <si>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</si>
  <si>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</si>
  <si>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</si>
  <si>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</si>
  <si>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</si>
  <si>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</si>
  <si>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</si>
  <si>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</si>
  <si>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</si>
  <si>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</si>
  <si>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</si>
  <si>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</si>
  <si>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</si>
  <si>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</si>
  <si>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</si>
  <si>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</si>
  <si>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</si>
  <si>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</si>
  <si>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</si>
  <si>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</si>
  <si>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</si>
  <si>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</si>
  <si>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</si>
  <si>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</si>
  <si>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</si>
  <si>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</si>
  <si>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</si>
  <si>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</si>
  <si>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</si>
  <si>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</si>
  <si>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</si>
  <si>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</si>
  <si>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</si>
  <si>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</si>
  <si>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</si>
  <si>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</si>
  <si>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</si>
  <si>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</si>
  <si>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</si>
  <si>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</si>
  <si>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</si>
  <si>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</si>
  <si>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</si>
  <si>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</si>
  <si>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</si>
  <si>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</si>
  <si>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</si>
  <si>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</si>
  <si>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</si>
  <si>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</si>
  <si>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</si>
  <si>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</si>
  <si>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</si>
  <si>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</si>
  <si>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</si>
  <si>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</si>
  <si>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</si>
  <si>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</si>
  <si>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</si>
  <si>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</si>
  <si>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</si>
  <si>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</si>
  <si>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</si>
  <si>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</si>
  <si>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</si>
  <si>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</si>
  <si>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</si>
  <si>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</si>
  <si>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</si>
  <si>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</si>
  <si>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</si>
  <si>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</si>
  <si>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</si>
  <si>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</si>
  <si>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</si>
  <si>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</si>
  <si>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</si>
  <si>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</si>
  <si>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</si>
  <si>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</si>
  <si>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</si>
  <si>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</si>
  <si>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</si>
  <si>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</si>
  <si>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</si>
  <si>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</si>
  <si>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</si>
  <si>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</si>
  <si>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</si>
  <si>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</si>
  <si>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</si>
  <si>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</si>
  <si>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</si>
  <si>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</si>
  <si>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</si>
  <si>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</si>
  <si>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</si>
  <si>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</si>
  <si>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</si>
  <si>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</si>
  <si>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</si>
  <si>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</si>
  <si>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</si>
  <si>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</si>
  <si>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</si>
  <si>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</si>
  <si>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</si>
  <si>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</si>
  <si>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</si>
  <si>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</si>
  <si>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</si>
  <si>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</si>
  <si>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</si>
  <si>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</si>
  <si>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</si>
  <si>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</si>
  <si>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</si>
  <si>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</si>
  <si>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</si>
  <si>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</si>
  <si>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</si>
  <si>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</si>
  <si>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</si>
  <si>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</si>
  <si>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</si>
  <si>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</si>
  <si>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</si>
  <si>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</si>
  <si>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</si>
  <si>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</si>
  <si>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</si>
  <si>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</si>
  <si>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</si>
  <si>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</si>
  <si>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</si>
  <si>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</si>
  <si>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</si>
  <si>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</si>
  <si>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</si>
  <si>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</si>
  <si>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</si>
  <si>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</si>
  <si>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</si>
  <si>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</si>
  <si>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</si>
  <si>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</si>
  <si>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</si>
  <si>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</si>
  <si>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</si>
  <si>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</si>
  <si>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</si>
  <si>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</si>
  <si>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</si>
  <si>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</si>
  <si>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</si>
  <si>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</si>
  <si>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</si>
  <si>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</si>
  <si>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</si>
  <si>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</si>
  <si>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</si>
  <si>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</si>
  <si>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</si>
  <si>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</si>
  <si>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</si>
  <si>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</si>
  <si>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</si>
  <si>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</si>
  <si>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</si>
  <si>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</si>
  <si>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</si>
  <si>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</si>
  <si>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</si>
  <si>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</si>
  <si>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</si>
  <si>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</si>
  <si>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</si>
  <si>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</si>
  <si>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</si>
  <si>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</si>
  <si>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</si>
  <si>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</si>
  <si>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</si>
  <si>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</si>
  <si>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</si>
  <si>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</si>
  <si>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</si>
  <si>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</si>
  <si>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</si>
  <si>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</si>
  <si>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</si>
  <si>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</si>
  <si>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</si>
  <si>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</si>
  <si>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</si>
  <si>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</si>
  <si>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</si>
  <si>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</si>
  <si>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</si>
  <si>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</si>
  <si>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</si>
  <si>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</si>
  <si>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</si>
  <si>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</si>
  <si>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</si>
  <si>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</si>
  <si>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</si>
  <si>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</si>
  <si>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</si>
  <si>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</si>
  <si>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</si>
  <si>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</si>
  <si>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</si>
  <si>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</si>
  <si>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</si>
  <si>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</si>
  <si>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</si>
  <si>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</si>
  <si>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</si>
  <si>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</si>
  <si>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</si>
  <si>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</si>
  <si>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</si>
  <si>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</si>
  <si>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</si>
  <si>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</si>
  <si>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</si>
  <si>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</si>
  <si>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</si>
  <si>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</si>
  <si>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</si>
  <si>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</si>
  <si>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</si>
  <si>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</si>
  <si>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</si>
  <si>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</si>
  <si>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</si>
  <si>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</si>
  <si>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</si>
  <si>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</si>
  <si>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</si>
  <si>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</si>
  <si>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12:00</t>
  </si>
  <si>
    <t>Rajendrapur</t>
  </si>
  <si>
    <t>Purbachal</t>
  </si>
  <si>
    <t>Agrabad</t>
  </si>
  <si>
    <t>Mithapukur</t>
  </si>
  <si>
    <t>e</t>
  </si>
  <si>
    <t>Jhenaidah</t>
  </si>
  <si>
    <t>Kachua</t>
  </si>
  <si>
    <t>Narail</t>
  </si>
  <si>
    <t>06:00</t>
  </si>
  <si>
    <t>AKS</t>
  </si>
  <si>
    <t>Mahasthangarh</t>
  </si>
  <si>
    <t>Manikganj</t>
  </si>
  <si>
    <t>Barguna</t>
  </si>
  <si>
    <t>Barishal</t>
  </si>
  <si>
    <t>Baroaulia</t>
  </si>
  <si>
    <t>Millgate</t>
  </si>
  <si>
    <t>Baroirhat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</si>
  <si>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</si>
  <si>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</si>
  <si>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</si>
  <si>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</si>
  <si>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</si>
  <si>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</si>
  <si>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</si>
  <si>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</si>
  <si>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</si>
  <si>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</si>
  <si>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</si>
  <si>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</si>
  <si>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</si>
  <si>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</si>
  <si>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</si>
  <si>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</si>
  <si>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</si>
  <si>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</si>
  <si>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</si>
  <si>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</si>
  <si>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</si>
  <si>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</si>
  <si>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</si>
  <si>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</si>
  <si>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</si>
  <si>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</si>
  <si>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</si>
  <si>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</si>
  <si>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</si>
  <si>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</si>
  <si>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</si>
  <si>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</si>
  <si>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</si>
  <si>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</si>
  <si>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</si>
  <si>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</si>
  <si>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</si>
  <si>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</si>
  <si>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</si>
  <si>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</si>
  <si>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</si>
  <si>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</si>
  <si>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</si>
  <si>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</si>
  <si>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</si>
  <si>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</si>
  <si>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</si>
  <si>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</si>
  <si>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</si>
  <si>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</si>
  <si>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</si>
  <si>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</si>
  <si>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</si>
  <si>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</si>
  <si>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</si>
  <si>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</si>
  <si>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</si>
  <si>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</si>
  <si>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</si>
  <si>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</si>
  <si>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</si>
  <si>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</si>
  <si>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</si>
  <si>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</si>
  <si>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</si>
  <si>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</si>
  <si>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</si>
  <si>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</si>
  <si>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</si>
  <si>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</si>
  <si>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</si>
  <si>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</si>
  <si>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</si>
  <si>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</si>
  <si>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</si>
  <si>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</si>
  <si>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</si>
  <si>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</si>
  <si>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</si>
  <si>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</si>
  <si>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</si>
  <si>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</si>
  <si>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</si>
  <si>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</si>
  <si>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</si>
  <si>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</si>
  <si>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</si>
  <si>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</si>
  <si>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</si>
  <si>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</si>
  <si>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</si>
  <si>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</si>
  <si>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</si>
  <si>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</si>
  <si>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</si>
  <si>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</si>
  <si>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</si>
  <si>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</si>
  <si>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</si>
  <si>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</si>
  <si>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</si>
  <si>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</si>
  <si>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</si>
  <si>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</si>
  <si>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</si>
  <si>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</si>
  <si>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</si>
  <si>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</si>
  <si>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</si>
  <si>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</si>
  <si>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</si>
  <si>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</si>
  <si>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</si>
  <si>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</si>
  <si>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</si>
  <si>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</si>
  <si>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</si>
  <si>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</si>
  <si>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</si>
  <si>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</si>
  <si>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</si>
  <si>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</si>
  <si>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</si>
  <si>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</si>
  <si>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</si>
  <si>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</si>
  <si>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</si>
  <si>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</si>
  <si>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</si>
  <si>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</si>
  <si>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</si>
  <si>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</si>
  <si>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</si>
  <si>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</si>
  <si>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</si>
  <si>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</si>
  <si>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</si>
  <si>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</si>
  <si>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</si>
  <si>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</si>
  <si>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</si>
  <si>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</si>
  <si>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</si>
  <si>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</si>
  <si>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</si>
  <si>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</si>
  <si>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</si>
  <si>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</si>
  <si>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</si>
  <si>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</si>
  <si>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</si>
  <si>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</si>
  <si>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</si>
  <si>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</si>
  <si>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</si>
  <si>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</si>
  <si>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</si>
  <si>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</si>
  <si>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</si>
  <si>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</si>
  <si>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</si>
  <si>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</si>
  <si>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</si>
  <si>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</si>
  <si>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</si>
  <si>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</si>
  <si>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</si>
  <si>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</si>
  <si>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</si>
  <si>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</si>
  <si>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</si>
  <si>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</si>
  <si>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</si>
  <si>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</si>
  <si>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</si>
  <si>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</si>
  <si>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</si>
  <si>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</si>
  <si>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</si>
  <si>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</si>
  <si>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</si>
  <si>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</si>
  <si>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</si>
  <si>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</si>
  <si>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</si>
  <si>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</si>
  <si>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</si>
  <si>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</si>
  <si>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</si>
  <si>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</si>
  <si>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</si>
  <si>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</si>
  <si>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</si>
  <si>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</si>
  <si>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</si>
  <si>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</si>
  <si>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</si>
  <si>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</si>
  <si>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</si>
  <si>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</si>
  <si>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</si>
  <si>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</si>
  <si>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</si>
  <si>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</si>
  <si>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</si>
  <si>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</si>
  <si>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</si>
  <si>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</si>
  <si>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</si>
  <si>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</si>
  <si>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</si>
  <si>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</si>
  <si>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</si>
  <si>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Monday</t>
  </si>
  <si>
    <t>Sonagazi 75 MW Solar Plant</t>
  </si>
  <si>
    <t>under maint</t>
  </si>
  <si>
    <t xml:space="preserve"> ST Under maint.</t>
  </si>
  <si>
    <t>Sunday</t>
  </si>
  <si>
    <t>37.5°C</t>
  </si>
  <si>
    <t>399226</t>
  </si>
  <si>
    <t>manik</t>
  </si>
  <si>
    <t xml:space="preserve">1) Barapukuria ST: Unit- 1,2    </t>
  </si>
  <si>
    <t>3) Shajibazar 330 MW</t>
  </si>
  <si>
    <t>4) Baghabari-100 MW</t>
  </si>
  <si>
    <t>7) Bibiyana-2</t>
  </si>
  <si>
    <t>08:55</t>
  </si>
  <si>
    <t xml:space="preserve">Bashundhara-Rampura 132 kV Ckt-1 Forced S/D from Rampura 230/132kV end Due to XLPE Cable fault (puncture) in </t>
  </si>
  <si>
    <t xml:space="preserve">Basundhara grid SS. </t>
  </si>
  <si>
    <t>09:36</t>
  </si>
  <si>
    <t>13:29</t>
  </si>
  <si>
    <t xml:space="preserve">Hathazari-Kaptai  132kV Ckt-2 Scheduled S/D from Hathazari 230/132/33kV end. </t>
  </si>
  <si>
    <t>09:55</t>
  </si>
  <si>
    <t xml:space="preserve">Meghnaghat 230 kV Old- New bus section shut down taken. </t>
  </si>
  <si>
    <t xml:space="preserve">Day Peak Gen. 10916 MW. </t>
  </si>
  <si>
    <t>12:42</t>
  </si>
  <si>
    <t xml:space="preserve">Meghnaghat Unique CCPP ST tripped due to problem with control system </t>
  </si>
  <si>
    <t>17:28</t>
  </si>
  <si>
    <t xml:space="preserve">Unique Meghnaghat Power Limited (UMPL) Syncronized </t>
  </si>
  <si>
    <t>17:42</t>
  </si>
  <si>
    <t xml:space="preserve">Meghnaghat 230kV Old-New bus sectionalizer-2 was restored. </t>
  </si>
  <si>
    <t xml:space="preserve">Evening Peak Generation = 12,743MW </t>
  </si>
  <si>
    <t>23:47</t>
  </si>
  <si>
    <t>00:49</t>
  </si>
  <si>
    <t xml:space="preserve">Shahjibazar 132/33kV S/S SPCL 86 MW Tripped showing O/C, E/F relays Due to Madabpur-01 and pran 33 kv feeder Trip </t>
  </si>
  <si>
    <t xml:space="preserve">under Tr-04 Transformer </t>
  </si>
  <si>
    <t>00:23</t>
  </si>
  <si>
    <t xml:space="preserve">Sirajganj 132/33kV S/S Sherpur-1 is restored. </t>
  </si>
  <si>
    <t>00:24</t>
  </si>
  <si>
    <t xml:space="preserve">Sirajganj 132/33kV S/S Sherpur-2 is restored. </t>
  </si>
  <si>
    <t>05:27</t>
  </si>
  <si>
    <t xml:space="preserve">BIPTC S/S 20DF13 Tripped showing S1-A201 relays Due to CB Pole Discrepancy </t>
  </si>
  <si>
    <t xml:space="preserve">Minimum Generation : 10689 MW 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</si>
  <si>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</si>
  <si>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</si>
  <si>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</si>
  <si>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</si>
  <si>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</si>
  <si>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</si>
  <si>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</si>
  <si>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</si>
  <si>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</si>
  <si>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>12743 MW (21:00 )</t>
  </si>
  <si>
    <t>10915 MW (12:00 )</t>
  </si>
  <si>
    <t>MKWHR.</t>
  </si>
  <si>
    <t>Liter</t>
  </si>
  <si>
    <t xml:space="preserve">Total Energy Gen 274.106 MKWHr 
Energy Not Served   2.728 MKWHr 
Energy Requirement     276.834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</si>
</sst>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DF1EE"/>
        <bgColor indexed="64"/>
      </patternFill>
    </fill>
  </fills>
  <borders count="26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0" fillId="0" borderId="0"/>
    <xf numFmtId="0" fontId="140" fillId="0" borderId="0"/>
  </cellStyleXfs>
  <cellXfs count="204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50" borderId="99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28" fillId="46" borderId="101" xfId="0" applyNumberFormat="1" applyFont="1" applyFill="1" applyBorder="1" applyAlignment="1">
      <alignment horizontal="center" vertical="center"/>
    </xf>
    <xf numFmtId="1" fontId="28" fillId="47" borderId="101" xfId="0" applyNumberFormat="1" applyFont="1" applyFill="1" applyBorder="1" applyAlignment="1">
      <alignment horizontal="center" vertical="center"/>
    </xf>
    <xf numFmtId="1" fontId="28" fillId="5" borderId="101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1" fontId="28" fillId="48" borderId="102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1" borderId="101" xfId="12" applyNumberFormat="1" applyFont="1" applyFill="1" applyBorder="1" applyAlignment="1">
      <alignment horizontal="center" vertical="center"/>
    </xf>
    <xf numFmtId="177" fontId="28" fillId="5" borderId="101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28" fillId="48" borderId="102" xfId="12" applyNumberFormat="1" applyFont="1" applyFill="1" applyBorder="1" applyAlignment="1">
      <alignment horizontal="center" vertical="center"/>
    </xf>
    <xf numFmtId="1" fontId="28" fillId="47" borderId="101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28" fillId="52" borderId="102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>
      <alignment horizontal="center" vertical="center"/>
    </xf>
    <xf numFmtId="174" fontId="33" fillId="49" borderId="99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9" xfId="0" applyNumberFormat="1" applyFont="1" applyFill="1" applyBorder="1" applyAlignment="1" applyProtection="1">
      <alignment horizontal="center" vertical="center"/>
      <protection locked="0"/>
    </xf>
    <xf numFmtId="1" fontId="36" fillId="55" borderId="99" xfId="0" applyNumberFormat="1" applyFont="1" applyFill="1" applyBorder="1" applyAlignment="1">
      <alignment horizontal="center" vertical="center"/>
    </xf>
    <xf numFmtId="1" fontId="28" fillId="55" borderId="99" xfId="0" applyNumberFormat="1" applyFont="1" applyFill="1" applyBorder="1" applyAlignment="1">
      <alignment horizontal="center" vertical="center"/>
    </xf>
    <xf numFmtId="1" fontId="28" fillId="41" borderId="99" xfId="0" applyNumberFormat="1" applyFont="1" applyFill="1" applyBorder="1" applyAlignment="1" applyProtection="1">
      <alignment horizontal="center" vertical="center"/>
      <protection locked="0"/>
    </xf>
    <xf numFmtId="1" fontId="36" fillId="41" borderId="99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3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3" fillId="41" borderId="99" xfId="12" applyNumberFormat="1" applyFont="1" applyFill="1" applyBorder="1" applyAlignment="1">
      <alignment horizontal="center" vertical="center"/>
    </xf>
    <xf numFmtId="177" fontId="36" fillId="41" borderId="99" xfId="12" applyNumberFormat="1" applyFont="1" applyFill="1" applyBorder="1" applyAlignment="1">
      <alignment horizontal="center" vertical="center"/>
    </xf>
    <xf numFmtId="177" fontId="114" fillId="41" borderId="99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3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9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3" xfId="0" applyNumberFormat="1" applyFont="1" applyFill="1" applyBorder="1" applyAlignment="1" applyProtection="1">
      <alignment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5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2" borderId="102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2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2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8" borderId="102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8" borderId="102" xfId="0" quotePrefix="1" applyNumberFormat="1" applyFont="1" applyFill="1" applyBorder="1" applyAlignment="1">
      <alignment horizontal="center" vertical="center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4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6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6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6" fillId="0" borderId="104" xfId="0" applyFont="1" applyBorder="1" applyAlignment="1">
      <alignment horizontal="center" vertical="center"/>
    </xf>
    <xf numFmtId="0" fontId="116" fillId="0" borderId="36" xfId="0" applyFont="1" applyBorder="1" applyAlignment="1">
      <alignment horizontal="center" vertical="center"/>
    </xf>
    <xf numFmtId="0" fontId="40" fillId="0" borderId="104" xfId="2" applyFont="1" applyBorder="1" applyAlignment="1">
      <alignment horizontal="center" vertical="center" wrapText="1"/>
    </xf>
    <xf numFmtId="0" fontId="40" fillId="0" borderId="104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4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7" fillId="0" borderId="32" xfId="1" applyFont="1" applyBorder="1" applyAlignment="1">
      <alignment horizontal="center" vertical="center"/>
    </xf>
    <xf numFmtId="0" fontId="117" fillId="0" borderId="33" xfId="1" applyFont="1" applyBorder="1" applyAlignment="1">
      <alignment vertical="center"/>
    </xf>
    <xf numFmtId="0" fontId="117" fillId="0" borderId="33" xfId="1" applyFont="1" applyBorder="1" applyAlignment="1">
      <alignment horizontal="center" vertical="center"/>
    </xf>
    <xf numFmtId="1" fontId="117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7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8" fillId="0" borderId="30" xfId="1" applyFont="1" applyBorder="1" applyAlignment="1">
      <alignment vertical="center"/>
    </xf>
    <xf numFmtId="0" fontId="118" fillId="0" borderId="0" xfId="1" applyFont="1" applyAlignment="1">
      <alignment horizontal="center" vertical="center"/>
    </xf>
    <xf numFmtId="0" fontId="118" fillId="0" borderId="8" xfId="1" applyFont="1" applyBorder="1" applyAlignment="1">
      <alignment horizontal="center" vertical="center"/>
    </xf>
    <xf numFmtId="0" fontId="118" fillId="0" borderId="31" xfId="4" applyFont="1" applyBorder="1" applyAlignment="1">
      <alignment horizontal="center" vertical="center"/>
    </xf>
    <xf numFmtId="1" fontId="118" fillId="0" borderId="105" xfId="4" applyNumberFormat="1" applyFont="1" applyBorder="1" applyAlignment="1">
      <alignment horizontal="center" vertical="center"/>
    </xf>
    <xf numFmtId="1" fontId="118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7" fillId="0" borderId="25" xfId="1" applyFont="1" applyBorder="1" applyAlignment="1">
      <alignment horizontal="center" vertical="center"/>
    </xf>
    <xf numFmtId="1" fontId="117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7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38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39" xfId="4" applyNumberFormat="1" applyFont="1" applyBorder="1" applyAlignment="1">
      <alignment horizontal="left" vertical="center"/>
    </xf>
    <xf numFmtId="1" fontId="14" fillId="0" borderId="101" xfId="4" applyNumberFormat="1" applyFont="1" applyBorder="1" applyAlignment="1">
      <alignment horizontal="right" vertical="center"/>
    </xf>
    <xf numFmtId="0" fontId="19" fillId="0" borderId="140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174" fontId="119" fillId="0" borderId="29" xfId="1" applyNumberFormat="1" applyFont="1" applyBorder="1" applyAlignment="1">
      <alignment horizontal="center" vertical="center"/>
    </xf>
    <xf numFmtId="0" fontId="120" fillId="2" borderId="32" xfId="0" applyFont="1" applyFill="1" applyBorder="1"/>
    <xf numFmtId="20" fontId="120" fillId="0" borderId="34" xfId="1" applyNumberFormat="1" applyFont="1" applyBorder="1" applyAlignment="1">
      <alignment vertical="center"/>
    </xf>
    <xf numFmtId="0" fontId="121" fillId="0" borderId="34" xfId="1" applyFont="1" applyBorder="1" applyAlignment="1">
      <alignment horizontal="left" vertical="center"/>
    </xf>
    <xf numFmtId="0" fontId="14" fillId="0" borderId="144" xfId="1" applyFont="1" applyBorder="1" applyAlignment="1">
      <alignment vertical="center"/>
    </xf>
    <xf numFmtId="0" fontId="19" fillId="0" borderId="144" xfId="0" applyFont="1" applyBorder="1"/>
    <xf numFmtId="14" fontId="14" fillId="0" borderId="144" xfId="11" applyNumberFormat="1" applyFont="1" applyBorder="1" applyAlignment="1">
      <alignment horizontal="center" vertical="center"/>
    </xf>
    <xf numFmtId="0" fontId="14" fillId="0" borderId="144" xfId="0" applyFont="1" applyBorder="1" applyAlignment="1">
      <alignment horizontal="center" vertical="center"/>
    </xf>
    <xf numFmtId="1" fontId="14" fillId="0" borderId="144" xfId="1" applyNumberFormat="1" applyFont="1" applyBorder="1" applyAlignment="1">
      <alignment horizontal="center" vertical="center"/>
    </xf>
    <xf numFmtId="1" fontId="14" fillId="0" borderId="144" xfId="1" quotePrefix="1" applyNumberFormat="1" applyFont="1" applyBorder="1" applyAlignment="1">
      <alignment horizontal="center" vertical="center"/>
    </xf>
    <xf numFmtId="0" fontId="14" fillId="0" borderId="144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2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1" xfId="0" applyNumberFormat="1" applyFont="1" applyFill="1" applyBorder="1" applyAlignment="1">
      <alignment horizontal="center" vertical="center"/>
    </xf>
    <xf numFmtId="174" fontId="28" fillId="46" borderId="101" xfId="0" applyNumberFormat="1" applyFont="1" applyFill="1" applyBorder="1" applyAlignment="1">
      <alignment horizontal="center" vertical="center"/>
    </xf>
    <xf numFmtId="177" fontId="28" fillId="51" borderId="101" xfId="0" applyNumberFormat="1" applyFont="1" applyFill="1" applyBorder="1" applyAlignment="1">
      <alignment horizontal="center" vertical="center"/>
    </xf>
    <xf numFmtId="2" fontId="28" fillId="51" borderId="101" xfId="12" applyNumberFormat="1" applyFont="1" applyFill="1" applyBorder="1" applyAlignment="1">
      <alignment horizontal="center" vertical="center"/>
    </xf>
    <xf numFmtId="174" fontId="28" fillId="51" borderId="101" xfId="12" applyNumberFormat="1" applyFont="1" applyFill="1" applyBorder="1" applyAlignment="1">
      <alignment horizontal="center" vertical="center"/>
    </xf>
    <xf numFmtId="177" fontId="28" fillId="48" borderId="101" xfId="0" applyNumberFormat="1" applyFont="1" applyFill="1" applyBorder="1" applyAlignment="1">
      <alignment horizontal="center" vertical="center"/>
    </xf>
    <xf numFmtId="2" fontId="28" fillId="46" borderId="101" xfId="0" applyNumberFormat="1" applyFont="1" applyFill="1" applyBorder="1" applyAlignment="1" applyProtection="1">
      <alignment horizontal="center" vertical="center"/>
      <protection locked="0"/>
    </xf>
    <xf numFmtId="174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36" fillId="70" borderId="99" xfId="0" applyNumberFormat="1" applyFont="1" applyFill="1" applyBorder="1" applyAlignment="1">
      <alignment horizontal="center" vertical="center"/>
    </xf>
    <xf numFmtId="177" fontId="91" fillId="41" borderId="99" xfId="12" applyNumberFormat="1" applyFont="1" applyFill="1" applyBorder="1" applyAlignment="1">
      <alignment horizontal="center" vertical="center"/>
    </xf>
    <xf numFmtId="177" fontId="36" fillId="10" borderId="99" xfId="12" applyNumberFormat="1" applyFont="1" applyFill="1" applyBorder="1" applyAlignment="1">
      <alignment horizontal="center" vertical="center"/>
    </xf>
    <xf numFmtId="1" fontId="36" fillId="70" borderId="99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3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4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3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1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1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3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1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5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2" xfId="0" applyNumberFormat="1" applyFont="1" applyFill="1" applyBorder="1" applyAlignment="1" applyProtection="1">
      <alignment horizontal="center" vertical="center"/>
      <protection locked="0"/>
    </xf>
    <xf numFmtId="0" fontId="110" fillId="58" borderId="84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6" fillId="58" borderId="120" xfId="0" quotePrefix="1" applyNumberFormat="1" applyFont="1" applyFill="1" applyBorder="1" applyAlignment="1">
      <alignment horizontal="center" vertical="center"/>
    </xf>
    <xf numFmtId="0" fontId="116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0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7" xfId="0" applyFont="1" applyBorder="1" applyAlignment="1">
      <alignment vertical="center"/>
    </xf>
    <xf numFmtId="0" fontId="42" fillId="0" borderId="147" xfId="0" applyFont="1" applyBorder="1" applyAlignment="1">
      <alignment horizontal="center" vertical="center"/>
    </xf>
    <xf numFmtId="0" fontId="42" fillId="0" borderId="147" xfId="1" applyFont="1" applyBorder="1" applyAlignment="1">
      <alignment horizontal="center" vertical="center"/>
    </xf>
    <xf numFmtId="1" fontId="42" fillId="0" borderId="147" xfId="1" applyNumberFormat="1" applyFont="1" applyBorder="1" applyAlignment="1">
      <alignment horizontal="center" vertical="center"/>
    </xf>
    <xf numFmtId="1" fontId="42" fillId="0" borderId="147" xfId="1" applyNumberFormat="1" applyFont="1" applyBorder="1" applyAlignment="1" applyProtection="1">
      <alignment horizontal="center" vertical="center"/>
      <protection locked="0"/>
    </xf>
    <xf numFmtId="0" fontId="42" fillId="0" borderId="104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4" xfId="1" applyNumberFormat="1" applyFont="1" applyBorder="1" applyAlignment="1" applyProtection="1">
      <alignment horizontal="center" vertical="center"/>
      <protection locked="0"/>
    </xf>
    <xf numFmtId="0" fontId="42" fillId="0" borderId="104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7" fillId="0" borderId="144" xfId="1" applyFont="1" applyBorder="1" applyAlignment="1">
      <alignment vertical="center"/>
    </xf>
    <xf numFmtId="0" fontId="117" fillId="0" borderId="144" xfId="1" applyFont="1" applyBorder="1" applyAlignment="1">
      <alignment horizontal="center" vertical="center"/>
    </xf>
    <xf numFmtId="0" fontId="42" fillId="0" borderId="144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27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4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1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28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0" fillId="0" borderId="0" xfId="0" applyFont="1"/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6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36" fillId="55" borderId="99" xfId="0" applyNumberFormat="1" applyFont="1" applyFill="1" applyBorder="1" applyProtection="1">
      <protection locked="0"/>
    </xf>
    <xf numFmtId="177" fontId="123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3" fillId="0" borderId="33" xfId="0" applyNumberFormat="1" applyFont="1" applyBorder="1" applyAlignment="1">
      <alignment horizontal="center" vertical="center"/>
    </xf>
    <xf numFmtId="0" fontId="132" fillId="0" borderId="0" xfId="0" applyFont="1"/>
    <xf numFmtId="177" fontId="36" fillId="41" borderId="99" xfId="12" applyNumberFormat="1" applyFont="1" applyFill="1" applyBorder="1" applyAlignment="1">
      <alignment vertical="center"/>
    </xf>
    <xf numFmtId="177" fontId="133" fillId="56" borderId="31" xfId="12" applyNumberFormat="1" applyFont="1" applyFill="1" applyBorder="1" applyAlignment="1">
      <alignment vertical="center"/>
    </xf>
    <xf numFmtId="177" fontId="134" fillId="56" borderId="31" xfId="12" applyNumberFormat="1" applyFont="1" applyFill="1" applyBorder="1" applyAlignment="1">
      <alignment vertical="center"/>
    </xf>
    <xf numFmtId="177" fontId="123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35" fillId="0" borderId="0" xfId="0" applyFont="1"/>
    <xf numFmtId="0" fontId="129" fillId="0" borderId="144" xfId="0" applyFont="1" applyBorder="1" applyAlignment="1">
      <alignment horizontal="center" vertical="center"/>
    </xf>
    <xf numFmtId="0" fontId="129" fillId="0" borderId="144" xfId="0" applyFont="1" applyBorder="1" applyAlignment="1">
      <alignment vertical="center"/>
    </xf>
    <xf numFmtId="0" fontId="136" fillId="0" borderId="144" xfId="4" applyFont="1" applyBorder="1">
      <alignment vertical="center"/>
    </xf>
    <xf numFmtId="0" fontId="137" fillId="0" borderId="0" xfId="4" applyFont="1" applyAlignment="1">
      <alignment horizontal="center" vertical="center"/>
    </xf>
    <xf numFmtId="0" fontId="129" fillId="0" borderId="0" xfId="4" applyFont="1" applyAlignment="1">
      <alignment horizontal="center" vertical="center"/>
    </xf>
    <xf numFmtId="0" fontId="129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4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0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7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43" fillId="0" borderId="0" xfId="0" applyFont="1"/>
    <xf numFmtId="0" fontId="143" fillId="0" borderId="0" xfId="0" applyFont="1" applyAlignment="1">
      <alignment horizontal="center"/>
    </xf>
    <xf numFmtId="0" fontId="137" fillId="0" borderId="0" xfId="0" applyFont="1" applyAlignment="1">
      <alignment horizontal="center" vertical="center"/>
    </xf>
    <xf numFmtId="0" fontId="143" fillId="0" borderId="0" xfId="4" applyFont="1" applyAlignment="1">
      <alignment vertical="top"/>
    </xf>
    <xf numFmtId="0" fontId="143" fillId="0" borderId="0" xfId="4" applyFont="1" applyAlignment="1">
      <alignment horizontal="center" vertical="top"/>
    </xf>
    <xf numFmtId="0" fontId="137" fillId="0" borderId="0" xfId="4" applyFont="1" applyAlignment="1">
      <alignment horizontal="center" vertical="top"/>
    </xf>
    <xf numFmtId="0" fontId="143" fillId="0" borderId="0" xfId="0" applyFont="1" applyAlignment="1">
      <alignment horizontal="center" vertical="center"/>
    </xf>
    <xf numFmtId="0" fontId="144" fillId="69" borderId="7" xfId="0" applyFont="1" applyFill="1" applyBorder="1" applyAlignment="1">
      <alignment horizontal="left" vertical="center" wrapText="1"/>
    </xf>
    <xf numFmtId="0" fontId="144" fillId="69" borderId="7" xfId="0" applyFont="1" applyFill="1" applyBorder="1" applyAlignment="1">
      <alignment horizontal="center" vertical="center" wrapText="1"/>
    </xf>
    <xf numFmtId="0" fontId="145" fillId="69" borderId="7" xfId="0" applyFont="1" applyFill="1" applyBorder="1" applyAlignment="1">
      <alignment horizontal="left" vertical="center" wrapText="1"/>
    </xf>
    <xf numFmtId="0" fontId="145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46" fillId="0" borderId="0" xfId="0" applyFont="1"/>
    <xf numFmtId="0" fontId="147" fillId="0" borderId="0" xfId="0" applyFont="1"/>
    <xf numFmtId="0" fontId="96" fillId="0" borderId="0" xfId="0" applyFont="1" applyAlignment="1">
      <alignment horizontal="left" vertical="top"/>
    </xf>
    <xf numFmtId="0" fontId="142" fillId="0" borderId="0" xfId="0" applyFont="1"/>
    <xf numFmtId="0" fontId="1" fillId="0" borderId="0" xfId="0" applyFont="1" applyAlignment="1">
      <alignment horizontal="center" vertical="top"/>
    </xf>
    <xf numFmtId="0" fontId="138" fillId="0" borderId="0" xfId="0" applyFont="1" applyAlignment="1">
      <alignment horizontal="left" vertical="center"/>
    </xf>
    <xf numFmtId="0" fontId="141" fillId="0" borderId="0" xfId="0" applyFont="1" applyAlignment="1">
      <alignment horizontal="center" vertical="center"/>
    </xf>
    <xf numFmtId="20" fontId="138" fillId="0" borderId="0" xfId="0" applyNumberFormat="1" applyFont="1" applyAlignment="1">
      <alignment horizontal="center" vertical="center"/>
    </xf>
    <xf numFmtId="20" fontId="139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48" fillId="0" borderId="0" xfId="0" applyFont="1"/>
    <xf numFmtId="0" fontId="7" fillId="0" borderId="9" xfId="1" applyFont="1" applyBorder="1" applyAlignment="1">
      <alignment vertical="center"/>
    </xf>
    <xf numFmtId="0" fontId="7" fillId="0" borderId="144" xfId="1" applyFont="1" applyBorder="1" applyAlignment="1">
      <alignment vertical="center"/>
    </xf>
    <xf numFmtId="0" fontId="7" fillId="0" borderId="144" xfId="1" applyFont="1" applyBorder="1" applyAlignment="1">
      <alignment horizontal="right" vertical="center"/>
    </xf>
    <xf numFmtId="0" fontId="7" fillId="0" borderId="144" xfId="1" applyFont="1" applyBorder="1" applyAlignment="1">
      <alignment horizontal="center" vertical="center"/>
    </xf>
    <xf numFmtId="0" fontId="7" fillId="0" borderId="144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4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4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1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4" fontId="150" fillId="0" borderId="153" xfId="1" applyNumberFormat="1" applyFont="1" applyBorder="1" applyAlignment="1">
      <alignment vertical="center"/>
    </xf>
    <xf numFmtId="20" fontId="149" fillId="2" borderId="42" xfId="0" applyNumberFormat="1" applyFont="1" applyFill="1" applyBorder="1" applyAlignment="1">
      <alignment vertical="top"/>
    </xf>
    <xf numFmtId="0" fontId="14" fillId="0" borderId="152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3" xfId="6" applyNumberFormat="1" applyFont="1" applyFill="1" applyBorder="1" applyAlignment="1" applyProtection="1">
      <alignment horizontal="center" vertical="center"/>
      <protection locked="0"/>
    </xf>
    <xf numFmtId="20" fontId="149" fillId="76" borderId="42" xfId="1" applyNumberFormat="1" applyFont="1" applyFill="1" applyBorder="1" applyAlignment="1">
      <alignment vertical="top"/>
    </xf>
    <xf numFmtId="14" fontId="150" fillId="76" borderId="153" xfId="1" applyNumberFormat="1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49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3" xfId="6" applyNumberFormat="1" applyFont="1" applyFill="1" applyBorder="1" applyAlignment="1" applyProtection="1">
      <alignment horizontal="center"/>
      <protection locked="0"/>
    </xf>
    <xf numFmtId="14" fontId="150" fillId="2" borderId="153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3" xfId="6" applyNumberFormat="1" applyFont="1" applyFill="1" applyBorder="1" applyAlignment="1" applyProtection="1">
      <alignment horizontal="center"/>
      <protection locked="0"/>
    </xf>
    <xf numFmtId="14" fontId="150" fillId="77" borderId="153" xfId="1" applyNumberFormat="1" applyFont="1" applyFill="1" applyBorder="1" applyAlignment="1">
      <alignment vertical="center"/>
    </xf>
    <xf numFmtId="14" fontId="149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49" fillId="0" borderId="42" xfId="1" applyNumberFormat="1" applyFont="1" applyBorder="1" applyAlignment="1">
      <alignment vertical="top"/>
    </xf>
    <xf numFmtId="20" fontId="149" fillId="0" borderId="42" xfId="0" applyNumberFormat="1" applyFont="1" applyBorder="1" applyAlignment="1">
      <alignment vertical="top"/>
    </xf>
    <xf numFmtId="14" fontId="150" fillId="0" borderId="153" xfId="1" applyNumberFormat="1" applyFont="1" applyBorder="1" applyAlignment="1">
      <alignment horizontal="left" vertical="center"/>
    </xf>
    <xf numFmtId="1" fontId="14" fillId="0" borderId="153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9" fillId="77" borderId="0" xfId="0" applyFont="1" applyFill="1" applyAlignment="1">
      <alignment vertical="center"/>
    </xf>
    <xf numFmtId="14" fontId="150" fillId="77" borderId="153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0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1" fontId="119" fillId="0" borderId="33" xfId="1" applyNumberFormat="1" applyFont="1" applyBorder="1" applyAlignment="1">
      <alignment horizontal="center" vertical="center"/>
    </xf>
    <xf numFmtId="1" fontId="119" fillId="0" borderId="34" xfId="1" applyNumberFormat="1" applyFont="1" applyBorder="1" applyAlignment="1">
      <alignment horizontal="center" vertical="center"/>
    </xf>
    <xf numFmtId="0" fontId="149" fillId="2" borderId="32" xfId="0" applyFont="1" applyFill="1" applyBorder="1"/>
    <xf numFmtId="20" fontId="153" fillId="0" borderId="34" xfId="1" applyNumberFormat="1" applyFont="1" applyBorder="1" applyAlignment="1">
      <alignment vertical="center"/>
    </xf>
    <xf numFmtId="14" fontId="150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4" xfId="3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3" xfId="1" applyFont="1" applyBorder="1" applyAlignment="1">
      <alignment horizontal="center"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4" fontId="151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49" fillId="2" borderId="40" xfId="2" applyNumberFormat="1" applyFont="1" applyFill="1" applyBorder="1" applyAlignment="1">
      <alignment horizontal="left" vertical="center"/>
    </xf>
    <xf numFmtId="14" fontId="150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49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50" fillId="0" borderId="156" xfId="1" applyNumberFormat="1" applyFont="1" applyBorder="1" applyAlignment="1">
      <alignment vertical="center"/>
    </xf>
    <xf numFmtId="14" fontId="151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50" fillId="0" borderId="140" xfId="1" applyNumberFormat="1" applyFont="1" applyBorder="1" applyAlignment="1">
      <alignment vertical="center"/>
    </xf>
    <xf numFmtId="14" fontId="151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2" xfId="1" applyNumberFormat="1" applyFont="1" applyFill="1" applyBorder="1" applyAlignment="1">
      <alignment horizontal="center" vertical="center"/>
    </xf>
    <xf numFmtId="1" fontId="14" fillId="78" borderId="153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49" fillId="2" borderId="40" xfId="2" applyFont="1" applyFill="1" applyBorder="1" applyAlignment="1">
      <alignment vertical="center"/>
    </xf>
    <xf numFmtId="0" fontId="19" fillId="0" borderId="152" xfId="0" applyFont="1" applyBorder="1" applyAlignment="1">
      <alignment horizontal="center" vertical="center"/>
    </xf>
    <xf numFmtId="0" fontId="149" fillId="2" borderId="40" xfId="0" applyFont="1" applyFill="1" applyBorder="1" applyAlignment="1">
      <alignment horizontal="left" vertical="center"/>
    </xf>
    <xf numFmtId="14" fontId="149" fillId="2" borderId="40" xfId="0" applyNumberFormat="1" applyFont="1" applyFill="1" applyBorder="1" applyAlignment="1">
      <alignment vertical="center"/>
    </xf>
    <xf numFmtId="14" fontId="149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54" fillId="2" borderId="40" xfId="0" applyFont="1" applyFill="1" applyBorder="1" applyAlignment="1">
      <alignment horizontal="left" vertical="center"/>
    </xf>
    <xf numFmtId="0" fontId="149" fillId="2" borderId="42" xfId="0" applyFont="1" applyFill="1" applyBorder="1" applyAlignment="1">
      <alignment horizontal="left" vertical="center"/>
    </xf>
    <xf numFmtId="0" fontId="149" fillId="2" borderId="40" xfId="0" applyFont="1" applyFill="1" applyBorder="1" applyAlignment="1">
      <alignment vertical="center"/>
    </xf>
    <xf numFmtId="1" fontId="14" fillId="0" borderId="155" xfId="1" applyNumberFormat="1" applyFont="1" applyBorder="1" applyAlignment="1" applyProtection="1">
      <alignment horizontal="center" vertical="center"/>
      <protection locked="0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0" fontId="149" fillId="2" borderId="42" xfId="0" applyFont="1" applyFill="1" applyBorder="1" applyAlignment="1">
      <alignment vertical="center"/>
    </xf>
    <xf numFmtId="169" fontId="150" fillId="0" borderId="153" xfId="1" applyNumberFormat="1" applyFont="1" applyBorder="1" applyAlignment="1">
      <alignment horizontal="left" vertical="center"/>
    </xf>
    <xf numFmtId="0" fontId="149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49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49" xfId="6" applyNumberFormat="1" applyFont="1" applyBorder="1" applyAlignment="1" applyProtection="1">
      <alignment horizontal="center"/>
      <protection locked="0"/>
    </xf>
    <xf numFmtId="1" fontId="14" fillId="0" borderId="157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49" fillId="0" borderId="40" xfId="0" applyFont="1" applyBorder="1" applyAlignment="1">
      <alignment horizontal="left" vertical="center"/>
    </xf>
    <xf numFmtId="0" fontId="149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3" xfId="1" applyNumberFormat="1" applyFont="1" applyBorder="1" applyAlignment="1">
      <alignment horizontal="left" vertical="center"/>
    </xf>
    <xf numFmtId="14" fontId="149" fillId="0" borderId="155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49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49" fillId="2" borderId="40" xfId="0" applyFont="1" applyFill="1" applyBorder="1" applyAlignment="1">
      <alignment horizontal="left" vertical="top"/>
    </xf>
    <xf numFmtId="0" fontId="119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2" xfId="0" applyFont="1" applyBorder="1" applyAlignment="1">
      <alignment vertical="center"/>
    </xf>
    <xf numFmtId="14" fontId="150" fillId="0" borderId="30" xfId="1" applyNumberFormat="1" applyFont="1" applyBorder="1" applyAlignment="1">
      <alignment horizontal="left" vertical="center"/>
    </xf>
    <xf numFmtId="14" fontId="150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49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55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56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9" xfId="3" applyFont="1" applyBorder="1" applyAlignment="1">
      <alignment vertical="center"/>
    </xf>
    <xf numFmtId="14" fontId="151" fillId="0" borderId="153" xfId="1" applyNumberFormat="1" applyFont="1" applyBorder="1" applyAlignment="1">
      <alignment horizontal="left" vertical="center"/>
    </xf>
    <xf numFmtId="0" fontId="1" fillId="0" borderId="152" xfId="0" applyFont="1" applyBorder="1" applyAlignment="1">
      <alignment horizontal="center" vertical="center"/>
    </xf>
    <xf numFmtId="1" fontId="14" fillId="2" borderId="152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53" fillId="0" borderId="153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49" fillId="2" borderId="160" xfId="0" applyFont="1" applyFill="1" applyBorder="1" applyAlignment="1">
      <alignment vertical="center"/>
    </xf>
    <xf numFmtId="1" fontId="119" fillId="0" borderId="32" xfId="1" applyNumberFormat="1" applyFont="1" applyBorder="1" applyAlignment="1">
      <alignment horizontal="center" vertical="center"/>
    </xf>
    <xf numFmtId="0" fontId="149" fillId="2" borderId="141" xfId="0" applyFont="1" applyFill="1" applyBorder="1"/>
    <xf numFmtId="20" fontId="153" fillId="0" borderId="51" xfId="1" applyNumberFormat="1" applyFont="1" applyBorder="1" applyAlignment="1">
      <alignment vertical="center"/>
    </xf>
    <xf numFmtId="0" fontId="150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49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1" xfId="1" applyFont="1" applyBorder="1" applyAlignment="1">
      <alignment horizontal="center" vertical="center"/>
    </xf>
    <xf numFmtId="0" fontId="14" fillId="0" borderId="162" xfId="1" applyFont="1" applyBorder="1" applyAlignment="1">
      <alignment vertical="center"/>
    </xf>
    <xf numFmtId="0" fontId="14" fillId="0" borderId="155" xfId="1" applyFont="1" applyBorder="1" applyAlignment="1">
      <alignment vertical="center"/>
    </xf>
    <xf numFmtId="0" fontId="14" fillId="0" borderId="155" xfId="0" applyFont="1" applyBorder="1" applyAlignment="1">
      <alignment vertical="center"/>
    </xf>
    <xf numFmtId="174" fontId="7" fillId="0" borderId="155" xfId="1" applyNumberFormat="1" applyFont="1" applyBorder="1" applyAlignment="1">
      <alignment horizontal="right" vertical="center"/>
    </xf>
    <xf numFmtId="175" fontId="7" fillId="0" borderId="155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3" xfId="0" applyFont="1" applyBorder="1" applyAlignment="1">
      <alignment vertical="center"/>
    </xf>
    <xf numFmtId="175" fontId="14" fillId="0" borderId="163" xfId="0" applyNumberFormat="1" applyFont="1" applyBorder="1" applyAlignment="1">
      <alignment horizontal="center" vertical="center"/>
    </xf>
    <xf numFmtId="176" fontId="14" fillId="0" borderId="163" xfId="0" applyNumberFormat="1" applyFont="1" applyBorder="1" applyAlignment="1">
      <alignment vertical="center"/>
    </xf>
    <xf numFmtId="175" fontId="7" fillId="0" borderId="163" xfId="0" applyNumberFormat="1" applyFont="1" applyBorder="1" applyAlignment="1">
      <alignment horizontal="center" vertical="center"/>
    </xf>
    <xf numFmtId="0" fontId="7" fillId="0" borderId="153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4" xfId="4" applyFont="1" applyBorder="1" applyAlignment="1">
      <alignment horizontal="left" vertical="center"/>
    </xf>
    <xf numFmtId="0" fontId="14" fillId="0" borderId="144" xfId="4" applyFont="1" applyBorder="1" applyAlignment="1">
      <alignment horizontal="left" vertical="center"/>
    </xf>
    <xf numFmtId="176" fontId="14" fillId="0" borderId="144" xfId="1" applyNumberFormat="1" applyFont="1" applyBorder="1" applyAlignment="1">
      <alignment horizontal="right" vertical="center"/>
    </xf>
    <xf numFmtId="0" fontId="14" fillId="0" borderId="144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49" fillId="2" borderId="9" xfId="0" applyNumberFormat="1" applyFont="1" applyFill="1" applyBorder="1" applyAlignment="1">
      <alignment vertical="center"/>
    </xf>
    <xf numFmtId="20" fontId="153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3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57" fillId="0" borderId="69" xfId="0" applyNumberFormat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50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5" xfId="1" applyNumberFormat="1" applyFont="1" applyBorder="1" applyAlignment="1">
      <alignment horizontal="center" vertical="center"/>
    </xf>
    <xf numFmtId="0" fontId="14" fillId="0" borderId="153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58" fillId="0" borderId="56" xfId="1" applyFont="1" applyBorder="1" applyAlignment="1">
      <alignment vertical="center"/>
    </xf>
    <xf numFmtId="0" fontId="158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4" xfId="1" applyNumberFormat="1" applyFont="1" applyBorder="1" applyAlignment="1">
      <alignment horizontal="left" vertical="center"/>
    </xf>
    <xf numFmtId="14" fontId="7" fillId="0" borderId="144" xfId="11" applyNumberFormat="1" applyFont="1" applyFill="1" applyBorder="1" applyAlignment="1">
      <alignment horizontal="center" vertical="center"/>
    </xf>
    <xf numFmtId="0" fontId="158" fillId="0" borderId="144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5" xfId="1" applyFont="1" applyBorder="1" applyAlignment="1">
      <alignment horizontal="center" vertical="center"/>
    </xf>
    <xf numFmtId="0" fontId="14" fillId="0" borderId="155" xfId="1" applyFont="1" applyBorder="1" applyAlignment="1">
      <alignment horizontal="left" vertical="center"/>
    </xf>
    <xf numFmtId="0" fontId="14" fillId="0" borderId="166" xfId="0" applyFont="1" applyBorder="1" applyAlignment="1">
      <alignment vertical="center"/>
    </xf>
    <xf numFmtId="1" fontId="153" fillId="0" borderId="162" xfId="1" applyNumberFormat="1" applyFont="1" applyBorder="1" applyAlignment="1">
      <alignment horizontal="right" vertical="center"/>
    </xf>
    <xf numFmtId="0" fontId="14" fillId="0" borderId="160" xfId="1" applyFont="1" applyBorder="1" applyAlignment="1">
      <alignment vertical="center"/>
    </xf>
    <xf numFmtId="0" fontId="14" fillId="0" borderId="160" xfId="0" applyFont="1" applyBorder="1" applyAlignment="1">
      <alignment vertical="center"/>
    </xf>
    <xf numFmtId="1" fontId="14" fillId="0" borderId="160" xfId="1" applyNumberFormat="1" applyFont="1" applyBorder="1" applyAlignment="1">
      <alignment horizontal="center" vertical="center"/>
    </xf>
    <xf numFmtId="0" fontId="14" fillId="0" borderId="160" xfId="1" applyFont="1" applyBorder="1" applyAlignment="1">
      <alignment horizontal="left" vertical="center"/>
    </xf>
    <xf numFmtId="1" fontId="14" fillId="0" borderId="160" xfId="4" applyNumberFormat="1" applyFont="1" applyBorder="1" applyAlignment="1">
      <alignment horizontal="center" vertical="center"/>
    </xf>
    <xf numFmtId="0" fontId="14" fillId="0" borderId="160" xfId="4" applyFont="1" applyBorder="1">
      <alignment vertical="center"/>
    </xf>
    <xf numFmtId="0" fontId="14" fillId="0" borderId="156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49" fillId="0" borderId="89" xfId="1" applyNumberFormat="1" applyFont="1" applyBorder="1" applyAlignment="1">
      <alignment horizontal="center" vertical="center"/>
    </xf>
    <xf numFmtId="1" fontId="149" fillId="0" borderId="90" xfId="1" applyNumberFormat="1" applyFont="1" applyBorder="1" applyAlignment="1">
      <alignment horizontal="center" vertical="center"/>
    </xf>
    <xf numFmtId="1" fontId="149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4" xfId="1" applyNumberFormat="1" applyFont="1" applyBorder="1" applyAlignment="1">
      <alignment vertical="center"/>
    </xf>
    <xf numFmtId="14" fontId="14" fillId="0" borderId="144" xfId="11" applyNumberFormat="1" applyFont="1" applyFill="1" applyBorder="1" applyAlignment="1">
      <alignment horizontal="left" vertical="center"/>
    </xf>
    <xf numFmtId="1" fontId="14" fillId="0" borderId="144" xfId="1" applyNumberFormat="1" applyFont="1" applyBorder="1" applyAlignment="1">
      <alignment horizontal="right" vertical="center"/>
    </xf>
    <xf numFmtId="175" fontId="14" fillId="0" borderId="144" xfId="1" applyNumberFormat="1" applyFont="1" applyBorder="1" applyAlignment="1">
      <alignment horizontal="right" vertical="center"/>
    </xf>
    <xf numFmtId="20" fontId="14" fillId="0" borderId="144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4" xfId="0" applyFont="1" applyBorder="1"/>
    <xf numFmtId="2" fontId="149" fillId="0" borderId="144" xfId="1" applyNumberFormat="1" applyFont="1" applyBorder="1" applyAlignment="1">
      <alignment horizontal="left" vertical="center"/>
    </xf>
    <xf numFmtId="2" fontId="160" fillId="0" borderId="144" xfId="1" applyNumberFormat="1" applyFont="1" applyBorder="1" applyAlignment="1">
      <alignment horizontal="center" vertical="center"/>
    </xf>
    <xf numFmtId="2" fontId="159" fillId="0" borderId="144" xfId="1" applyNumberFormat="1" applyFont="1" applyBorder="1" applyAlignment="1">
      <alignment horizontal="left" vertical="center"/>
    </xf>
    <xf numFmtId="0" fontId="14" fillId="0" borderId="144" xfId="1" applyFont="1" applyBorder="1" applyAlignment="1">
      <alignment horizontal="left" vertical="center"/>
    </xf>
    <xf numFmtId="2" fontId="161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58" fillId="0" borderId="144" xfId="1" applyNumberFormat="1" applyFont="1" applyBorder="1" applyAlignment="1">
      <alignment horizontal="center" vertical="center"/>
    </xf>
    <xf numFmtId="2" fontId="14" fillId="0" borderId="144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3" fillId="55" borderId="99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3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vertical="center"/>
    </xf>
    <xf numFmtId="0" fontId="42" fillId="0" borderId="152" xfId="1" applyFont="1" applyBorder="1" applyAlignment="1">
      <alignment horizontal="center" vertical="center"/>
    </xf>
    <xf numFmtId="172" fontId="42" fillId="0" borderId="154" xfId="3" applyFont="1" applyBorder="1" applyAlignment="1">
      <alignment vertical="center"/>
    </xf>
    <xf numFmtId="0" fontId="42" fillId="0" borderId="153" xfId="1" applyFont="1" applyBorder="1" applyAlignment="1">
      <alignment vertical="center"/>
    </xf>
    <xf numFmtId="0" fontId="42" fillId="0" borderId="155" xfId="1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5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4" xfId="4" applyFont="1" applyBorder="1" applyAlignment="1">
      <alignment horizontal="center" vertical="center"/>
    </xf>
    <xf numFmtId="1" fontId="42" fillId="0" borderId="158" xfId="1" applyNumberFormat="1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72" fontId="42" fillId="0" borderId="159" xfId="3" applyFont="1" applyBorder="1" applyAlignment="1">
      <alignment vertical="center"/>
    </xf>
    <xf numFmtId="0" fontId="163" fillId="0" borderId="7" xfId="0" applyFont="1" applyBorder="1" applyAlignment="1">
      <alignment horizontal="left" vertical="center"/>
    </xf>
    <xf numFmtId="0" fontId="163" fillId="0" borderId="7" xfId="0" applyFont="1" applyBorder="1" applyAlignment="1">
      <alignment horizontal="center" vertical="center"/>
    </xf>
    <xf numFmtId="0" fontId="163" fillId="63" borderId="7" xfId="0" applyFont="1" applyFill="1" applyBorder="1" applyAlignment="1">
      <alignment horizontal="left" vertical="center"/>
    </xf>
    <xf numFmtId="0" fontId="163" fillId="63" borderId="7" xfId="0" applyFont="1" applyFill="1" applyBorder="1" applyAlignment="1">
      <alignment horizontal="center" vertical="center"/>
    </xf>
    <xf numFmtId="0" fontId="105" fillId="0" borderId="43" xfId="0" applyFont="1" applyBorder="1" applyAlignment="1">
      <alignment horizontal="left" vertical="center"/>
    </xf>
    <xf numFmtId="0" fontId="105" fillId="0" borderId="43" xfId="0" applyFont="1" applyBorder="1" applyAlignment="1">
      <alignment horizontal="center" vertical="center"/>
    </xf>
    <xf numFmtId="22" fontId="105" fillId="0" borderId="43" xfId="0" applyNumberFormat="1" applyFont="1" applyBorder="1" applyAlignment="1">
      <alignment horizontal="center" vertical="center"/>
    </xf>
    <xf numFmtId="0" fontId="105" fillId="0" borderId="0" xfId="0" applyFont="1" applyAlignment="1">
      <alignment horizontal="left" vertical="center"/>
    </xf>
    <xf numFmtId="0" fontId="10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6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2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31" xfId="4" applyFont="1" applyBorder="1">
      <alignment vertical="center"/>
    </xf>
    <xf numFmtId="0" fontId="23" fillId="0" borderId="142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6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8" xfId="4" applyFont="1" applyBorder="1">
      <alignment vertical="center"/>
    </xf>
    <xf numFmtId="0" fontId="23" fillId="0" borderId="148" xfId="4" applyFont="1" applyBorder="1" applyAlignment="1">
      <alignment horizontal="center" vertical="center"/>
    </xf>
    <xf numFmtId="0" fontId="164" fillId="0" borderId="126" xfId="0" applyFont="1" applyBorder="1" applyAlignment="1">
      <alignment horizontal="center" vertical="center"/>
    </xf>
    <xf numFmtId="0" fontId="164" fillId="0" borderId="0" xfId="0" applyFont="1" applyAlignment="1">
      <alignment vertical="center"/>
    </xf>
    <xf numFmtId="0" fontId="164" fillId="0" borderId="42" xfId="0" applyFont="1" applyBorder="1" applyAlignment="1">
      <alignment horizontal="center" vertical="center"/>
    </xf>
    <xf numFmtId="0" fontId="16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46" fillId="0" borderId="148" xfId="4" applyNumberFormat="1" applyFont="1" applyBorder="1" applyAlignment="1">
      <alignment horizontal="center" vertical="center"/>
    </xf>
    <xf numFmtId="183" fontId="146" fillId="0" borderId="148" xfId="4" applyNumberFormat="1" applyFont="1" applyBorder="1" applyAlignment="1">
      <alignment horizontal="center" vertical="center"/>
    </xf>
    <xf numFmtId="20" fontId="23" fillId="0" borderId="148" xfId="4" applyNumberFormat="1" applyFont="1" applyBorder="1" applyAlignment="1">
      <alignment horizontal="center" vertical="center"/>
    </xf>
    <xf numFmtId="0" fontId="48" fillId="0" borderId="141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4" fillId="0" borderId="171" xfId="4" applyFont="1" applyBorder="1">
      <alignment vertical="center"/>
    </xf>
    <xf numFmtId="0" fontId="149" fillId="2" borderId="0" xfId="0" applyFont="1" applyFill="1" applyAlignment="1">
      <alignment vertical="center"/>
    </xf>
    <xf numFmtId="14" fontId="149" fillId="78" borderId="0" xfId="2" applyNumberFormat="1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3" xfId="0" applyNumberFormat="1" applyFont="1" applyBorder="1" applyAlignment="1" applyProtection="1">
      <alignment horizontal="center"/>
      <protection locked="0"/>
    </xf>
    <xf numFmtId="20" fontId="150" fillId="0" borderId="36" xfId="1" applyNumberFormat="1" applyFont="1" applyBorder="1" applyAlignment="1">
      <alignment vertical="center"/>
    </xf>
    <xf numFmtId="20" fontId="153" fillId="0" borderId="173" xfId="1" applyNumberFormat="1" applyFont="1" applyBorder="1" applyAlignment="1">
      <alignment vertical="center"/>
    </xf>
    <xf numFmtId="176" fontId="166" fillId="0" borderId="144" xfId="0" applyNumberFormat="1" applyFont="1" applyBorder="1" applyAlignment="1">
      <alignment vertical="center"/>
    </xf>
    <xf numFmtId="0" fontId="167" fillId="0" borderId="36" xfId="1" applyFont="1" applyBorder="1" applyAlignment="1">
      <alignment vertical="center"/>
    </xf>
    <xf numFmtId="177" fontId="133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4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68" fillId="0" borderId="7" xfId="0" applyFont="1" applyBorder="1" applyAlignment="1">
      <alignment horizontal="left" vertical="center"/>
    </xf>
    <xf numFmtId="0" fontId="138" fillId="0" borderId="7" xfId="0" applyFont="1" applyBorder="1" applyAlignment="1">
      <alignment horizontal="center" vertical="center"/>
    </xf>
    <xf numFmtId="0" fontId="138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5" xfId="1" applyNumberFormat="1" applyFont="1" applyBorder="1" applyAlignment="1">
      <alignment horizontal="center" vertical="center"/>
    </xf>
    <xf numFmtId="172" fontId="14" fillId="0" borderId="175" xfId="3" applyFont="1" applyBorder="1" applyAlignment="1">
      <alignment vertical="center"/>
    </xf>
    <xf numFmtId="0" fontId="14" fillId="0" borderId="175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1" fontId="14" fillId="0" borderId="17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20" fontId="150" fillId="0" borderId="176" xfId="1" applyNumberFormat="1" applyFont="1" applyBorder="1" applyAlignment="1">
      <alignment vertical="center"/>
    </xf>
    <xf numFmtId="14" fontId="151" fillId="0" borderId="175" xfId="1" applyNumberFormat="1" applyFont="1" applyBorder="1" applyAlignment="1">
      <alignment horizontal="left" vertical="center"/>
    </xf>
    <xf numFmtId="169" fontId="151" fillId="0" borderId="30" xfId="1" applyNumberFormat="1" applyFont="1" applyBorder="1" applyAlignment="1">
      <alignment horizontal="left" vertical="center"/>
    </xf>
    <xf numFmtId="0" fontId="1" fillId="0" borderId="152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4" fillId="0" borderId="179" xfId="4" applyFont="1" applyBorder="1">
      <alignment vertical="center"/>
    </xf>
    <xf numFmtId="0" fontId="164" fillId="0" borderId="180" xfId="0" applyFont="1" applyBorder="1" applyAlignment="1">
      <alignment horizontal="center" vertical="center"/>
    </xf>
    <xf numFmtId="0" fontId="48" fillId="0" borderId="181" xfId="0" applyFont="1" applyBorder="1" applyAlignment="1">
      <alignment horizontal="center" vertical="center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2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0" fontId="14" fillId="78" borderId="151" xfId="1" applyFont="1" applyFill="1" applyBorder="1" applyAlignment="1">
      <alignment horizontal="center" vertical="center"/>
    </xf>
    <xf numFmtId="1" fontId="14" fillId="77" borderId="140" xfId="6" applyNumberFormat="1" applyFont="1" applyFill="1" applyBorder="1" applyAlignment="1" applyProtection="1">
      <alignment horizontal="center"/>
      <protection locked="0"/>
    </xf>
    <xf numFmtId="0" fontId="149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3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6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0" borderId="187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 applyProtection="1">
      <alignment horizontal="center" vertical="center"/>
      <protection locked="0"/>
    </xf>
    <xf numFmtId="1" fontId="42" fillId="0" borderId="187" xfId="4" applyNumberFormat="1" applyFont="1" applyBorder="1" applyAlignment="1">
      <alignment horizontal="center" vertical="center"/>
    </xf>
    <xf numFmtId="1" fontId="42" fillId="0" borderId="187" xfId="0" applyNumberFormat="1" applyFont="1" applyBorder="1" applyAlignment="1">
      <alignment horizontal="center" vertical="center"/>
    </xf>
    <xf numFmtId="1" fontId="42" fillId="0" borderId="188" xfId="1" applyNumberFormat="1" applyFont="1" applyBorder="1" applyAlignment="1" applyProtection="1">
      <alignment horizontal="center" vertical="center"/>
      <protection locked="0"/>
    </xf>
    <xf numFmtId="0" fontId="42" fillId="0" borderId="189" xfId="0" applyFont="1" applyBorder="1" applyAlignment="1">
      <alignment vertical="center"/>
    </xf>
    <xf numFmtId="0" fontId="42" fillId="0" borderId="189" xfId="0" applyFont="1" applyBorder="1" applyAlignment="1">
      <alignment horizontal="center" vertical="center"/>
    </xf>
    <xf numFmtId="0" fontId="42" fillId="0" borderId="189" xfId="1" applyFont="1" applyBorder="1" applyAlignment="1">
      <alignment horizontal="center" vertical="center"/>
    </xf>
    <xf numFmtId="1" fontId="42" fillId="0" borderId="189" xfId="1" applyNumberFormat="1" applyFont="1" applyBorder="1" applyAlignment="1">
      <alignment horizontal="center" vertical="center"/>
    </xf>
    <xf numFmtId="1" fontId="42" fillId="0" borderId="189" xfId="1" applyNumberFormat="1" applyFont="1" applyBorder="1" applyAlignment="1" applyProtection="1">
      <alignment horizontal="center" vertical="center"/>
      <protection locked="0"/>
    </xf>
    <xf numFmtId="1" fontId="42" fillId="0" borderId="183" xfId="1" applyNumberFormat="1" applyFont="1" applyBorder="1" applyAlignment="1">
      <alignment horizontal="center" vertical="center"/>
    </xf>
    <xf numFmtId="1" fontId="42" fillId="0" borderId="182" xfId="1" applyNumberFormat="1" applyFont="1" applyBorder="1" applyAlignment="1">
      <alignment horizontal="center" vertical="center"/>
    </xf>
    <xf numFmtId="1" fontId="14" fillId="0" borderId="184" xfId="4" applyNumberFormat="1" applyFont="1" applyBorder="1" applyAlignment="1">
      <alignment horizontal="left" vertical="center"/>
    </xf>
    <xf numFmtId="1" fontId="14" fillId="0" borderId="185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48" xfId="0" applyFont="1" applyBorder="1" applyAlignment="1">
      <alignment horizontal="center" vertical="center"/>
    </xf>
    <xf numFmtId="20" fontId="146" fillId="0" borderId="148" xfId="0" applyNumberFormat="1" applyFont="1" applyBorder="1" applyAlignment="1">
      <alignment horizontal="center" vertical="center"/>
    </xf>
    <xf numFmtId="20" fontId="169" fillId="76" borderId="0" xfId="1" applyNumberFormat="1" applyFont="1" applyFill="1" applyAlignment="1">
      <alignment vertical="center"/>
    </xf>
    <xf numFmtId="20" fontId="149" fillId="2" borderId="42" xfId="3" applyNumberFormat="1" applyFont="1" applyFill="1" applyBorder="1" applyAlignment="1">
      <alignment vertical="top"/>
    </xf>
    <xf numFmtId="20" fontId="149" fillId="77" borderId="42" xfId="0" applyNumberFormat="1" applyFont="1" applyFill="1" applyBorder="1" applyAlignment="1">
      <alignment vertical="top"/>
    </xf>
    <xf numFmtId="20" fontId="169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49" fillId="0" borderId="0" xfId="0" applyFont="1"/>
    <xf numFmtId="20" fontId="149" fillId="2" borderId="0" xfId="0" applyNumberFormat="1" applyFont="1" applyFill="1" applyAlignment="1">
      <alignment vertical="top"/>
    </xf>
    <xf numFmtId="172" fontId="14" fillId="0" borderId="140" xfId="10" applyFont="1" applyBorder="1" applyAlignment="1">
      <alignment vertical="center"/>
    </xf>
    <xf numFmtId="0" fontId="152" fillId="0" borderId="39" xfId="0" applyFont="1" applyBorder="1"/>
    <xf numFmtId="0" fontId="170" fillId="0" borderId="0" xfId="0" applyFont="1"/>
    <xf numFmtId="20" fontId="170" fillId="2" borderId="42" xfId="1" applyNumberFormat="1" applyFont="1" applyFill="1" applyBorder="1" applyAlignment="1">
      <alignment vertical="top"/>
    </xf>
    <xf numFmtId="0" fontId="14" fillId="0" borderId="160" xfId="0" applyFont="1" applyBorder="1"/>
    <xf numFmtId="0" fontId="14" fillId="2" borderId="152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0" fontId="14" fillId="2" borderId="151" xfId="1" applyFont="1" applyFill="1" applyBorder="1" applyAlignment="1">
      <alignment horizontal="center" vertical="center"/>
    </xf>
    <xf numFmtId="14" fontId="149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49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5" xfId="3" applyNumberFormat="1" applyFont="1" applyBorder="1" applyAlignment="1">
      <alignment horizontal="center" vertical="center"/>
    </xf>
    <xf numFmtId="0" fontId="2" fillId="0" borderId="175" xfId="1" applyBorder="1" applyAlignment="1">
      <alignment horizontal="center" vertical="center"/>
    </xf>
    <xf numFmtId="0" fontId="149" fillId="2" borderId="190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1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2" xfId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4" fontId="150" fillId="0" borderId="195" xfId="1" applyNumberFormat="1" applyFont="1" applyBorder="1" applyAlignment="1">
      <alignment horizontal="left" vertical="center"/>
    </xf>
    <xf numFmtId="0" fontId="14" fillId="0" borderId="196" xfId="1" applyFont="1" applyBorder="1" applyAlignment="1">
      <alignment horizontal="center" vertical="center"/>
    </xf>
    <xf numFmtId="0" fontId="14" fillId="0" borderId="198" xfId="0" applyFont="1" applyBorder="1" applyAlignment="1">
      <alignment vertical="top"/>
    </xf>
    <xf numFmtId="0" fontId="14" fillId="0" borderId="199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50" fillId="0" borderId="198" xfId="1" applyNumberFormat="1" applyFont="1" applyBorder="1" applyAlignment="1">
      <alignment horizontal="left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6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203" xfId="6" applyNumberFormat="1" applyFont="1" applyBorder="1" applyAlignment="1" applyProtection="1">
      <alignment horizontal="center"/>
      <protection locked="0"/>
    </xf>
    <xf numFmtId="0" fontId="14" fillId="0" borderId="201" xfId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51" fillId="0" borderId="197" xfId="1" applyNumberFormat="1" applyFont="1" applyBorder="1" applyAlignment="1">
      <alignment horizontal="left" vertical="center"/>
    </xf>
    <xf numFmtId="14" fontId="151" fillId="0" borderId="203" xfId="1" applyNumberFormat="1" applyFont="1" applyBorder="1" applyAlignment="1">
      <alignment horizontal="left" vertical="center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50" fillId="0" borderId="195" xfId="1" applyNumberFormat="1" applyFont="1" applyBorder="1" applyAlignment="1">
      <alignment vertical="center"/>
    </xf>
    <xf numFmtId="0" fontId="14" fillId="0" borderId="195" xfId="1" applyFont="1" applyBorder="1" applyAlignment="1">
      <alignment vertical="center"/>
    </xf>
    <xf numFmtId="0" fontId="14" fillId="2" borderId="195" xfId="1" applyFont="1" applyFill="1" applyBorder="1" applyAlignment="1">
      <alignment vertical="center"/>
    </xf>
    <xf numFmtId="1" fontId="14" fillId="2" borderId="192" xfId="1" applyNumberFormat="1" applyFont="1" applyFill="1" applyBorder="1" applyAlignment="1">
      <alignment horizontal="center" vertical="center"/>
    </xf>
    <xf numFmtId="0" fontId="14" fillId="0" borderId="195" xfId="0" applyFont="1" applyBorder="1" applyAlignment="1">
      <alignment vertical="center"/>
    </xf>
    <xf numFmtId="169" fontId="151" fillId="0" borderId="195" xfId="1" applyNumberFormat="1" applyFont="1" applyBorder="1" applyAlignment="1">
      <alignment horizontal="left" vertical="center"/>
    </xf>
    <xf numFmtId="0" fontId="14" fillId="0" borderId="194" xfId="0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1" fontId="14" fillId="0" borderId="193" xfId="0" applyNumberFormat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6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" fontId="14" fillId="0" borderId="206" xfId="1" applyNumberFormat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51" fillId="0" borderId="206" xfId="1" applyNumberFormat="1" applyFont="1" applyBorder="1" applyAlignment="1">
      <alignment horizontal="left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6" xfId="0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" fontId="14" fillId="2" borderId="206" xfId="6" applyNumberFormat="1" applyFont="1" applyFill="1" applyBorder="1" applyAlignment="1" applyProtection="1">
      <alignment horizontal="center"/>
      <protection locked="0"/>
    </xf>
    <xf numFmtId="14" fontId="151" fillId="2" borderId="206" xfId="1" applyNumberFormat="1" applyFont="1" applyFill="1" applyBorder="1" applyAlignment="1">
      <alignment horizontal="left"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172" fontId="14" fillId="0" borderId="206" xfId="0" applyNumberFormat="1" applyFont="1" applyBorder="1" applyAlignment="1">
      <alignment vertical="center"/>
    </xf>
    <xf numFmtId="0" fontId="152" fillId="0" borderId="206" xfId="0" applyFont="1" applyBorder="1"/>
    <xf numFmtId="0" fontId="14" fillId="0" borderId="207" xfId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69" fontId="150" fillId="0" borderId="207" xfId="1" applyNumberFormat="1" applyFont="1" applyBorder="1" applyAlignment="1">
      <alignment horizontal="left" vertical="center"/>
    </xf>
    <xf numFmtId="0" fontId="14" fillId="2" borderId="208" xfId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08" xfId="4" applyFont="1" applyBorder="1" applyAlignment="1">
      <alignment horizontal="center" vertical="center"/>
    </xf>
    <xf numFmtId="0" fontId="14" fillId="0" borderId="207" xfId="4" applyFont="1" applyBorder="1" applyAlignment="1">
      <alignment horizontal="center" vertical="center"/>
    </xf>
    <xf numFmtId="20" fontId="150" fillId="0" borderId="207" xfId="1" applyNumberFormat="1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4" fontId="150" fillId="0" borderId="207" xfId="1" applyNumberFormat="1" applyFont="1" applyBorder="1" applyAlignment="1">
      <alignment horizontal="left" vertical="center"/>
    </xf>
    <xf numFmtId="0" fontId="14" fillId="78" borderId="198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6" applyNumberFormat="1" applyFont="1" applyFill="1" applyBorder="1" applyAlignment="1" applyProtection="1">
      <alignment horizontal="center" vertical="center"/>
      <protection locked="0"/>
    </xf>
    <xf numFmtId="20" fontId="150" fillId="78" borderId="195" xfId="1" applyNumberFormat="1" applyFont="1" applyFill="1" applyBorder="1" applyAlignment="1">
      <alignment vertical="center"/>
    </xf>
    <xf numFmtId="169" fontId="150" fillId="78" borderId="198" xfId="1" applyNumberFormat="1" applyFont="1" applyFill="1" applyBorder="1" applyAlignment="1">
      <alignment horizontal="left" vertical="center"/>
    </xf>
    <xf numFmtId="172" fontId="14" fillId="0" borderId="197" xfId="3" applyFont="1" applyBorder="1" applyAlignment="1">
      <alignment vertical="center"/>
    </xf>
    <xf numFmtId="0" fontId="1" fillId="0" borderId="198" xfId="0" applyFont="1" applyBorder="1" applyAlignment="1">
      <alignment vertical="top"/>
    </xf>
    <xf numFmtId="169" fontId="150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1" fontId="19" fillId="0" borderId="199" xfId="0" applyNumberFormat="1" applyFont="1" applyBorder="1" applyAlignment="1">
      <alignment horizontal="center" vertical="center"/>
    </xf>
    <xf numFmtId="0" fontId="149" fillId="2" borderId="202" xfId="0" applyFont="1" applyFill="1" applyBorder="1" applyAlignment="1">
      <alignment horizontal="left" vertical="center"/>
    </xf>
    <xf numFmtId="169" fontId="151" fillId="0" borderId="198" xfId="1" applyNumberFormat="1" applyFont="1" applyBorder="1" applyAlignment="1">
      <alignment horizontal="left" vertical="center"/>
    </xf>
    <xf numFmtId="0" fontId="14" fillId="0" borderId="197" xfId="1" applyFont="1" applyBorder="1" applyAlignment="1">
      <alignment vertical="center"/>
    </xf>
    <xf numFmtId="1" fontId="1" fillId="0" borderId="199" xfId="6" applyNumberFormat="1" applyFont="1" applyBorder="1" applyAlignment="1">
      <alignment horizontal="center" vertical="center"/>
    </xf>
    <xf numFmtId="20" fontId="150" fillId="0" borderId="203" xfId="1" applyNumberFormat="1" applyFont="1" applyBorder="1" applyAlignment="1">
      <alignment vertical="center"/>
    </xf>
    <xf numFmtId="169" fontId="151" fillId="0" borderId="197" xfId="1" applyNumberFormat="1" applyFont="1" applyBorder="1" applyAlignment="1">
      <alignment horizontal="left" vertical="center"/>
    </xf>
    <xf numFmtId="0" fontId="149" fillId="2" borderId="202" xfId="0" applyFont="1" applyFill="1" applyBorder="1"/>
    <xf numFmtId="169" fontId="150" fillId="0" borderId="195" xfId="1" applyNumberFormat="1" applyFont="1" applyBorder="1" applyAlignment="1">
      <alignment horizontal="left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0" fontId="14" fillId="2" borderId="195" xfId="0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20" fontId="150" fillId="2" borderId="195" xfId="1" applyNumberFormat="1" applyFont="1" applyFill="1" applyBorder="1" applyAlignment="1">
      <alignment vertical="center"/>
    </xf>
    <xf numFmtId="169" fontId="151" fillId="2" borderId="195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5" xfId="0" applyFont="1" applyFill="1" applyBorder="1" applyAlignment="1">
      <alignment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0" fontId="14" fillId="0" borderId="192" xfId="4" applyFont="1" applyBorder="1" applyAlignment="1">
      <alignment horizontal="center" vertical="center"/>
    </xf>
    <xf numFmtId="0" fontId="14" fillId="0" borderId="195" xfId="4" applyFont="1" applyBorder="1" applyAlignment="1">
      <alignment horizontal="center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0" fontId="14" fillId="78" borderId="195" xfId="1" applyFont="1" applyFill="1" applyBorder="1" applyAlignment="1">
      <alignment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2" xfId="4" applyFont="1" applyFill="1" applyBorder="1" applyAlignment="1">
      <alignment horizontal="center" vertical="center"/>
    </xf>
    <xf numFmtId="0" fontId="14" fillId="78" borderId="195" xfId="4" applyFont="1" applyFill="1" applyBorder="1" applyAlignment="1">
      <alignment horizontal="center" vertical="center"/>
    </xf>
    <xf numFmtId="169" fontId="151" fillId="78" borderId="195" xfId="1" applyNumberFormat="1" applyFont="1" applyFill="1" applyBorder="1" applyAlignment="1">
      <alignment horizontal="left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1" fontId="14" fillId="0" borderId="193" xfId="4" applyNumberFormat="1" applyFont="1" applyBorder="1" applyAlignment="1">
      <alignment horizontal="center" vertical="center"/>
    </xf>
    <xf numFmtId="1" fontId="14" fillId="0" borderId="192" xfId="4" applyNumberFormat="1" applyFont="1" applyBorder="1" applyAlignment="1">
      <alignment horizontal="center" vertical="center"/>
    </xf>
    <xf numFmtId="14" fontId="150" fillId="0" borderId="198" xfId="1" applyNumberFormat="1" applyFont="1" applyBorder="1" applyAlignment="1">
      <alignment vertical="center"/>
    </xf>
    <xf numFmtId="172" fontId="14" fillId="0" borderId="197" xfId="3" applyFont="1" applyBorder="1" applyAlignment="1">
      <alignment horizontal="left" vertical="center"/>
    </xf>
    <xf numFmtId="14" fontId="150" fillId="0" borderId="203" xfId="1" applyNumberFormat="1" applyFont="1" applyBorder="1" applyAlignment="1">
      <alignment vertical="center"/>
    </xf>
    <xf numFmtId="1" fontId="14" fillId="0" borderId="195" xfId="4" applyNumberFormat="1" applyFont="1" applyBorder="1" applyAlignment="1">
      <alignment horizontal="center" vertical="center"/>
    </xf>
    <xf numFmtId="14" fontId="14" fillId="0" borderId="192" xfId="1" applyNumberFormat="1" applyFont="1" applyBorder="1" applyAlignment="1" applyProtection="1">
      <alignment horizontal="left" vertical="center"/>
      <protection locked="0"/>
    </xf>
    <xf numFmtId="14" fontId="151" fillId="2" borderId="195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20" fontId="150" fillId="77" borderId="195" xfId="1" applyNumberFormat="1" applyFont="1" applyFill="1" applyBorder="1" applyAlignment="1">
      <alignment vertical="center"/>
    </xf>
    <xf numFmtId="14" fontId="151" fillId="77" borderId="195" xfId="1" applyNumberFormat="1" applyFont="1" applyFill="1" applyBorder="1" applyAlignment="1">
      <alignment horizontal="left" vertical="center"/>
    </xf>
    <xf numFmtId="20" fontId="150" fillId="0" borderId="198" xfId="1" applyNumberFormat="1" applyFont="1" applyBorder="1" applyAlignment="1">
      <alignment vertical="center"/>
    </xf>
    <xf numFmtId="0" fontId="14" fillId="0" borderId="191" xfId="1" applyFont="1" applyBorder="1" applyAlignment="1">
      <alignment horizontal="center" vertical="center"/>
    </xf>
    <xf numFmtId="0" fontId="149" fillId="2" borderId="201" xfId="0" applyFont="1" applyFill="1" applyBorder="1" applyAlignment="1">
      <alignment horizontal="left"/>
    </xf>
    <xf numFmtId="0" fontId="14" fillId="0" borderId="204" xfId="1" applyFont="1" applyBorder="1" applyAlignment="1">
      <alignment vertical="center"/>
    </xf>
    <xf numFmtId="0" fontId="14" fillId="0" borderId="204" xfId="0" applyFont="1" applyBorder="1"/>
    <xf numFmtId="0" fontId="149" fillId="2" borderId="202" xfId="0" applyFont="1" applyFill="1" applyBorder="1" applyAlignment="1">
      <alignment horizontal="left" vertical="top"/>
    </xf>
    <xf numFmtId="20" fontId="153" fillId="0" borderId="195" xfId="1" applyNumberFormat="1" applyFont="1" applyBorder="1" applyAlignment="1">
      <alignment vertical="center"/>
    </xf>
    <xf numFmtId="172" fontId="14" fillId="78" borderId="197" xfId="3" applyFont="1" applyFill="1" applyBorder="1" applyAlignment="1">
      <alignment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4" fontId="151" fillId="78" borderId="198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4" fillId="0" borderId="203" xfId="1" applyFont="1" applyBorder="1" applyAlignment="1">
      <alignment vertical="center"/>
    </xf>
    <xf numFmtId="0" fontId="64" fillId="2" borderId="202" xfId="0" applyFont="1" applyFill="1" applyBorder="1" applyAlignment="1">
      <alignment horizontal="left" vertical="top"/>
    </xf>
    <xf numFmtId="0" fontId="14" fillId="0" borderId="202" xfId="1" applyFont="1" applyBorder="1" applyAlignment="1">
      <alignment horizontal="center" vertical="center"/>
    </xf>
    <xf numFmtId="0" fontId="14" fillId="2" borderId="198" xfId="1" applyFont="1" applyFill="1" applyBorder="1" applyAlignment="1">
      <alignment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6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6" xfId="1" applyNumberFormat="1" applyFont="1" applyFill="1" applyBorder="1" applyAlignment="1">
      <alignment horizontal="center" vertical="center"/>
    </xf>
    <xf numFmtId="20" fontId="153" fillId="2" borderId="195" xfId="1" applyNumberFormat="1" applyFont="1" applyFill="1" applyBorder="1" applyAlignment="1">
      <alignment vertical="center"/>
    </xf>
    <xf numFmtId="0" fontId="14" fillId="0" borderId="198" xfId="4" applyFont="1" applyBorder="1" applyAlignment="1">
      <alignment horizontal="center" vertical="center"/>
    </xf>
    <xf numFmtId="0" fontId="14" fillId="0" borderId="196" xfId="4" applyFont="1" applyBorder="1" applyAlignment="1">
      <alignment horizontal="center" vertical="center"/>
    </xf>
    <xf numFmtId="14" fontId="151" fillId="0" borderId="198" xfId="1" applyNumberFormat="1" applyFont="1" applyBorder="1" applyAlignment="1">
      <alignment horizontal="left" vertical="center"/>
    </xf>
    <xf numFmtId="0" fontId="14" fillId="78" borderId="196" xfId="4" applyFont="1" applyFill="1" applyBorder="1" applyAlignment="1">
      <alignment horizontal="center" vertical="center"/>
    </xf>
    <xf numFmtId="0" fontId="14" fillId="78" borderId="198" xfId="4" applyFont="1" applyFill="1" applyBorder="1" applyAlignment="1">
      <alignment horizontal="center" vertical="center"/>
    </xf>
    <xf numFmtId="14" fontId="151" fillId="0" borderId="195" xfId="1" applyNumberFormat="1" applyFont="1" applyBorder="1" applyAlignment="1">
      <alignment horizontal="left" vertical="center"/>
    </xf>
    <xf numFmtId="14" fontId="151" fillId="0" borderId="203" xfId="0" applyNumberFormat="1" applyFont="1" applyBorder="1" applyAlignment="1">
      <alignment horizontal="left" vertical="center"/>
    </xf>
    <xf numFmtId="14" fontId="149" fillId="0" borderId="198" xfId="1" applyNumberFormat="1" applyFont="1" applyBorder="1" applyAlignment="1">
      <alignment vertical="center"/>
    </xf>
    <xf numFmtId="2" fontId="153" fillId="0" borderId="195" xfId="1" applyNumberFormat="1" applyFont="1" applyBorder="1" applyAlignment="1">
      <alignment vertical="center"/>
    </xf>
    <xf numFmtId="1" fontId="19" fillId="0" borderId="200" xfId="1" applyNumberFormat="1" applyFont="1" applyBorder="1" applyAlignment="1" applyProtection="1">
      <alignment horizontal="center" vertical="center"/>
      <protection locked="0"/>
    </xf>
    <xf numFmtId="14" fontId="150" fillId="0" borderId="203" xfId="1" applyNumberFormat="1" applyFont="1" applyBorder="1" applyAlignment="1">
      <alignment horizontal="left" vertical="center"/>
    </xf>
    <xf numFmtId="1" fontId="19" fillId="0" borderId="197" xfId="1" applyNumberFormat="1" applyFont="1" applyBorder="1" applyAlignment="1" applyProtection="1">
      <alignment horizontal="center" vertical="center"/>
      <protection locked="0"/>
    </xf>
    <xf numFmtId="14" fontId="150" fillId="0" borderId="197" xfId="1" applyNumberFormat="1" applyFont="1" applyBorder="1" applyAlignment="1">
      <alignment horizontal="left" vertical="center"/>
    </xf>
    <xf numFmtId="1" fontId="19" fillId="0" borderId="193" xfId="1" applyNumberFormat="1" applyFont="1" applyBorder="1" applyAlignment="1" applyProtection="1">
      <alignment horizontal="center" vertical="center"/>
      <protection locked="0"/>
    </xf>
    <xf numFmtId="14" fontId="150" fillId="0" borderId="195" xfId="0" applyNumberFormat="1" applyFont="1" applyBorder="1" applyAlignment="1">
      <alignment horizontal="left" vertical="center"/>
    </xf>
    <xf numFmtId="0" fontId="14" fillId="0" borderId="193" xfId="1" applyFont="1" applyBorder="1" applyAlignment="1">
      <alignment vertical="center"/>
    </xf>
    <xf numFmtId="0" fontId="14" fillId="0" borderId="193" xfId="0" applyFont="1" applyBorder="1" applyAlignment="1">
      <alignment vertical="center"/>
    </xf>
    <xf numFmtId="174" fontId="7" fillId="0" borderId="193" xfId="1" applyNumberFormat="1" applyFont="1" applyBorder="1" applyAlignment="1">
      <alignment horizontal="right" vertical="center"/>
    </xf>
    <xf numFmtId="175" fontId="7" fillId="0" borderId="193" xfId="1" applyNumberFormat="1" applyFont="1" applyBorder="1" applyAlignment="1">
      <alignment horizontal="right" vertical="center"/>
    </xf>
    <xf numFmtId="0" fontId="7" fillId="0" borderId="195" xfId="1" applyFont="1" applyBorder="1" applyAlignment="1">
      <alignment horizontal="center" vertical="center"/>
    </xf>
    <xf numFmtId="0" fontId="14" fillId="0" borderId="200" xfId="1" applyFont="1" applyBorder="1" applyAlignment="1">
      <alignment vertical="center"/>
    </xf>
    <xf numFmtId="0" fontId="14" fillId="0" borderId="200" xfId="0" applyFont="1" applyBorder="1" applyAlignment="1">
      <alignment vertical="center"/>
    </xf>
    <xf numFmtId="174" fontId="7" fillId="0" borderId="200" xfId="1" applyNumberFormat="1" applyFont="1" applyBorder="1" applyAlignment="1">
      <alignment horizontal="right" vertical="center"/>
    </xf>
    <xf numFmtId="175" fontId="7" fillId="0" borderId="200" xfId="1" applyNumberFormat="1" applyFont="1" applyBorder="1" applyAlignment="1">
      <alignment horizontal="right" vertical="center"/>
    </xf>
    <xf numFmtId="0" fontId="7" fillId="0" borderId="198" xfId="0" applyFont="1" applyBorder="1" applyAlignment="1">
      <alignment vertical="center"/>
    </xf>
    <xf numFmtId="20" fontId="14" fillId="0" borderId="194" xfId="1" applyNumberFormat="1" applyFont="1" applyBorder="1" applyAlignment="1">
      <alignment horizontal="center" vertical="center"/>
    </xf>
    <xf numFmtId="0" fontId="7" fillId="0" borderId="193" xfId="0" applyFont="1" applyBorder="1" applyAlignment="1">
      <alignment vertical="center"/>
    </xf>
    <xf numFmtId="1" fontId="14" fillId="0" borderId="193" xfId="0" quotePrefix="1" applyNumberFormat="1" applyFont="1" applyBorder="1" applyAlignment="1">
      <alignment horizontal="right" vertical="center"/>
    </xf>
    <xf numFmtId="0" fontId="14" fillId="0" borderId="195" xfId="0" applyFont="1" applyBorder="1" applyAlignment="1">
      <alignment horizontal="left" vertical="center"/>
    </xf>
    <xf numFmtId="1" fontId="14" fillId="0" borderId="193" xfId="1" applyNumberFormat="1" applyFont="1" applyBorder="1" applyAlignment="1">
      <alignment horizontal="left" vertical="center"/>
    </xf>
    <xf numFmtId="0" fontId="14" fillId="0" borderId="193" xfId="1" applyFont="1" applyBorder="1" applyAlignment="1">
      <alignment horizontal="left" vertical="center"/>
    </xf>
    <xf numFmtId="1" fontId="14" fillId="0" borderId="195" xfId="1" applyNumberFormat="1" applyFont="1" applyBorder="1" applyAlignment="1">
      <alignment horizontal="left" vertical="center"/>
    </xf>
    <xf numFmtId="1" fontId="14" fillId="0" borderId="193" xfId="0" applyNumberFormat="1" applyFont="1" applyBorder="1" applyAlignment="1">
      <alignment horizontal="left" vertical="center"/>
    </xf>
    <xf numFmtId="1" fontId="14" fillId="0" borderId="195" xfId="0" applyNumberFormat="1" applyFont="1" applyBorder="1" applyAlignment="1">
      <alignment horizontal="left" vertical="center"/>
    </xf>
    <xf numFmtId="1" fontId="7" fillId="0" borderId="193" xfId="1" quotePrefix="1" applyNumberFormat="1" applyFont="1" applyBorder="1" applyAlignment="1">
      <alignment horizontal="right" vertical="center"/>
    </xf>
    <xf numFmtId="20" fontId="7" fillId="0" borderId="193" xfId="1" applyNumberFormat="1" applyFont="1" applyBorder="1" applyAlignment="1">
      <alignment horizontal="right" vertical="center"/>
    </xf>
    <xf numFmtId="0" fontId="14" fillId="0" borderId="195" xfId="1" applyFont="1" applyBorder="1" applyAlignment="1">
      <alignment horizontal="left" vertical="center"/>
    </xf>
    <xf numFmtId="20" fontId="14" fillId="0" borderId="194" xfId="1" quotePrefix="1" applyNumberFormat="1" applyFont="1" applyBorder="1" applyAlignment="1">
      <alignment horizontal="center" vertical="center"/>
    </xf>
    <xf numFmtId="0" fontId="14" fillId="0" borderId="201" xfId="1" applyFont="1" applyBorder="1" applyAlignment="1">
      <alignment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1" xfId="1" quotePrefix="1" applyNumberFormat="1" applyFont="1" applyBorder="1" applyAlignment="1">
      <alignment horizontal="center" vertical="center"/>
    </xf>
    <xf numFmtId="0" fontId="14" fillId="0" borderId="201" xfId="4" applyFont="1" applyBorder="1">
      <alignment vertical="center"/>
    </xf>
    <xf numFmtId="0" fontId="14" fillId="0" borderId="203" xfId="0" applyFont="1" applyBorder="1" applyAlignment="1">
      <alignment vertical="center"/>
    </xf>
    <xf numFmtId="0" fontId="159" fillId="0" borderId="193" xfId="1" applyFont="1" applyBorder="1" applyAlignment="1">
      <alignment horizontal="center" vertical="center"/>
    </xf>
    <xf numFmtId="20" fontId="34" fillId="45" borderId="202" xfId="0" quotePrefix="1" applyNumberFormat="1" applyFont="1" applyFill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/>
    </xf>
    <xf numFmtId="14" fontId="151" fillId="0" borderId="207" xfId="1" applyNumberFormat="1" applyFont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50" fillId="76" borderId="207" xfId="1" applyNumberFormat="1" applyFont="1" applyFill="1" applyBorder="1" applyAlignment="1">
      <alignment horizontal="left" vertical="center"/>
    </xf>
    <xf numFmtId="166" fontId="151" fillId="0" borderId="207" xfId="1" applyNumberFormat="1" applyFont="1" applyBorder="1" applyAlignment="1">
      <alignment horizontal="left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Border="1">
      <alignment vertical="center"/>
    </xf>
    <xf numFmtId="1" fontId="14" fillId="0" borderId="209" xfId="4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07" xfId="4" applyFont="1" applyFill="1" applyBorder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9" xfId="4" applyFont="1" applyFill="1" applyBorder="1" applyAlignment="1">
      <alignment horizontal="center" vertical="center"/>
    </xf>
    <xf numFmtId="0" fontId="14" fillId="77" borderId="208" xfId="4" applyFont="1" applyFill="1" applyBorder="1" applyAlignment="1">
      <alignment horizontal="center" vertical="center"/>
    </xf>
    <xf numFmtId="0" fontId="14" fillId="77" borderId="207" xfId="4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9" xfId="4" applyNumberFormat="1" applyFont="1" applyFill="1" applyBorder="1" applyAlignment="1">
      <alignment horizontal="center" vertical="center"/>
    </xf>
    <xf numFmtId="1" fontId="14" fillId="77" borderId="208" xfId="4" applyNumberFormat="1" applyFont="1" applyFill="1" applyBorder="1" applyAlignment="1">
      <alignment horizontal="center" vertical="center"/>
    </xf>
    <xf numFmtId="20" fontId="149" fillId="77" borderId="42" xfId="1" applyNumberFormat="1" applyFont="1" applyFill="1" applyBorder="1" applyAlignment="1">
      <alignment vertical="top"/>
    </xf>
    <xf numFmtId="14" fontId="150" fillId="77" borderId="207" xfId="1" applyNumberFormat="1" applyFont="1" applyFill="1" applyBorder="1" applyAlignment="1">
      <alignment horizontal="left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2" borderId="207" xfId="4" applyFont="1" applyFill="1" applyBorder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07" xfId="0" applyFont="1" applyFill="1" applyBorder="1" applyAlignment="1">
      <alignment horizontal="center" vertical="center"/>
    </xf>
    <xf numFmtId="1" fontId="14" fillId="77" borderId="209" xfId="0" applyNumberFormat="1" applyFont="1" applyFill="1" applyBorder="1" applyAlignment="1" applyProtection="1">
      <alignment horizontal="center" vertical="center"/>
      <protection locked="0"/>
    </xf>
    <xf numFmtId="1" fontId="14" fillId="77" borderId="208" xfId="0" applyNumberFormat="1" applyFont="1" applyFill="1" applyBorder="1" applyAlignment="1" applyProtection="1">
      <alignment horizontal="center" vertical="center"/>
      <protection locked="0"/>
    </xf>
    <xf numFmtId="0" fontId="14" fillId="0" borderId="207" xfId="0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09" xfId="1" applyFont="1" applyFill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191" xfId="0" applyFont="1" applyBorder="1" applyAlignment="1">
      <alignment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4" fontId="150" fillId="0" borderId="215" xfId="1" applyNumberFormat="1" applyFont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0" fontId="14" fillId="0" borderId="217" xfId="0" applyFont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4" fontId="150" fillId="0" borderId="217" xfId="1" applyNumberFormat="1" applyFont="1" applyBorder="1" applyAlignment="1">
      <alignment horizontal="left" vertical="center"/>
    </xf>
    <xf numFmtId="0" fontId="147" fillId="77" borderId="212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172" fontId="14" fillId="77" borderId="206" xfId="10" applyFont="1" applyFill="1" applyBorder="1" applyAlignment="1">
      <alignment vertical="center"/>
    </xf>
    <xf numFmtId="0" fontId="14" fillId="77" borderId="217" xfId="0" applyFont="1" applyFill="1" applyBorder="1" applyAlignment="1">
      <alignment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72" fontId="14" fillId="0" borderId="206" xfId="10" applyFont="1" applyBorder="1" applyAlignment="1">
      <alignment vertical="center"/>
    </xf>
    <xf numFmtId="0" fontId="14" fillId="0" borderId="217" xfId="0" applyFont="1" applyBorder="1" applyAlignment="1">
      <alignment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72" fontId="14" fillId="0" borderId="220" xfId="10" applyFont="1" applyBorder="1" applyAlignment="1">
      <alignment vertical="center"/>
    </xf>
    <xf numFmtId="0" fontId="152" fillId="0" borderId="220" xfId="0" applyFont="1" applyBorder="1"/>
    <xf numFmtId="1" fontId="14" fillId="0" borderId="222" xfId="6" applyNumberFormat="1" applyFont="1" applyBorder="1" applyAlignment="1" applyProtection="1">
      <alignment horizontal="center"/>
      <protection locked="0"/>
    </xf>
    <xf numFmtId="169" fontId="151" fillId="0" borderId="222" xfId="1" applyNumberFormat="1" applyFont="1" applyBorder="1" applyAlignment="1">
      <alignment horizontal="left" vertical="center"/>
    </xf>
    <xf numFmtId="0" fontId="14" fillId="0" borderId="220" xfId="1" applyFont="1" applyBorder="1" applyAlignment="1">
      <alignment horizontal="center" vertical="center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51" fillId="0" borderId="222" xfId="1" applyNumberFormat="1" applyFont="1" applyBorder="1" applyAlignment="1">
      <alignment horizontal="left" vertical="center"/>
    </xf>
    <xf numFmtId="172" fontId="14" fillId="0" borderId="222" xfId="10" applyFont="1" applyBorder="1" applyAlignment="1">
      <alignment vertical="center"/>
    </xf>
    <xf numFmtId="20" fontId="150" fillId="0" borderId="215" xfId="1" applyNumberFormat="1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14" fillId="2" borderId="215" xfId="1" applyFont="1" applyFill="1" applyBorder="1" applyAlignment="1">
      <alignment vertical="center"/>
    </xf>
    <xf numFmtId="1" fontId="14" fillId="2" borderId="212" xfId="1" applyNumberFormat="1" applyFont="1" applyFill="1" applyBorder="1" applyAlignment="1">
      <alignment horizontal="center" vertical="center"/>
    </xf>
    <xf numFmtId="0" fontId="14" fillId="0" borderId="215" xfId="0" applyFont="1" applyBorder="1" applyAlignment="1">
      <alignment vertical="center"/>
    </xf>
    <xf numFmtId="169" fontId="151" fillId="0" borderId="215" xfId="1" applyNumberFormat="1" applyFont="1" applyBorder="1" applyAlignment="1">
      <alignment horizontal="left" vertical="center"/>
    </xf>
    <xf numFmtId="0" fontId="14" fillId="0" borderId="214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20" fontId="1" fillId="2" borderId="220" xfId="0" applyNumberFormat="1" applyFont="1" applyFill="1" applyBorder="1" applyAlignment="1">
      <alignment vertical="top"/>
    </xf>
    <xf numFmtId="0" fontId="14" fillId="0" borderId="216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4" fontId="151" fillId="0" borderId="223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0" xfId="0" applyFont="1" applyBorder="1"/>
    <xf numFmtId="20" fontId="150" fillId="0" borderId="222" xfId="1" applyNumberFormat="1" applyFont="1" applyBorder="1" applyAlignment="1">
      <alignment vertical="center"/>
    </xf>
    <xf numFmtId="20" fontId="149" fillId="2" borderId="42" xfId="2" applyNumberFormat="1" applyFont="1" applyFill="1" applyBorder="1" applyAlignment="1">
      <alignment vertical="top"/>
    </xf>
    <xf numFmtId="0" fontId="149" fillId="0" borderId="42" xfId="0" applyFont="1" applyBorder="1"/>
    <xf numFmtId="0" fontId="14" fillId="2" borderId="223" xfId="1" applyFont="1" applyFill="1" applyBorder="1" applyAlignment="1">
      <alignment horizontal="center" vertical="center"/>
    </xf>
    <xf numFmtId="172" fontId="14" fillId="2" borderId="227" xfId="0" applyNumberFormat="1" applyFont="1" applyFill="1" applyBorder="1" applyAlignment="1">
      <alignment vertical="center"/>
    </xf>
    <xf numFmtId="0" fontId="152" fillId="2" borderId="224" xfId="0" applyFont="1" applyFill="1" applyBorder="1"/>
    <xf numFmtId="20" fontId="150" fillId="2" borderId="222" xfId="1" applyNumberFormat="1" applyFont="1" applyFill="1" applyBorder="1" applyAlignment="1">
      <alignment vertical="center"/>
    </xf>
    <xf numFmtId="0" fontId="152" fillId="0" borderId="42" xfId="0" applyFont="1" applyBorder="1"/>
    <xf numFmtId="172" fontId="14" fillId="0" borderId="220" xfId="0" applyNumberFormat="1" applyFont="1" applyBorder="1" applyAlignment="1">
      <alignment vertical="center"/>
    </xf>
    <xf numFmtId="0" fontId="149" fillId="2" borderId="221" xfId="0" applyFont="1" applyFill="1" applyBorder="1"/>
    <xf numFmtId="172" fontId="14" fillId="0" borderId="175" xfId="0" applyNumberFormat="1" applyFont="1" applyBorder="1" applyAlignment="1">
      <alignment vertical="center"/>
    </xf>
    <xf numFmtId="0" fontId="152" fillId="0" borderId="175" xfId="0" applyFont="1" applyBorder="1"/>
    <xf numFmtId="0" fontId="149" fillId="2" borderId="228" xfId="0" applyFont="1" applyFill="1" applyBorder="1"/>
    <xf numFmtId="20" fontId="150" fillId="0" borderId="229" xfId="1" applyNumberFormat="1" applyFont="1" applyBorder="1" applyAlignment="1">
      <alignment vertical="center"/>
    </xf>
    <xf numFmtId="14" fontId="151" fillId="0" borderId="230" xfId="1" applyNumberFormat="1" applyFont="1" applyBorder="1" applyAlignment="1">
      <alignment horizontal="left" vertical="center"/>
    </xf>
    <xf numFmtId="0" fontId="14" fillId="0" borderId="230" xfId="1" applyFont="1" applyBorder="1" applyAlignment="1">
      <alignment horizontal="center" vertical="center"/>
    </xf>
    <xf numFmtId="172" fontId="14" fillId="0" borderId="230" xfId="0" applyNumberFormat="1" applyFont="1" applyBorder="1" applyAlignment="1">
      <alignment vertical="center"/>
    </xf>
    <xf numFmtId="0" fontId="152" fillId="0" borderId="230" xfId="0" applyFont="1" applyBorder="1"/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0" xfId="6" applyNumberFormat="1" applyFont="1" applyBorder="1" applyAlignment="1" applyProtection="1">
      <alignment horizontal="center"/>
      <protection locked="0"/>
    </xf>
    <xf numFmtId="0" fontId="149" fillId="2" borderId="230" xfId="0" applyFont="1" applyFill="1" applyBorder="1"/>
    <xf numFmtId="14" fontId="150" fillId="78" borderId="195" xfId="1" applyNumberFormat="1" applyFont="1" applyFill="1" applyBorder="1" applyAlignment="1">
      <alignment vertical="center"/>
    </xf>
    <xf numFmtId="14" fontId="151" fillId="78" borderId="195" xfId="1" applyNumberFormat="1" applyFont="1" applyFill="1" applyBorder="1" applyAlignment="1">
      <alignment horizontal="left" vertical="center"/>
    </xf>
    <xf numFmtId="169" fontId="150" fillId="78" borderId="195" xfId="1" applyNumberFormat="1" applyFont="1" applyFill="1" applyBorder="1" applyAlignment="1">
      <alignment horizontal="left" vertical="center"/>
    </xf>
    <xf numFmtId="14" fontId="150" fillId="0" borderId="195" xfId="1" applyNumberFormat="1" applyFont="1" applyBorder="1" applyAlignment="1">
      <alignment vertical="center"/>
    </xf>
    <xf numFmtId="14" fontId="150" fillId="0" borderId="193" xfId="0" applyNumberFormat="1" applyFont="1" applyBorder="1" applyAlignment="1">
      <alignment vertical="center"/>
    </xf>
    <xf numFmtId="169" fontId="151" fillId="0" borderId="231" xfId="1" applyNumberFormat="1" applyFont="1" applyBorder="1" applyAlignment="1">
      <alignment horizontal="left" vertical="center"/>
    </xf>
    <xf numFmtId="169" fontId="151" fillId="0" borderId="232" xfId="1" applyNumberFormat="1" applyFont="1" applyBorder="1" applyAlignment="1">
      <alignment horizontal="left" vertical="center"/>
    </xf>
    <xf numFmtId="169" fontId="150" fillId="0" borderId="232" xfId="1" applyNumberFormat="1" applyFont="1" applyBorder="1" applyAlignment="1">
      <alignment horizontal="left" vertical="center"/>
    </xf>
    <xf numFmtId="14" fontId="150" fillId="2" borderId="195" xfId="1" applyNumberFormat="1" applyFont="1" applyFill="1" applyBorder="1" applyAlignment="1">
      <alignment vertical="center"/>
    </xf>
    <xf numFmtId="169" fontId="15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Border="1" applyAlignment="1">
      <alignment horizontal="center" vertical="center"/>
    </xf>
    <xf numFmtId="0" fontId="19" fillId="0" borderId="201" xfId="0" applyFont="1" applyBorder="1" applyAlignment="1">
      <alignment horizontal="center" vertical="top"/>
    </xf>
    <xf numFmtId="0" fontId="14" fillId="0" borderId="232" xfId="1" applyFont="1" applyBorder="1" applyAlignment="1">
      <alignment horizontal="center" vertical="center"/>
    </xf>
    <xf numFmtId="0" fontId="7" fillId="0" borderId="192" xfId="1" applyFont="1" applyBorder="1" applyAlignment="1">
      <alignment horizontal="center" vertical="center"/>
    </xf>
    <xf numFmtId="0" fontId="14" fillId="0" borderId="195" xfId="0" applyFont="1" applyBorder="1" applyAlignment="1">
      <alignment vertical="top"/>
    </xf>
    <xf numFmtId="172" fontId="14" fillId="77" borderId="197" xfId="3" applyFont="1" applyFill="1" applyBorder="1" applyAlignment="1">
      <alignment vertical="center"/>
    </xf>
    <xf numFmtId="0" fontId="1" fillId="77" borderId="198" xfId="0" applyFont="1" applyFill="1" applyBorder="1" applyAlignment="1">
      <alignment vertical="top"/>
    </xf>
    <xf numFmtId="0" fontId="14" fillId="77" borderId="196" xfId="0" applyFont="1" applyFill="1" applyBorder="1" applyAlignment="1">
      <alignment horizontal="center" vertical="center"/>
    </xf>
    <xf numFmtId="14" fontId="150" fillId="77" borderId="198" xfId="1" applyNumberFormat="1" applyFont="1" applyFill="1" applyBorder="1" applyAlignment="1">
      <alignment horizontal="left" vertical="center"/>
    </xf>
    <xf numFmtId="0" fontId="149" fillId="2" borderId="178" xfId="0" applyFont="1" applyFill="1" applyBorder="1"/>
    <xf numFmtId="0" fontId="64" fillId="2" borderId="42" xfId="0" applyFont="1" applyFill="1" applyBorder="1" applyAlignment="1">
      <alignment horizontal="left" vertical="center"/>
    </xf>
    <xf numFmtId="1" fontId="14" fillId="78" borderId="197" xfId="6" applyNumberFormat="1" applyFont="1" applyFill="1" applyBorder="1" applyAlignment="1" applyProtection="1">
      <alignment horizontal="center"/>
      <protection locked="0"/>
    </xf>
    <xf numFmtId="0" fontId="149" fillId="78" borderId="40" xfId="0" applyFont="1" applyFill="1" applyBorder="1" applyAlignment="1">
      <alignment horizontal="left" vertical="center"/>
    </xf>
    <xf numFmtId="14" fontId="150" fillId="78" borderId="198" xfId="1" applyNumberFormat="1" applyFont="1" applyFill="1" applyBorder="1" applyAlignment="1">
      <alignment vertical="center"/>
    </xf>
    <xf numFmtId="169" fontId="151" fillId="78" borderId="198" xfId="1" applyNumberFormat="1" applyFont="1" applyFill="1" applyBorder="1" applyAlignment="1">
      <alignment horizontal="left" vertical="center"/>
    </xf>
    <xf numFmtId="0" fontId="20" fillId="78" borderId="195" xfId="1" applyFont="1" applyFill="1" applyBorder="1" applyAlignment="1">
      <alignment vertical="center"/>
    </xf>
    <xf numFmtId="1" fontId="14" fillId="78" borderId="182" xfId="1" applyNumberFormat="1" applyFont="1" applyFill="1" applyBorder="1" applyAlignment="1">
      <alignment horizontal="center" vertical="center"/>
    </xf>
    <xf numFmtId="14" fontId="150" fillId="78" borderId="195" xfId="1" applyNumberFormat="1" applyFont="1" applyFill="1" applyBorder="1" applyAlignment="1">
      <alignment horizontal="left" vertical="center"/>
    </xf>
    <xf numFmtId="1" fontId="14" fillId="0" borderId="182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3" xfId="0" applyNumberFormat="1" applyFont="1" applyFill="1" applyBorder="1" applyAlignment="1" applyProtection="1">
      <alignment horizontal="center" vertical="center"/>
      <protection locked="0"/>
    </xf>
    <xf numFmtId="1" fontId="14" fillId="78" borderId="192" xfId="0" applyNumberFormat="1" applyFont="1" applyFill="1" applyBorder="1" applyAlignment="1" applyProtection="1">
      <alignment horizontal="center" vertical="center"/>
      <protection locked="0"/>
    </xf>
    <xf numFmtId="1" fontId="14" fillId="78" borderId="153" xfId="6" applyNumberFormat="1" applyFont="1" applyFill="1" applyBorder="1" applyAlignment="1" applyProtection="1">
      <alignment horizontal="center" vertical="top"/>
      <protection locked="0"/>
    </xf>
    <xf numFmtId="1" fontId="14" fillId="0" borderId="183" xfId="1" applyNumberFormat="1" applyFont="1" applyBorder="1" applyAlignment="1">
      <alignment horizontal="center" vertical="center"/>
    </xf>
    <xf numFmtId="1" fontId="14" fillId="2" borderId="182" xfId="1" applyNumberFormat="1" applyFont="1" applyFill="1" applyBorder="1" applyAlignment="1">
      <alignment horizontal="center" vertical="center"/>
    </xf>
    <xf numFmtId="1" fontId="14" fillId="78" borderId="183" xfId="1" applyNumberFormat="1" applyFont="1" applyFill="1" applyBorder="1" applyAlignment="1">
      <alignment horizontal="center" vertical="center"/>
    </xf>
    <xf numFmtId="1" fontId="14" fillId="78" borderId="198" xfId="6" applyNumberFormat="1" applyFont="1" applyFill="1" applyBorder="1" applyAlignment="1" applyProtection="1">
      <alignment horizontal="center"/>
      <protection locked="0"/>
    </xf>
    <xf numFmtId="14" fontId="149" fillId="78" borderId="0" xfId="1" applyNumberFormat="1" applyFont="1" applyFill="1" applyAlignment="1">
      <alignment vertical="center"/>
    </xf>
    <xf numFmtId="20" fontId="153" fillId="78" borderId="195" xfId="1" applyNumberFormat="1" applyFont="1" applyFill="1" applyBorder="1" applyAlignment="1">
      <alignment vertical="center"/>
    </xf>
    <xf numFmtId="20" fontId="149" fillId="0" borderId="233" xfId="0" applyNumberFormat="1" applyFont="1" applyBorder="1"/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6" xfId="0" applyFont="1" applyBorder="1" applyAlignment="1">
      <alignment vertical="center"/>
    </xf>
    <xf numFmtId="1" fontId="14" fillId="0" borderId="236" xfId="1" applyNumberFormat="1" applyFont="1" applyBorder="1" applyAlignment="1">
      <alignment horizontal="center" vertical="center"/>
    </xf>
    <xf numFmtId="174" fontId="7" fillId="0" borderId="236" xfId="1" applyNumberFormat="1" applyFont="1" applyBorder="1" applyAlignment="1">
      <alignment horizontal="center" vertical="center"/>
    </xf>
    <xf numFmtId="1" fontId="7" fillId="0" borderId="236" xfId="1" applyNumberFormat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1" fontId="14" fillId="0" borderId="240" xfId="1" applyNumberFormat="1" applyFont="1" applyBorder="1" applyAlignment="1">
      <alignment horizontal="left" vertical="center"/>
    </xf>
    <xf numFmtId="1" fontId="7" fillId="0" borderId="240" xfId="1" applyNumberFormat="1" applyFont="1" applyBorder="1" applyAlignment="1">
      <alignment horizontal="center" vertical="center"/>
    </xf>
    <xf numFmtId="0" fontId="14" fillId="0" borderId="235" xfId="4" applyFont="1" applyBorder="1">
      <alignment vertical="center"/>
    </xf>
    <xf numFmtId="0" fontId="14" fillId="0" borderId="241" xfId="4" applyFont="1" applyBorder="1">
      <alignment vertical="center"/>
    </xf>
    <xf numFmtId="1" fontId="14" fillId="0" borderId="242" xfId="1" quotePrefix="1" applyNumberFormat="1" applyFont="1" applyBorder="1" applyAlignment="1">
      <alignment horizontal="center" vertical="center"/>
    </xf>
    <xf numFmtId="0" fontId="14" fillId="0" borderId="243" xfId="0" applyFont="1" applyBorder="1" applyAlignment="1">
      <alignment vertical="center"/>
    </xf>
    <xf numFmtId="2" fontId="14" fillId="0" borderId="241" xfId="0" applyNumberFormat="1" applyFont="1" applyBorder="1" applyAlignment="1">
      <alignment horizontal="left" vertical="center"/>
    </xf>
    <xf numFmtId="0" fontId="14" fillId="0" borderId="244" xfId="0" applyFont="1" applyBorder="1" applyAlignment="1">
      <alignment vertical="center"/>
    </xf>
    <xf numFmtId="2" fontId="14" fillId="0" borderId="245" xfId="0" applyNumberFormat="1" applyFont="1" applyBorder="1" applyAlignment="1">
      <alignment vertical="center"/>
    </xf>
    <xf numFmtId="0" fontId="14" fillId="0" borderId="246" xfId="0" applyFont="1" applyBorder="1" applyAlignment="1">
      <alignment vertical="center"/>
    </xf>
    <xf numFmtId="0" fontId="7" fillId="0" borderId="246" xfId="0" applyFont="1" applyBorder="1" applyAlignment="1">
      <alignment vertical="center"/>
    </xf>
    <xf numFmtId="1" fontId="7" fillId="0" borderId="246" xfId="0" applyNumberFormat="1" applyFont="1" applyBorder="1" applyAlignment="1">
      <alignment horizontal="right" vertical="center"/>
    </xf>
    <xf numFmtId="0" fontId="14" fillId="0" borderId="239" xfId="0" applyFont="1" applyBorder="1" applyAlignment="1">
      <alignment horizontal="left" vertical="center"/>
    </xf>
    <xf numFmtId="0" fontId="14" fillId="0" borderId="247" xfId="1" applyFont="1" applyBorder="1" applyAlignment="1">
      <alignment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7" fillId="0" borderId="248" xfId="4" applyNumberFormat="1" applyFont="1" applyBorder="1" applyAlignment="1">
      <alignment horizontal="right" vertical="center"/>
    </xf>
    <xf numFmtId="20" fontId="7" fillId="0" borderId="248" xfId="1" quotePrefix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0" fontId="14" fillId="0" borderId="250" xfId="0" applyFont="1" applyBorder="1" applyAlignment="1">
      <alignment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0" applyFont="1" applyBorder="1" applyAlignment="1">
      <alignment vertical="center"/>
    </xf>
    <xf numFmtId="1" fontId="7" fillId="0" borderId="235" xfId="1" applyNumberFormat="1" applyFont="1" applyBorder="1" applyAlignment="1">
      <alignment horizontal="right" vertical="center"/>
    </xf>
    <xf numFmtId="0" fontId="150" fillId="0" borderId="235" xfId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0" fontId="14" fillId="0" borderId="246" xfId="1" applyFont="1" applyBorder="1" applyAlignment="1">
      <alignment horizontal="left" vertical="center"/>
    </xf>
    <xf numFmtId="174" fontId="7" fillId="0" borderId="255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1" fillId="0" borderId="0" xfId="4" applyFont="1" applyAlignment="1">
      <alignment horizontal="center" vertical="top"/>
    </xf>
    <xf numFmtId="0" fontId="115" fillId="0" borderId="256" xfId="0" applyFont="1" applyBorder="1" applyAlignment="1">
      <alignment vertical="center"/>
    </xf>
    <xf numFmtId="0" fontId="125" fillId="0" borderId="256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97" xfId="0" quotePrefix="1" applyFont="1" applyBorder="1" applyAlignment="1">
      <alignment horizontal="left" vertical="center"/>
    </xf>
    <xf numFmtId="0" fontId="43" fillId="0" borderId="257" xfId="0" quotePrefix="1" applyFont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0" fontId="43" fillId="0" borderId="260" xfId="0" quotePrefix="1" applyFont="1" applyBorder="1" applyAlignment="1">
      <alignment horizontal="left" vertical="center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8" borderId="262" xfId="0" applyNumberFormat="1" applyFont="1" applyFill="1" applyBorder="1" applyAlignment="1">
      <alignment horizontal="center" vertical="center"/>
    </xf>
    <xf numFmtId="1" fontId="42" fillId="68" borderId="263" xfId="0" applyNumberFormat="1" applyFont="1" applyFill="1" applyBorder="1" applyAlignment="1">
      <alignment horizontal="center" vertical="center"/>
    </xf>
    <xf numFmtId="1" fontId="42" fillId="74" borderId="263" xfId="0" applyNumberFormat="1" applyFont="1" applyFill="1" applyBorder="1" applyAlignment="1">
      <alignment horizontal="center" vertical="center"/>
    </xf>
    <xf numFmtId="1" fontId="42" fillId="60" borderId="262" xfId="0" applyNumberFormat="1" applyFont="1" applyFill="1" applyBorder="1" applyAlignment="1" applyProtection="1">
      <alignment horizontal="center" vertical="center"/>
      <protection locked="0"/>
    </xf>
    <xf numFmtId="1" fontId="42" fillId="60" borderId="263" xfId="0" applyNumberFormat="1" applyFont="1" applyFill="1" applyBorder="1" applyAlignment="1" applyProtection="1">
      <alignment horizontal="center" vertical="center"/>
      <protection locked="0"/>
    </xf>
    <xf numFmtId="1" fontId="42" fillId="74" borderId="263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74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3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68" borderId="265" xfId="0" quotePrefix="1" applyNumberFormat="1" applyFont="1" applyFill="1" applyBorder="1" applyAlignment="1">
      <alignment horizontal="center" vertical="center"/>
    </xf>
    <xf numFmtId="1" fontId="42" fillId="74" borderId="265" xfId="0" quotePrefix="1" applyNumberFormat="1" applyFont="1" applyFill="1" applyBorder="1" applyAlignment="1">
      <alignment horizontal="center" vertical="center"/>
    </xf>
    <xf numFmtId="1" fontId="42" fillId="68" borderId="263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36" fillId="0" borderId="9" xfId="4" applyFont="1" applyBorder="1" applyAlignment="1">
      <alignment horizontal="left" vertical="center"/>
    </xf>
    <xf numFmtId="0" fontId="136" fillId="0" borderId="144" xfId="4" applyFont="1" applyBorder="1" applyAlignment="1">
      <alignment horizontal="center" vertical="center"/>
    </xf>
    <xf numFmtId="0" fontId="136" fillId="0" borderId="8" xfId="4" applyFont="1" applyBorder="1" applyAlignment="1">
      <alignment horizontal="left" vertical="center"/>
    </xf>
    <xf numFmtId="0" fontId="136" fillId="0" borderId="0" xfId="4" applyFont="1" applyAlignment="1">
      <alignment horizontal="center" vertical="center"/>
    </xf>
    <xf numFmtId="0" fontId="14" fillId="0" borderId="202" xfId="4" applyFont="1" applyBorder="1">
      <alignment vertical="center"/>
    </xf>
    <xf numFmtId="0" fontId="7" fillId="0" borderId="201" xfId="4" applyFont="1" applyBorder="1">
      <alignment vertical="center"/>
    </xf>
    <xf numFmtId="20" fontId="163" fillId="0" borderId="7" xfId="0" applyNumberFormat="1" applyFont="1" applyBorder="1" applyAlignment="1">
      <alignment horizontal="center" vertical="center"/>
    </xf>
    <xf numFmtId="20" fontId="163" fillId="63" borderId="7" xfId="0" applyNumberFormat="1" applyFont="1" applyFill="1" applyBorder="1" applyAlignment="1">
      <alignment horizontal="center" vertical="center"/>
    </xf>
    <xf numFmtId="0" fontId="171" fillId="0" borderId="0" xfId="0" applyFont="1" applyAlignment="1" applyProtection="1">
      <alignment vertical="center"/>
      <protection locked="0"/>
    </xf>
    <xf numFmtId="0" fontId="171" fillId="0" borderId="0" xfId="4" applyFont="1" applyProtection="1">
      <alignment vertical="center"/>
      <protection locked="0"/>
    </xf>
    <xf numFmtId="0" fontId="172" fillId="0" borderId="0" xfId="0" applyFont="1"/>
    <xf numFmtId="0" fontId="171" fillId="0" borderId="0" xfId="4" applyFont="1" applyAlignment="1" applyProtection="1">
      <alignment horizontal="center" vertical="top"/>
      <protection locked="0"/>
    </xf>
    <xf numFmtId="0" fontId="164" fillId="0" borderId="0" xfId="0" applyFont="1"/>
    <xf numFmtId="0" fontId="171" fillId="0" borderId="0" xfId="0" applyFont="1" applyAlignment="1">
      <alignment vertical="center"/>
    </xf>
    <xf numFmtId="0" fontId="171" fillId="0" borderId="0" xfId="4" applyFont="1">
      <alignment vertical="center"/>
    </xf>
    <xf numFmtId="0" fontId="171" fillId="0" borderId="0" xfId="4" applyFont="1" applyAlignment="1">
      <alignment horizontal="center" vertical="top"/>
    </xf>
    <xf numFmtId="0" fontId="23" fillId="0" borderId="148" xfId="4" applyFont="1" applyBorder="1" applyAlignment="1">
      <alignment horizontal="left" vertical="center"/>
    </xf>
    <xf numFmtId="20" fontId="138" fillId="0" borderId="7" xfId="0" applyNumberFormat="1" applyFont="1" applyBorder="1" applyAlignment="1">
      <alignment horizontal="center" vertical="center"/>
    </xf>
    <xf numFmtId="0" fontId="138" fillId="0" borderId="7" xfId="500" applyFont="1" applyBorder="1" applyAlignment="1">
      <alignment horizontal="center" vertical="center"/>
    </xf>
    <xf numFmtId="20" fontId="138" fillId="0" borderId="7" xfId="500" applyNumberFormat="1" applyFont="1" applyBorder="1" applyAlignment="1">
      <alignment horizontal="center" vertical="center"/>
    </xf>
    <xf numFmtId="0" fontId="165" fillId="0" borderId="148" xfId="4" applyFont="1" applyBorder="1" applyAlignment="1">
      <alignment horizontal="left" vertical="center"/>
    </xf>
    <xf numFmtId="0" fontId="173" fillId="0" borderId="7" xfId="0" applyFont="1" applyBorder="1" applyAlignment="1">
      <alignment horizontal="left" vertical="center"/>
    </xf>
    <xf numFmtId="0" fontId="138" fillId="0" borderId="7" xfId="0" applyFont="1" applyBorder="1" applyAlignment="1">
      <alignment horizontal="center"/>
    </xf>
    <xf numFmtId="20" fontId="138" fillId="0" borderId="7" xfId="500" applyNumberFormat="1" applyFont="1" applyBorder="1" applyAlignment="1">
      <alignment horizontal="center"/>
    </xf>
    <xf numFmtId="20" fontId="138" fillId="0" borderId="7" xfId="0" applyNumberFormat="1" applyFont="1" applyBorder="1" applyAlignment="1">
      <alignment horizontal="center"/>
    </xf>
    <xf numFmtId="0" fontId="138" fillId="0" borderId="7" xfId="500" applyFont="1" applyBorder="1" applyAlignment="1">
      <alignment horizontal="center"/>
    </xf>
    <xf numFmtId="0" fontId="48" fillId="0" borderId="201" xfId="0" applyFont="1" applyBorder="1" applyAlignment="1">
      <alignment horizontal="center" vertical="center"/>
    </xf>
    <xf numFmtId="0" fontId="138" fillId="0" borderId="0" xfId="0" applyFont="1"/>
    <xf numFmtId="0" fontId="23" fillId="0" borderId="148" xfId="0" applyFont="1" applyBorder="1" applyAlignment="1">
      <alignment horizontal="left" vertical="center"/>
    </xf>
    <xf numFmtId="0" fontId="173" fillId="0" borderId="266" xfId="0" applyFont="1" applyBorder="1" applyAlignment="1">
      <alignment horizontal="left" vertical="center"/>
    </xf>
    <xf numFmtId="22" fontId="138" fillId="0" borderId="7" xfId="0" applyNumberFormat="1" applyFont="1" applyBorder="1" applyAlignment="1">
      <alignment horizontal="center" vertical="center"/>
    </xf>
    <xf numFmtId="0" fontId="173" fillId="0" borderId="267" xfId="0" applyFont="1" applyBorder="1" applyAlignment="1">
      <alignment horizontal="left" vertical="center"/>
    </xf>
    <xf numFmtId="0" fontId="12" fillId="0" borderId="144" xfId="0" applyFont="1" applyBorder="1" applyAlignment="1">
      <alignment horizontal="center" vertical="center"/>
    </xf>
    <xf numFmtId="0" fontId="136" fillId="0" borderId="0" xfId="4" applyFont="1">
      <alignment vertical="center"/>
    </xf>
    <xf numFmtId="0" fontId="174" fillId="0" borderId="0" xfId="0" applyFont="1"/>
    <xf numFmtId="0" fontId="10" fillId="0" borderId="0" xfId="4" applyFont="1" applyAlignment="1">
      <alignment horizontal="right" vertical="center"/>
    </xf>
    <xf numFmtId="15" fontId="10" fillId="0" borderId="0" xfId="4" applyNumberFormat="1" applyFont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174" fontId="175" fillId="0" borderId="0" xfId="4" applyNumberFormat="1" applyFont="1" applyAlignment="1">
      <alignment horizontal="left" vertical="center"/>
    </xf>
    <xf numFmtId="20" fontId="175" fillId="0" borderId="256" xfId="4" applyNumberFormat="1" applyFont="1" applyBorder="1" applyAlignment="1">
      <alignment horizontal="right" vertical="center"/>
    </xf>
    <xf numFmtId="178" fontId="175" fillId="0" borderId="256" xfId="4" applyNumberFormat="1" applyFont="1" applyBorder="1" applyAlignment="1">
      <alignment horizontal="center" vertical="center"/>
    </xf>
    <xf numFmtId="169" fontId="175" fillId="0" borderId="256" xfId="4" applyNumberFormat="1" applyFont="1" applyBorder="1" applyAlignment="1">
      <alignment horizontal="left" vertical="center"/>
    </xf>
    <xf numFmtId="178" fontId="34" fillId="0" borderId="256" xfId="4" applyNumberFormat="1" applyFont="1" applyBorder="1" applyAlignment="1">
      <alignment horizontal="center" vertical="center"/>
    </xf>
    <xf numFmtId="0" fontId="12" fillId="0" borderId="122" xfId="4" applyFont="1" applyBorder="1" applyAlignment="1">
      <alignment horizontal="left" vertical="center"/>
    </xf>
    <xf numFmtId="0" fontId="12" fillId="0" borderId="3" xfId="4" applyFont="1" applyBorder="1" applyAlignment="1">
      <alignment horizontal="center" vertical="center"/>
    </xf>
    <xf numFmtId="0" fontId="12" fillId="0" borderId="3" xfId="4" applyFont="1" applyBorder="1">
      <alignment vertical="center"/>
    </xf>
    <xf numFmtId="169" fontId="10" fillId="0" borderId="3" xfId="4" applyNumberFormat="1" applyFont="1" applyBorder="1" applyAlignment="1">
      <alignment horizontal="center" vertical="center"/>
    </xf>
    <xf numFmtId="14" fontId="12" fillId="0" borderId="3" xfId="4" applyNumberFormat="1" applyFont="1" applyBorder="1" applyAlignment="1">
      <alignment horizontal="left" vertical="center"/>
    </xf>
    <xf numFmtId="14" fontId="12" fillId="0" borderId="3" xfId="4" applyNumberFormat="1" applyFont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Alignment="1">
      <alignment horizontal="center" vertical="center"/>
    </xf>
    <xf numFmtId="174" fontId="10" fillId="0" borderId="0" xfId="4" applyNumberFormat="1" applyFont="1" applyAlignment="1">
      <alignment horizontal="right" vertical="center"/>
    </xf>
    <xf numFmtId="20" fontId="10" fillId="0" borderId="0" xfId="4" applyNumberFormat="1" applyFont="1" applyAlignment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" fontId="10" fillId="0" borderId="0" xfId="4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35" fillId="0" borderId="0" xfId="1" applyFont="1" applyAlignment="1">
      <alignment horizontal="center" vertical="center"/>
    </xf>
    <xf numFmtId="0" fontId="10" fillId="0" borderId="123" xfId="4" applyFont="1" applyBorder="1" applyAlignment="1">
      <alignment horizontal="left" vertical="center"/>
    </xf>
    <xf numFmtId="0" fontId="10" fillId="0" borderId="256" xfId="4" applyFont="1" applyBorder="1" applyAlignment="1">
      <alignment horizontal="center" vertical="center"/>
    </xf>
    <xf numFmtId="0" fontId="10" fillId="0" borderId="256" xfId="4" applyFont="1" applyBorder="1">
      <alignment vertical="center"/>
    </xf>
    <xf numFmtId="176" fontId="10" fillId="0" borderId="256" xfId="4" applyNumberFormat="1" applyFont="1" applyBorder="1" applyAlignment="1">
      <alignment horizontal="right" vertical="center"/>
    </xf>
    <xf numFmtId="0" fontId="10" fillId="0" borderId="256" xfId="4" applyFont="1" applyBorder="1" applyAlignment="1">
      <alignment horizontal="right"/>
    </xf>
    <xf numFmtId="10" fontId="10" fillId="0" borderId="256" xfId="4" applyNumberFormat="1" applyFont="1" applyBorder="1" applyAlignment="1">
      <alignment horizontal="left" vertical="center"/>
    </xf>
    <xf numFmtId="1" fontId="10" fillId="0" borderId="256" xfId="4" applyNumberFormat="1" applyFont="1" applyBorder="1" applyAlignment="1">
      <alignment horizontal="right" vertical="center"/>
    </xf>
    <xf numFmtId="0" fontId="176" fillId="0" borderId="0" xfId="4" applyFont="1">
      <alignment vertical="center"/>
    </xf>
    <xf numFmtId="176" fontId="10" fillId="0" borderId="0" xfId="4" applyNumberFormat="1" applyFont="1" applyAlignment="1">
      <alignment horizontal="right" vertical="center"/>
    </xf>
    <xf numFmtId="1" fontId="10" fillId="0" borderId="0" xfId="4" applyNumberFormat="1" applyFont="1">
      <alignment vertical="center"/>
    </xf>
    <xf numFmtId="0" fontId="10" fillId="0" borderId="124" xfId="4" applyFont="1" applyBorder="1" applyAlignment="1">
      <alignment horizontal="left" vertical="center"/>
    </xf>
    <xf numFmtId="0" fontId="10" fillId="0" borderId="43" xfId="4" applyFont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>
      <alignment vertical="center"/>
    </xf>
    <xf numFmtId="2" fontId="10" fillId="0" borderId="256" xfId="4" applyNumberFormat="1" applyFont="1" applyBorder="1" applyAlignment="1">
      <alignment horizontal="center" vertical="center"/>
    </xf>
    <xf numFmtId="0" fontId="10" fillId="0" borderId="256" xfId="4" applyFont="1" applyBorder="1" applyAlignment="1">
      <alignment horizontal="right" vertical="center"/>
    </xf>
    <xf numFmtId="0" fontId="30" fillId="0" borderId="0" xfId="4" applyFont="1" applyAlignment="1">
      <alignment horizontal="left" vertical="center"/>
    </xf>
    <xf numFmtId="2" fontId="30" fillId="0" borderId="0" xfId="4" applyNumberFormat="1" applyFont="1" applyAlignment="1">
      <alignment horizontal="center" vertical="center"/>
    </xf>
    <xf numFmtId="0" fontId="30" fillId="0" borderId="0" xfId="4" applyFont="1">
      <alignment vertical="center"/>
    </xf>
    <xf numFmtId="2" fontId="10" fillId="0" borderId="0" xfId="4" applyNumberFormat="1" applyFont="1" applyAlignment="1">
      <alignment horizontal="right" vertical="center"/>
    </xf>
    <xf numFmtId="0" fontId="10" fillId="0" borderId="0" xfId="4" applyFont="1" applyAlignment="1">
      <alignment horizontal="left" vertical="center"/>
    </xf>
    <xf numFmtId="1" fontId="10" fillId="0" borderId="0" xfId="4" applyNumberFormat="1" applyFont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132" fillId="0" borderId="0" xfId="0" applyFont="1" applyAlignment="1">
      <alignment horizontal="right" vertical="center"/>
    </xf>
    <xf numFmtId="179" fontId="39" fillId="0" borderId="0" xfId="0" applyNumberFormat="1" applyFont="1" applyAlignment="1">
      <alignment horizontal="center" vertical="center"/>
    </xf>
    <xf numFmtId="179" fontId="10" fillId="0" borderId="256" xfId="4" applyNumberFormat="1" applyFont="1" applyBorder="1">
      <alignment vertical="center"/>
    </xf>
    <xf numFmtId="1" fontId="12" fillId="0" borderId="256" xfId="4" applyNumberFormat="1" applyFont="1" applyBorder="1" applyAlignment="1">
      <alignment horizontal="right" vertical="center"/>
    </xf>
    <xf numFmtId="179" fontId="39" fillId="0" borderId="256" xfId="0" applyNumberFormat="1" applyFont="1" applyBorder="1" applyAlignment="1">
      <alignment horizontal="center" vertical="center"/>
    </xf>
    <xf numFmtId="179" fontId="10" fillId="0" borderId="256" xfId="12" applyNumberFormat="1" applyFont="1" applyFill="1" applyBorder="1" applyAlignment="1">
      <alignment horizontal="left" vertical="center"/>
    </xf>
    <xf numFmtId="179" fontId="10" fillId="0" borderId="256" xfId="4" applyNumberFormat="1" applyFont="1" applyBorder="1" applyAlignment="1">
      <alignment horizontal="left" vertical="center"/>
    </xf>
    <xf numFmtId="0" fontId="177" fillId="0" borderId="0" xfId="4" applyFont="1">
      <alignment vertical="center"/>
    </xf>
    <xf numFmtId="0" fontId="10" fillId="0" borderId="125" xfId="4" applyFont="1" applyBorder="1" applyAlignment="1">
      <alignment horizontal="left" vertical="center"/>
    </xf>
    <xf numFmtId="0" fontId="10" fillId="0" borderId="126" xfId="4" applyFont="1" applyBorder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126" xfId="4" applyFont="1" applyBorder="1">
      <alignment vertical="center"/>
    </xf>
    <xf numFmtId="0" fontId="10" fillId="0" borderId="127" xfId="4" applyFont="1" applyBorder="1">
      <alignment vertical="center"/>
    </xf>
    <xf numFmtId="0" fontId="10" fillId="0" borderId="127" xfId="4" applyFont="1" applyBorder="1" applyAlignment="1">
      <alignment horizontal="right" vertical="center"/>
    </xf>
    <xf numFmtId="0" fontId="10" fillId="0" borderId="128" xfId="4" applyFont="1" applyBorder="1">
      <alignment vertical="center"/>
    </xf>
    <xf numFmtId="20" fontId="10" fillId="0" borderId="256" xfId="4" applyNumberFormat="1" applyFont="1" applyBorder="1" applyAlignment="1">
      <alignment horizontal="center" vertical="center"/>
    </xf>
    <xf numFmtId="0" fontId="10" fillId="0" borderId="256" xfId="4" applyFont="1" applyBorder="1" applyAlignment="1">
      <alignment horizontal="left" vertical="center"/>
    </xf>
    <xf numFmtId="20" fontId="10" fillId="0" borderId="0" xfId="0" applyNumberFormat="1" applyFont="1" applyAlignment="1">
      <alignment horizontal="center" vertical="center"/>
    </xf>
    <xf numFmtId="1" fontId="34" fillId="0" borderId="0" xfId="4" applyNumberFormat="1" applyFont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1" fontId="12" fillId="0" borderId="3" xfId="4" applyNumberFormat="1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10" fillId="0" borderId="3" xfId="4" applyFont="1" applyBorder="1" applyAlignment="1">
      <alignment horizontal="right" vertical="center"/>
    </xf>
    <xf numFmtId="0" fontId="10" fillId="0" borderId="0" xfId="4" applyFont="1" applyProtection="1">
      <alignment vertical="center"/>
      <protection locked="0"/>
    </xf>
    <xf numFmtId="0" fontId="10" fillId="0" borderId="256" xfId="4" applyFont="1" applyBorder="1" applyProtection="1">
      <alignment vertical="center"/>
      <protection locked="0"/>
    </xf>
    <xf numFmtId="0" fontId="10" fillId="0" borderId="125" xfId="4" applyFont="1" applyBorder="1" applyAlignment="1" applyProtection="1">
      <alignment horizontal="left" vertical="center"/>
      <protection locked="0"/>
    </xf>
    <xf numFmtId="0" fontId="10" fillId="0" borderId="126" xfId="4" applyFont="1" applyBorder="1" applyAlignment="1" applyProtection="1">
      <alignment horizontal="center" vertical="center"/>
      <protection locked="0"/>
    </xf>
    <xf numFmtId="0" fontId="10" fillId="0" borderId="126" xfId="4" applyFont="1" applyBorder="1" applyProtection="1">
      <alignment vertical="center"/>
      <protection locked="0"/>
    </xf>
    <xf numFmtId="0" fontId="12" fillId="0" borderId="126" xfId="4" applyFont="1" applyBorder="1" applyProtection="1">
      <alignment vertical="center"/>
      <protection locked="0"/>
    </xf>
    <xf numFmtId="0" fontId="175" fillId="0" borderId="8" xfId="0" applyFont="1" applyBorder="1" applyAlignment="1">
      <alignment horizontal="left" vertical="center"/>
    </xf>
    <xf numFmtId="0" fontId="175" fillId="0" borderId="0" xfId="0" applyFont="1" applyAlignment="1">
      <alignment horizontal="center" vertical="center"/>
    </xf>
    <xf numFmtId="0" fontId="34" fillId="0" borderId="0" xfId="4" applyFont="1" applyProtection="1">
      <alignment vertical="center"/>
      <protection locked="0"/>
    </xf>
    <xf numFmtId="0" fontId="175" fillId="0" borderId="0" xfId="4" applyFont="1" applyProtection="1">
      <alignment vertical="center"/>
      <protection locked="0"/>
    </xf>
    <xf numFmtId="0" fontId="175" fillId="0" borderId="146" xfId="4" applyFont="1" applyBorder="1" applyProtection="1">
      <alignment vertical="center"/>
      <protection locked="0"/>
    </xf>
    <xf numFmtId="0" fontId="39" fillId="0" borderId="150" xfId="4" applyFont="1" applyBorder="1" applyAlignment="1" applyProtection="1">
      <alignment horizontal="left" vertical="center"/>
      <protection locked="0"/>
    </xf>
    <xf numFmtId="0" fontId="178" fillId="0" borderId="0" xfId="0" applyFont="1"/>
    <xf numFmtId="0" fontId="175" fillId="0" borderId="8" xfId="4" applyFont="1" applyBorder="1" applyAlignment="1" applyProtection="1">
      <alignment horizontal="left" vertical="center"/>
      <protection locked="0"/>
    </xf>
    <xf numFmtId="0" fontId="175" fillId="0" borderId="0" xfId="4" applyFont="1" applyAlignment="1" applyProtection="1">
      <alignment horizontal="center" vertical="center"/>
      <protection locked="0"/>
    </xf>
    <xf numFmtId="0" fontId="34" fillId="0" borderId="0" xfId="0" applyFont="1" applyAlignment="1">
      <alignment vertical="center"/>
    </xf>
    <xf numFmtId="0" fontId="39" fillId="0" borderId="146" xfId="0" applyFont="1" applyBorder="1" applyAlignment="1">
      <alignment vertical="center"/>
    </xf>
    <xf numFmtId="0" fontId="39" fillId="0" borderId="105" xfId="0" applyFont="1" applyBorder="1" applyAlignment="1" applyProtection="1">
      <alignment horizontal="left" vertical="center"/>
      <protection locked="0"/>
    </xf>
    <xf numFmtId="0" fontId="179" fillId="0" borderId="0" xfId="0" applyFont="1"/>
    <xf numFmtId="0" fontId="39" fillId="0" borderId="105" xfId="0" applyFont="1" applyBorder="1" applyAlignment="1">
      <alignment vertical="center"/>
    </xf>
    <xf numFmtId="0" fontId="179" fillId="0" borderId="0" xfId="0" applyFont="1" applyAlignment="1" applyProtection="1">
      <alignment horizontal="left" vertical="center"/>
      <protection locked="0"/>
    </xf>
    <xf numFmtId="0" fontId="39" fillId="0" borderId="105" xfId="0" applyFont="1" applyBorder="1"/>
    <xf numFmtId="0" fontId="39" fillId="0" borderId="0" xfId="0" applyFont="1" applyAlignment="1" applyProtection="1">
      <alignment horizontal="left" vertical="center"/>
      <protection locked="0"/>
    </xf>
    <xf numFmtId="0" fontId="175" fillId="0" borderId="146" xfId="0" applyFont="1" applyBorder="1" applyAlignment="1">
      <alignment vertical="center"/>
    </xf>
    <xf numFmtId="0" fontId="39" fillId="0" borderId="0" xfId="0" applyFont="1" applyAlignment="1">
      <alignment vertical="top"/>
    </xf>
    <xf numFmtId="0" fontId="180" fillId="0" borderId="25" xfId="0" applyFont="1" applyBorder="1" applyAlignment="1">
      <alignment horizontal="left" vertical="center" wrapText="1"/>
    </xf>
    <xf numFmtId="0" fontId="180" fillId="0" borderId="25" xfId="0" applyFont="1" applyBorder="1" applyAlignment="1">
      <alignment horizontal="center" vertical="center" wrapText="1"/>
    </xf>
    <xf numFmtId="0" fontId="12" fillId="0" borderId="9" xfId="4" applyFont="1" applyBorder="1">
      <alignment vertical="center"/>
    </xf>
    <xf numFmtId="0" fontId="178" fillId="0" borderId="33" xfId="0" applyFont="1" applyBorder="1"/>
    <xf numFmtId="0" fontId="12" fillId="0" borderId="144" xfId="4" applyFont="1" applyBorder="1">
      <alignment vertical="center"/>
    </xf>
    <xf numFmtId="0" fontId="180" fillId="0" borderId="144" xfId="0" applyFont="1" applyBorder="1" applyAlignment="1">
      <alignment horizontal="right" vertical="center"/>
    </xf>
    <xf numFmtId="0" fontId="180" fillId="0" borderId="29" xfId="0" applyFont="1" applyBorder="1" applyAlignment="1">
      <alignment horizontal="left" vertical="center" wrapText="1"/>
    </xf>
    <xf numFmtId="0" fontId="180" fillId="0" borderId="29" xfId="0" applyFont="1" applyBorder="1" applyAlignment="1">
      <alignment horizontal="center" vertical="center" wrapText="1"/>
    </xf>
    <xf numFmtId="0" fontId="12" fillId="0" borderId="33" xfId="4" applyFont="1" applyBorder="1">
      <alignment vertical="center"/>
    </xf>
    <xf numFmtId="0" fontId="12" fillId="0" borderId="33" xfId="0" applyFont="1" applyBorder="1" applyAlignment="1">
      <alignment vertical="center"/>
    </xf>
    <xf numFmtId="0" fontId="132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/>
    </xf>
    <xf numFmtId="0" fontId="39" fillId="0" borderId="9" xfId="0" applyFont="1" applyBorder="1" applyAlignment="1">
      <alignment horizontal="left" vertical="center"/>
    </xf>
    <xf numFmtId="0" fontId="39" fillId="0" borderId="144" xfId="0" applyFont="1" applyBorder="1"/>
    <xf numFmtId="0" fontId="39" fillId="0" borderId="10" xfId="0" applyFont="1" applyBorder="1"/>
    <xf numFmtId="0" fontId="10" fillId="0" borderId="144" xfId="0" applyFont="1" applyBorder="1" applyAlignment="1">
      <alignment vertical="center"/>
    </xf>
    <xf numFmtId="20" fontId="39" fillId="0" borderId="31" xfId="0" applyNumberFormat="1" applyFont="1" applyBorder="1" applyAlignment="1">
      <alignment horizontal="center"/>
    </xf>
    <xf numFmtId="0" fontId="39" fillId="0" borderId="30" xfId="0" applyFont="1" applyBorder="1"/>
    <xf numFmtId="175" fontId="39" fillId="0" borderId="31" xfId="0" applyNumberFormat="1" applyFont="1" applyBorder="1" applyAlignment="1">
      <alignment horizontal="center"/>
    </xf>
    <xf numFmtId="0" fontId="39" fillId="0" borderId="8" xfId="0" applyFont="1" applyBorder="1"/>
    <xf numFmtId="0" fontId="39" fillId="0" borderId="8" xfId="0" applyFont="1" applyBorder="1" applyAlignment="1">
      <alignment vertical="center"/>
    </xf>
    <xf numFmtId="0" fontId="39" fillId="0" borderId="0" xfId="0" applyFont="1" applyAlignment="1">
      <alignment horizontal="left" vertical="center"/>
    </xf>
    <xf numFmtId="0" fontId="10" fillId="0" borderId="0" xfId="0" applyFont="1"/>
    <xf numFmtId="0" fontId="39" fillId="0" borderId="31" xfId="0" applyFont="1" applyBorder="1" applyAlignment="1">
      <alignment horizontal="center"/>
    </xf>
    <xf numFmtId="0" fontId="10" fillId="0" borderId="0" xfId="0" applyFont="1" applyAlignment="1">
      <alignment vertical="top"/>
    </xf>
    <xf numFmtId="0" fontId="136" fillId="0" borderId="0" xfId="0" applyFont="1"/>
    <xf numFmtId="0" fontId="42" fillId="0" borderId="215" xfId="1" applyFont="1" applyBorder="1" applyAlignment="1">
      <alignment vertical="center"/>
    </xf>
    <xf numFmtId="0" fontId="42" fillId="0" borderId="213" xfId="4" applyFont="1" applyBorder="1" applyAlignment="1">
      <alignment horizontal="center" vertical="center"/>
    </xf>
    <xf numFmtId="0" fontId="42" fillId="0" borderId="212" xfId="1" applyFont="1" applyBorder="1" applyAlignment="1">
      <alignment horizontal="center" vertical="center"/>
    </xf>
    <xf numFmtId="1" fontId="42" fillId="0" borderId="213" xfId="1" applyNumberFormat="1" applyFont="1" applyBorder="1" applyAlignment="1">
      <alignment horizontal="center" vertical="center"/>
    </xf>
    <xf numFmtId="0" fontId="42" fillId="0" borderId="213" xfId="1" applyFont="1" applyBorder="1" applyAlignment="1">
      <alignment horizontal="center" vertical="center"/>
    </xf>
    <xf numFmtId="0" fontId="42" fillId="0" borderId="215" xfId="4" applyFont="1" applyBorder="1">
      <alignment vertical="center"/>
    </xf>
    <xf numFmtId="0" fontId="42" fillId="0" borderId="212" xfId="4" applyFont="1" applyBorder="1" applyAlignment="1">
      <alignment horizontal="center" vertical="center"/>
    </xf>
    <xf numFmtId="0" fontId="42" fillId="0" borderId="212" xfId="0" applyFont="1" applyBorder="1" applyAlignment="1">
      <alignment horizontal="center" vertical="center"/>
    </xf>
    <xf numFmtId="0" fontId="42" fillId="0" borderId="213" xfId="0" applyFont="1" applyBorder="1" applyAlignment="1">
      <alignment horizontal="center" vertical="center"/>
    </xf>
    <xf numFmtId="0" fontId="42" fillId="0" borderId="215" xfId="0" applyFont="1" applyBorder="1" applyAlignment="1">
      <alignment vertical="center"/>
    </xf>
    <xf numFmtId="1" fontId="42" fillId="0" borderId="214" xfId="1" applyNumberFormat="1" applyFont="1" applyBorder="1" applyAlignment="1">
      <alignment horizontal="center" vertical="center"/>
    </xf>
    <xf numFmtId="0" fontId="42" fillId="0" borderId="216" xfId="0" applyFont="1" applyBorder="1" applyAlignment="1">
      <alignment horizontal="center" vertical="center"/>
    </xf>
    <xf numFmtId="0" fontId="42" fillId="0" borderId="217" xfId="1" applyFont="1" applyBorder="1" applyAlignment="1">
      <alignment vertical="center"/>
    </xf>
    <xf numFmtId="0" fontId="42" fillId="0" borderId="219" xfId="0" applyFont="1" applyBorder="1" applyAlignment="1">
      <alignment horizontal="center" vertical="center"/>
    </xf>
    <xf numFmtId="0" fontId="42" fillId="0" borderId="216" xfId="1" applyFont="1" applyBorder="1" applyAlignment="1">
      <alignment horizontal="center" vertical="center"/>
    </xf>
    <xf numFmtId="0" fontId="42" fillId="0" borderId="226" xfId="1" applyFont="1" applyBorder="1" applyAlignment="1">
      <alignment vertical="center"/>
    </xf>
    <xf numFmtId="0" fontId="42" fillId="0" borderId="219" xfId="1" applyFont="1" applyBorder="1" applyAlignment="1">
      <alignment horizontal="center" vertical="center"/>
    </xf>
    <xf numFmtId="1" fontId="42" fillId="0" borderId="219" xfId="1" applyNumberFormat="1" applyFont="1" applyBorder="1" applyAlignment="1">
      <alignment horizontal="center" vertical="center"/>
    </xf>
    <xf numFmtId="0" fontId="42" fillId="0" borderId="206" xfId="14" applyNumberFormat="1" applyFont="1" applyBorder="1"/>
    <xf numFmtId="0" fontId="42" fillId="0" borderId="206" xfId="1" applyFont="1" applyBorder="1" applyAlignment="1">
      <alignment horizontal="center" vertical="center"/>
    </xf>
    <xf numFmtId="0" fontId="42" fillId="0" borderId="220" xfId="1" applyFont="1" applyBorder="1" applyAlignment="1">
      <alignment horizontal="center" vertical="center"/>
    </xf>
    <xf numFmtId="1" fontId="42" fillId="0" borderId="220" xfId="1" applyNumberFormat="1" applyFont="1" applyBorder="1" applyAlignment="1">
      <alignment horizontal="center" vertical="center"/>
    </xf>
    <xf numFmtId="1" fontId="42" fillId="0" borderId="221" xfId="1" applyNumberFormat="1" applyFont="1" applyBorder="1" applyAlignment="1" applyProtection="1">
      <alignment horizontal="center" vertical="center"/>
      <protection locked="0"/>
    </xf>
    <xf numFmtId="0" fontId="42" fillId="2" borderId="215" xfId="1" applyFont="1" applyFill="1" applyBorder="1" applyAlignment="1">
      <alignment vertical="center"/>
    </xf>
    <xf numFmtId="0" fontId="42" fillId="0" borderId="214" xfId="0" applyFont="1" applyBorder="1" applyAlignment="1">
      <alignment horizontal="left" vertical="center"/>
    </xf>
    <xf numFmtId="0" fontId="42" fillId="0" borderId="214" xfId="0" applyFont="1" applyBorder="1" applyAlignment="1">
      <alignment horizontal="center" vertical="center"/>
    </xf>
    <xf numFmtId="0" fontId="42" fillId="0" borderId="218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220" xfId="0" applyFont="1" applyBorder="1" applyAlignment="1">
      <alignment horizontal="center" vertical="center"/>
    </xf>
    <xf numFmtId="0" fontId="42" fillId="0" borderId="214" xfId="1" applyFont="1" applyBorder="1" applyAlignment="1">
      <alignment horizontal="center" vertical="center"/>
    </xf>
    <xf numFmtId="0" fontId="42" fillId="0" borderId="215" xfId="0" applyFont="1" applyBorder="1" applyAlignment="1">
      <alignment vertical="top"/>
    </xf>
    <xf numFmtId="172" fontId="42" fillId="0" borderId="206" xfId="3" applyFont="1" applyBorder="1" applyAlignment="1">
      <alignment vertical="center"/>
    </xf>
    <xf numFmtId="0" fontId="42" fillId="0" borderId="217" xfId="0" applyFont="1" applyBorder="1" applyAlignment="1">
      <alignment vertical="top"/>
    </xf>
    <xf numFmtId="0" fontId="42" fillId="0" borderId="219" xfId="1" applyFont="1" applyBorder="1" applyAlignment="1">
      <alignment vertical="center"/>
    </xf>
    <xf numFmtId="0" fontId="42" fillId="0" borderId="220" xfId="1" applyFont="1" applyBorder="1" applyAlignment="1">
      <alignment vertical="center"/>
    </xf>
    <xf numFmtId="1" fontId="42" fillId="0" borderId="206" xfId="1" applyNumberFormat="1" applyFont="1" applyBorder="1" applyAlignment="1" applyProtection="1">
      <alignment horizontal="center" vertical="center"/>
      <protection locked="0"/>
    </xf>
    <xf numFmtId="0" fontId="42" fillId="0" borderId="213" xfId="1" applyFont="1" applyBorder="1" applyAlignment="1">
      <alignment vertical="center"/>
    </xf>
    <xf numFmtId="1" fontId="42" fillId="0" borderId="212" xfId="4" applyNumberFormat="1" applyFont="1" applyBorder="1" applyAlignment="1">
      <alignment horizontal="center" vertical="center"/>
    </xf>
    <xf numFmtId="0" fontId="42" fillId="0" borderId="206" xfId="4" applyFont="1" applyBorder="1" applyAlignment="1">
      <alignment horizontal="center" vertical="center"/>
    </xf>
    <xf numFmtId="0" fontId="42" fillId="0" borderId="218" xfId="1" applyFont="1" applyBorder="1" applyAlignment="1">
      <alignment horizontal="center" vertical="center"/>
    </xf>
    <xf numFmtId="0" fontId="42" fillId="0" borderId="216" xfId="4" applyFont="1" applyBorder="1" applyAlignment="1">
      <alignment horizontal="center" vertical="center"/>
    </xf>
    <xf numFmtId="172" fontId="42" fillId="0" borderId="221" xfId="3" applyFont="1" applyBorder="1" applyAlignment="1">
      <alignment vertical="center"/>
    </xf>
    <xf numFmtId="169" fontId="7" fillId="0" borderId="0" xfId="1" applyNumberFormat="1" applyFont="1" applyAlignment="1">
      <alignment horizontal="left"/>
    </xf>
    <xf numFmtId="169" fontId="12" fillId="0" borderId="0" xfId="1" applyNumberFormat="1" applyFont="1" applyAlignment="1">
      <alignment horizontal="left"/>
    </xf>
    <xf numFmtId="0" fontId="19" fillId="80" borderId="256" xfId="0" applyFont="1" applyFill="1" applyBorder="1" applyAlignment="1">
      <alignment horizontal="center" vertical="center"/>
    </xf>
    <xf numFmtId="0" fontId="19" fillId="10" borderId="256" xfId="0" applyFont="1" applyFill="1" applyBorder="1" applyAlignment="1">
      <alignment vertical="center"/>
    </xf>
    <xf numFmtId="0" fontId="19" fillId="0" borderId="0" xfId="0" quotePrefix="1" applyFont="1"/>
    <xf numFmtId="1" fontId="2" fillId="80" borderId="4" xfId="1" quotePrefix="1" applyNumberFormat="1" applyFill="1" applyBorder="1" applyAlignment="1">
      <alignment horizontal="left"/>
    </xf>
    <xf numFmtId="1" fontId="2" fillId="80" borderId="4" xfId="0" applyNumberFormat="1" applyFont="1" applyFill="1" applyBorder="1" applyAlignment="1">
      <alignment horizontal="left"/>
    </xf>
    <xf numFmtId="1" fontId="95" fillId="80" borderId="4" xfId="1" applyNumberFormat="1" applyFont="1" applyFill="1" applyBorder="1" applyAlignment="1">
      <alignment horizontal="right"/>
    </xf>
    <xf numFmtId="0" fontId="89" fillId="12" borderId="7" xfId="0" applyFont="1" applyFill="1" applyBorder="1" applyAlignment="1">
      <alignment vertical="center"/>
    </xf>
    <xf numFmtId="0" fontId="19" fillId="12" borderId="7" xfId="0" applyFont="1" applyFill="1" applyBorder="1" applyAlignment="1">
      <alignment vertical="center"/>
    </xf>
    <xf numFmtId="176" fontId="19" fillId="4" borderId="7" xfId="0" applyNumberFormat="1" applyFont="1" applyFill="1" applyBorder="1" applyAlignment="1">
      <alignment vertical="center"/>
    </xf>
    <xf numFmtId="0" fontId="19" fillId="0" borderId="0" xfId="0" applyFont="1" applyAlignment="1">
      <alignment vertical="top" wrapText="1"/>
    </xf>
    <xf numFmtId="176" fontId="89" fillId="12" borderId="7" xfId="0" applyNumberFormat="1" applyFont="1" applyFill="1" applyBorder="1" applyAlignment="1">
      <alignment vertical="center"/>
    </xf>
    <xf numFmtId="176" fontId="19" fillId="12" borderId="7" xfId="0" applyNumberFormat="1" applyFont="1" applyFill="1" applyBorder="1" applyAlignment="1">
      <alignment vertical="center"/>
    </xf>
    <xf numFmtId="1" fontId="2" fillId="80" borderId="146" xfId="1" quotePrefix="1" applyNumberFormat="1" applyFill="1" applyBorder="1" applyAlignment="1">
      <alignment horizontal="left"/>
    </xf>
    <xf numFmtId="1" fontId="2" fillId="37" borderId="7" xfId="1" applyNumberFormat="1" applyFill="1" applyBorder="1" applyAlignment="1">
      <alignment horizontal="left"/>
    </xf>
    <xf numFmtId="174" fontId="33" fillId="50" borderId="99" xfId="0" applyNumberFormat="1" applyFont="1" applyFill="1" applyBorder="1" applyAlignment="1" applyProtection="1">
      <alignment horizontal="center" vertical="center"/>
      <protection locked="0"/>
    </xf>
    <xf numFmtId="1" fontId="33" fillId="50" borderId="38" xfId="0" applyNumberFormat="1" applyFont="1" applyFill="1" applyBorder="1" applyAlignment="1" applyProtection="1">
      <alignment horizontal="center" vertical="center"/>
      <protection locked="0"/>
    </xf>
    <xf numFmtId="1" fontId="33" fillId="50" borderId="103" xfId="0" applyNumberFormat="1" applyFont="1" applyFill="1" applyBorder="1" applyAlignment="1" applyProtection="1">
      <alignment horizontal="center" vertical="center"/>
      <protection locked="0"/>
    </xf>
    <xf numFmtId="2" fontId="33" fillId="50" borderId="103" xfId="0" applyNumberFormat="1" applyFont="1" applyFill="1" applyBorder="1" applyAlignment="1" applyProtection="1">
      <alignment horizontal="center" vertical="center"/>
      <protection locked="0"/>
    </xf>
    <xf numFmtId="1" fontId="10" fillId="4" borderId="99" xfId="0" applyNumberFormat="1" applyFont="1" applyFill="1" applyBorder="1" applyAlignment="1" applyProtection="1">
      <alignment horizontal="center" vertical="center"/>
      <protection locked="0"/>
    </xf>
    <xf numFmtId="1" fontId="10" fillId="53" borderId="99" xfId="0" applyNumberFormat="1" applyFont="1" applyFill="1" applyBorder="1" applyAlignment="1" applyProtection="1">
      <alignment horizontal="center" vertical="center"/>
      <protection locked="0"/>
    </xf>
    <xf numFmtId="1" fontId="10" fillId="53" borderId="38" xfId="0" applyNumberFormat="1" applyFont="1" applyFill="1" applyBorder="1" applyAlignment="1" applyProtection="1">
      <alignment horizontal="center" vertical="center"/>
      <protection locked="0"/>
    </xf>
    <xf numFmtId="1" fontId="10" fillId="53" borderId="103" xfId="0" applyNumberFormat="1" applyFont="1" applyFill="1" applyBorder="1" applyAlignment="1" applyProtection="1">
      <alignment horizontal="center"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441167AB-97D7-4A20-BF94-97D191C2393B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600</c:v>
                </c:pt>
                <c:pt idx="1">
                  <c:v>595</c:v>
                </c:pt>
                <c:pt idx="2" formatCode="General">
                  <c:v>590</c:v>
                </c:pt>
                <c:pt idx="3">
                  <c:v>575</c:v>
                </c:pt>
                <c:pt idx="4" formatCode="General">
                  <c:v>560</c:v>
                </c:pt>
                <c:pt idx="5">
                  <c:v>565</c:v>
                </c:pt>
                <c:pt idx="6" formatCode="General">
                  <c:v>570</c:v>
                </c:pt>
                <c:pt idx="7">
                  <c:v>540</c:v>
                </c:pt>
                <c:pt idx="8" formatCode="General">
                  <c:v>510</c:v>
                </c:pt>
                <c:pt idx="9">
                  <c:v>500</c:v>
                </c:pt>
                <c:pt idx="10" formatCode="General">
                  <c:v>490</c:v>
                </c:pt>
                <c:pt idx="11">
                  <c:v>370</c:v>
                </c:pt>
                <c:pt idx="12" formatCode="General">
                  <c:v>250</c:v>
                </c:pt>
                <c:pt idx="13">
                  <c:v>263</c:v>
                </c:pt>
                <c:pt idx="14" formatCode="General">
                  <c:v>276</c:v>
                </c:pt>
                <c:pt idx="15">
                  <c:v>335</c:v>
                </c:pt>
                <c:pt idx="16" formatCode="General">
                  <c:v>394</c:v>
                </c:pt>
                <c:pt idx="17">
                  <c:v>380</c:v>
                </c:pt>
                <c:pt idx="18" formatCode="General">
                  <c:v>366</c:v>
                </c:pt>
                <c:pt idx="19">
                  <c:v>373</c:v>
                </c:pt>
                <c:pt idx="20" formatCode="General">
                  <c:v>380</c:v>
                </c:pt>
                <c:pt idx="21">
                  <c:v>338</c:v>
                </c:pt>
                <c:pt idx="22" formatCode="General">
                  <c:v>296</c:v>
                </c:pt>
                <c:pt idx="23">
                  <c:v>316</c:v>
                </c:pt>
                <c:pt idx="24" formatCode="General">
                  <c:v>336</c:v>
                </c:pt>
                <c:pt idx="25">
                  <c:v>373</c:v>
                </c:pt>
                <c:pt idx="26" formatCode="General">
                  <c:v>410</c:v>
                </c:pt>
                <c:pt idx="27">
                  <c:v>415</c:v>
                </c:pt>
                <c:pt idx="28" formatCode="General">
                  <c:v>420</c:v>
                </c:pt>
                <c:pt idx="29">
                  <c:v>455</c:v>
                </c:pt>
                <c:pt idx="30" formatCode="General">
                  <c:v>490</c:v>
                </c:pt>
                <c:pt idx="31">
                  <c:v>480</c:v>
                </c:pt>
                <c:pt idx="32" formatCode="General">
                  <c:v>470</c:v>
                </c:pt>
                <c:pt idx="33">
                  <c:v>440</c:v>
                </c:pt>
                <c:pt idx="34" formatCode="General">
                  <c:v>410</c:v>
                </c:pt>
                <c:pt idx="35">
                  <c:v>397</c:v>
                </c:pt>
                <c:pt idx="36" formatCode="General">
                  <c:v>384</c:v>
                </c:pt>
                <c:pt idx="37">
                  <c:v>444</c:v>
                </c:pt>
                <c:pt idx="38" formatCode="General">
                  <c:v>460</c:v>
                </c:pt>
                <c:pt idx="39">
                  <c:v>450</c:v>
                </c:pt>
                <c:pt idx="40" formatCode="General">
                  <c:v>440</c:v>
                </c:pt>
                <c:pt idx="41">
                  <c:v>375</c:v>
                </c:pt>
                <c:pt idx="42" formatCode="General">
                  <c:v>310</c:v>
                </c:pt>
                <c:pt idx="43">
                  <c:v>335</c:v>
                </c:pt>
                <c:pt idx="44" formatCode="General">
                  <c:v>360</c:v>
                </c:pt>
                <c:pt idx="45">
                  <c:v>398</c:v>
                </c:pt>
                <c:pt idx="46" formatCode="General">
                  <c:v>436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6810</c:v>
                </c:pt>
                <c:pt idx="1">
                  <c:v>6822.5</c:v>
                </c:pt>
                <c:pt idx="2" formatCode="0">
                  <c:v>6835</c:v>
                </c:pt>
                <c:pt idx="3">
                  <c:v>6780.5</c:v>
                </c:pt>
                <c:pt idx="4" formatCode="0">
                  <c:v>6726</c:v>
                </c:pt>
                <c:pt idx="5">
                  <c:v>6724</c:v>
                </c:pt>
                <c:pt idx="6" formatCode="0">
                  <c:v>6722</c:v>
                </c:pt>
                <c:pt idx="7">
                  <c:v>6713</c:v>
                </c:pt>
                <c:pt idx="8" formatCode="0">
                  <c:v>6704</c:v>
                </c:pt>
                <c:pt idx="9">
                  <c:v>6540</c:v>
                </c:pt>
                <c:pt idx="10" formatCode="0">
                  <c:v>6376</c:v>
                </c:pt>
                <c:pt idx="11">
                  <c:v>6392</c:v>
                </c:pt>
                <c:pt idx="12" formatCode="0">
                  <c:v>6408</c:v>
                </c:pt>
                <c:pt idx="13">
                  <c:v>6420</c:v>
                </c:pt>
                <c:pt idx="14" formatCode="0">
                  <c:v>6432</c:v>
                </c:pt>
                <c:pt idx="15">
                  <c:v>6435</c:v>
                </c:pt>
                <c:pt idx="16" formatCode="0">
                  <c:v>6438</c:v>
                </c:pt>
                <c:pt idx="17">
                  <c:v>6443.5</c:v>
                </c:pt>
                <c:pt idx="18" formatCode="0">
                  <c:v>6449</c:v>
                </c:pt>
                <c:pt idx="19">
                  <c:v>6545</c:v>
                </c:pt>
                <c:pt idx="20" formatCode="0">
                  <c:v>6641</c:v>
                </c:pt>
                <c:pt idx="21">
                  <c:v>6834.5</c:v>
                </c:pt>
                <c:pt idx="22" formatCode="0">
                  <c:v>7028</c:v>
                </c:pt>
                <c:pt idx="23">
                  <c:v>7126</c:v>
                </c:pt>
                <c:pt idx="24" formatCode="0">
                  <c:v>7224</c:v>
                </c:pt>
                <c:pt idx="25">
                  <c:v>7272</c:v>
                </c:pt>
                <c:pt idx="26" formatCode="0">
                  <c:v>7320</c:v>
                </c:pt>
                <c:pt idx="27">
                  <c:v>7265.5</c:v>
                </c:pt>
                <c:pt idx="28" formatCode="0">
                  <c:v>7211</c:v>
                </c:pt>
                <c:pt idx="29">
                  <c:v>7174.5</c:v>
                </c:pt>
                <c:pt idx="30" formatCode="0">
                  <c:v>7138</c:v>
                </c:pt>
                <c:pt idx="31">
                  <c:v>7057</c:v>
                </c:pt>
                <c:pt idx="32" formatCode="0">
                  <c:v>6976</c:v>
                </c:pt>
                <c:pt idx="33">
                  <c:v>6960.5</c:v>
                </c:pt>
                <c:pt idx="34" formatCode="0">
                  <c:v>6945</c:v>
                </c:pt>
                <c:pt idx="35" formatCode="0">
                  <c:v>7441</c:v>
                </c:pt>
                <c:pt idx="36" formatCode="0">
                  <c:v>7937</c:v>
                </c:pt>
                <c:pt idx="37" formatCode="0">
                  <c:v>7902</c:v>
                </c:pt>
                <c:pt idx="38" formatCode="0">
                  <c:v>7995</c:v>
                </c:pt>
                <c:pt idx="39">
                  <c:v>8010.5</c:v>
                </c:pt>
                <c:pt idx="40" formatCode="0">
                  <c:v>8026</c:v>
                </c:pt>
                <c:pt idx="41">
                  <c:v>8024</c:v>
                </c:pt>
                <c:pt idx="42" formatCode="0">
                  <c:v>8022</c:v>
                </c:pt>
                <c:pt idx="43">
                  <c:v>7929.5</c:v>
                </c:pt>
                <c:pt idx="44" formatCode="0">
                  <c:v>7837</c:v>
                </c:pt>
                <c:pt idx="45">
                  <c:v>7842</c:v>
                </c:pt>
                <c:pt idx="46" formatCode="0">
                  <c:v>7847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4876</c:v>
                </c:pt>
                <c:pt idx="1">
                  <c:v>4713.5</c:v>
                </c:pt>
                <c:pt idx="2" formatCode="0">
                  <c:v>4551</c:v>
                </c:pt>
                <c:pt idx="3">
                  <c:v>4404</c:v>
                </c:pt>
                <c:pt idx="4" formatCode="0">
                  <c:v>4257</c:v>
                </c:pt>
                <c:pt idx="5">
                  <c:v>4148</c:v>
                </c:pt>
                <c:pt idx="6" formatCode="0">
                  <c:v>4039</c:v>
                </c:pt>
                <c:pt idx="7">
                  <c:v>3980</c:v>
                </c:pt>
                <c:pt idx="8" formatCode="0">
                  <c:v>3921</c:v>
                </c:pt>
                <c:pt idx="9">
                  <c:v>3773.5</c:v>
                </c:pt>
                <c:pt idx="10" formatCode="0">
                  <c:v>3626</c:v>
                </c:pt>
                <c:pt idx="11">
                  <c:v>3627.5</c:v>
                </c:pt>
                <c:pt idx="12" formatCode="0">
                  <c:v>3629</c:v>
                </c:pt>
                <c:pt idx="13">
                  <c:v>3665</c:v>
                </c:pt>
                <c:pt idx="14" formatCode="0">
                  <c:v>3701</c:v>
                </c:pt>
                <c:pt idx="15">
                  <c:v>3731</c:v>
                </c:pt>
                <c:pt idx="16" formatCode="0">
                  <c:v>3761</c:v>
                </c:pt>
                <c:pt idx="17">
                  <c:v>3769</c:v>
                </c:pt>
                <c:pt idx="18" formatCode="0">
                  <c:v>3777</c:v>
                </c:pt>
                <c:pt idx="19">
                  <c:v>3808.5</c:v>
                </c:pt>
                <c:pt idx="20" formatCode="0">
                  <c:v>3840</c:v>
                </c:pt>
                <c:pt idx="21">
                  <c:v>3863.5</c:v>
                </c:pt>
                <c:pt idx="22" formatCode="0">
                  <c:v>3887</c:v>
                </c:pt>
                <c:pt idx="23">
                  <c:v>3969.5</c:v>
                </c:pt>
                <c:pt idx="24" formatCode="0">
                  <c:v>4052</c:v>
                </c:pt>
                <c:pt idx="25">
                  <c:v>4154</c:v>
                </c:pt>
                <c:pt idx="26" formatCode="0">
                  <c:v>4256</c:v>
                </c:pt>
                <c:pt idx="27">
                  <c:v>4315</c:v>
                </c:pt>
                <c:pt idx="28" formatCode="0">
                  <c:v>4374</c:v>
                </c:pt>
                <c:pt idx="29">
                  <c:v>4318</c:v>
                </c:pt>
                <c:pt idx="30" formatCode="0">
                  <c:v>4262</c:v>
                </c:pt>
                <c:pt idx="31">
                  <c:v>4190</c:v>
                </c:pt>
                <c:pt idx="32" formatCode="0">
                  <c:v>4118</c:v>
                </c:pt>
                <c:pt idx="33">
                  <c:v>4032.5</c:v>
                </c:pt>
                <c:pt idx="34" formatCode="0">
                  <c:v>3947</c:v>
                </c:pt>
                <c:pt idx="35" formatCode="0">
                  <c:v>4209</c:v>
                </c:pt>
                <c:pt idx="36" formatCode="0">
                  <c:v>4471</c:v>
                </c:pt>
                <c:pt idx="37" formatCode="0">
                  <c:v>4734</c:v>
                </c:pt>
                <c:pt idx="38" formatCode="0">
                  <c:v>4648</c:v>
                </c:pt>
                <c:pt idx="39">
                  <c:v>4682.5</c:v>
                </c:pt>
                <c:pt idx="40" formatCode="0">
                  <c:v>4717</c:v>
                </c:pt>
                <c:pt idx="41">
                  <c:v>4759</c:v>
                </c:pt>
                <c:pt idx="42" formatCode="0">
                  <c:v>4801</c:v>
                </c:pt>
                <c:pt idx="43">
                  <c:v>4814</c:v>
                </c:pt>
                <c:pt idx="44" formatCode="0">
                  <c:v>4827</c:v>
                </c:pt>
                <c:pt idx="45">
                  <c:v>4844.5</c:v>
                </c:pt>
                <c:pt idx="46" formatCode="0">
                  <c:v>4862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11686</c:v>
                </c:pt>
                <c:pt idx="1">
                  <c:v>11536</c:v>
                </c:pt>
                <c:pt idx="2">
                  <c:v>11386</c:v>
                </c:pt>
                <c:pt idx="3">
                  <c:v>11184.5</c:v>
                </c:pt>
                <c:pt idx="4">
                  <c:v>10983</c:v>
                </c:pt>
                <c:pt idx="5">
                  <c:v>10872</c:v>
                </c:pt>
                <c:pt idx="6">
                  <c:v>10761</c:v>
                </c:pt>
                <c:pt idx="7">
                  <c:v>10693</c:v>
                </c:pt>
                <c:pt idx="8">
                  <c:v>10625</c:v>
                </c:pt>
                <c:pt idx="9">
                  <c:v>10313.5</c:v>
                </c:pt>
                <c:pt idx="10">
                  <c:v>10002</c:v>
                </c:pt>
                <c:pt idx="11">
                  <c:v>10019.5</c:v>
                </c:pt>
                <c:pt idx="12">
                  <c:v>10037</c:v>
                </c:pt>
                <c:pt idx="13">
                  <c:v>10085</c:v>
                </c:pt>
                <c:pt idx="14">
                  <c:v>10133</c:v>
                </c:pt>
                <c:pt idx="15">
                  <c:v>10166</c:v>
                </c:pt>
                <c:pt idx="16">
                  <c:v>10199</c:v>
                </c:pt>
                <c:pt idx="17">
                  <c:v>10212.5</c:v>
                </c:pt>
                <c:pt idx="18">
                  <c:v>10226</c:v>
                </c:pt>
                <c:pt idx="19">
                  <c:v>10353.5</c:v>
                </c:pt>
                <c:pt idx="20">
                  <c:v>10481</c:v>
                </c:pt>
                <c:pt idx="21">
                  <c:v>10698</c:v>
                </c:pt>
                <c:pt idx="22">
                  <c:v>10915</c:v>
                </c:pt>
                <c:pt idx="23">
                  <c:v>11095.5</c:v>
                </c:pt>
                <c:pt idx="24">
                  <c:v>11276</c:v>
                </c:pt>
                <c:pt idx="25">
                  <c:v>11426</c:v>
                </c:pt>
                <c:pt idx="26">
                  <c:v>11576</c:v>
                </c:pt>
                <c:pt idx="27">
                  <c:v>11580.5</c:v>
                </c:pt>
                <c:pt idx="28">
                  <c:v>11585</c:v>
                </c:pt>
                <c:pt idx="29">
                  <c:v>11492.5</c:v>
                </c:pt>
                <c:pt idx="30">
                  <c:v>11400</c:v>
                </c:pt>
                <c:pt idx="31">
                  <c:v>11247</c:v>
                </c:pt>
                <c:pt idx="32">
                  <c:v>11094</c:v>
                </c:pt>
                <c:pt idx="33">
                  <c:v>10993</c:v>
                </c:pt>
                <c:pt idx="34">
                  <c:v>10892</c:v>
                </c:pt>
                <c:pt idx="35">
                  <c:v>11650</c:v>
                </c:pt>
                <c:pt idx="36">
                  <c:v>12408</c:v>
                </c:pt>
                <c:pt idx="37">
                  <c:v>12636</c:v>
                </c:pt>
                <c:pt idx="38">
                  <c:v>12643</c:v>
                </c:pt>
                <c:pt idx="39">
                  <c:v>12693</c:v>
                </c:pt>
                <c:pt idx="40">
                  <c:v>12743</c:v>
                </c:pt>
                <c:pt idx="41">
                  <c:v>12783</c:v>
                </c:pt>
                <c:pt idx="42">
                  <c:v>12823</c:v>
                </c:pt>
                <c:pt idx="43">
                  <c:v>12743.5</c:v>
                </c:pt>
                <c:pt idx="44">
                  <c:v>12664</c:v>
                </c:pt>
                <c:pt idx="45">
                  <c:v>12686.5</c:v>
                </c:pt>
                <c:pt idx="46">
                  <c:v>12709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3962</c:v>
                </c:pt>
                <c:pt idx="1">
                  <c:v>3649.5</c:v>
                </c:pt>
                <c:pt idx="2">
                  <c:v>3337</c:v>
                </c:pt>
                <c:pt idx="3">
                  <c:v>3360</c:v>
                </c:pt>
                <c:pt idx="4">
                  <c:v>3383</c:v>
                </c:pt>
                <c:pt idx="5">
                  <c:v>3379</c:v>
                </c:pt>
                <c:pt idx="6">
                  <c:v>3375</c:v>
                </c:pt>
                <c:pt idx="7">
                  <c:v>3386.5</c:v>
                </c:pt>
                <c:pt idx="8">
                  <c:v>3398</c:v>
                </c:pt>
                <c:pt idx="9">
                  <c:v>3393</c:v>
                </c:pt>
                <c:pt idx="10">
                  <c:v>3388</c:v>
                </c:pt>
                <c:pt idx="11">
                  <c:v>3328.5</c:v>
                </c:pt>
                <c:pt idx="12">
                  <c:v>3269</c:v>
                </c:pt>
                <c:pt idx="13">
                  <c:v>3272.5</c:v>
                </c:pt>
                <c:pt idx="14">
                  <c:v>3276</c:v>
                </c:pt>
                <c:pt idx="15">
                  <c:v>3253</c:v>
                </c:pt>
                <c:pt idx="16">
                  <c:v>3230</c:v>
                </c:pt>
                <c:pt idx="17">
                  <c:v>3239.5</c:v>
                </c:pt>
                <c:pt idx="18">
                  <c:v>3249</c:v>
                </c:pt>
                <c:pt idx="19">
                  <c:v>3259.5</c:v>
                </c:pt>
                <c:pt idx="20">
                  <c:v>3270</c:v>
                </c:pt>
                <c:pt idx="21">
                  <c:v>3306.5</c:v>
                </c:pt>
                <c:pt idx="22">
                  <c:v>3343</c:v>
                </c:pt>
                <c:pt idx="23">
                  <c:v>3462</c:v>
                </c:pt>
                <c:pt idx="24">
                  <c:v>3581</c:v>
                </c:pt>
                <c:pt idx="25">
                  <c:v>3727</c:v>
                </c:pt>
                <c:pt idx="26">
                  <c:v>3873</c:v>
                </c:pt>
                <c:pt idx="27">
                  <c:v>3873</c:v>
                </c:pt>
                <c:pt idx="28">
                  <c:v>3873</c:v>
                </c:pt>
                <c:pt idx="29">
                  <c:v>3751.5</c:v>
                </c:pt>
                <c:pt idx="30">
                  <c:v>3630</c:v>
                </c:pt>
                <c:pt idx="31">
                  <c:v>3625</c:v>
                </c:pt>
                <c:pt idx="32">
                  <c:v>3620</c:v>
                </c:pt>
                <c:pt idx="33">
                  <c:v>3610</c:v>
                </c:pt>
                <c:pt idx="34">
                  <c:v>3600</c:v>
                </c:pt>
                <c:pt idx="35">
                  <c:v>3541</c:v>
                </c:pt>
                <c:pt idx="36">
                  <c:v>3482</c:v>
                </c:pt>
                <c:pt idx="37">
                  <c:v>3717.5</c:v>
                </c:pt>
                <c:pt idx="38">
                  <c:v>3953</c:v>
                </c:pt>
                <c:pt idx="39">
                  <c:v>3923</c:v>
                </c:pt>
                <c:pt idx="40">
                  <c:v>3995</c:v>
                </c:pt>
                <c:pt idx="41">
                  <c:v>3951</c:v>
                </c:pt>
                <c:pt idx="42">
                  <c:v>3907</c:v>
                </c:pt>
                <c:pt idx="43">
                  <c:v>3903</c:v>
                </c:pt>
                <c:pt idx="44">
                  <c:v>3899</c:v>
                </c:pt>
                <c:pt idx="45">
                  <c:v>3904</c:v>
                </c:pt>
                <c:pt idx="46">
                  <c:v>3909</c:v>
                </c:pt>
                <c:pt idx="47">
                  <c:v>3935.5</c:v>
                </c:pt>
                <c:pt idx="48">
                  <c:v>3962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2730</c:v>
                </c:pt>
                <c:pt idx="1">
                  <c:v>2540.5</c:v>
                </c:pt>
                <c:pt idx="2">
                  <c:v>2351</c:v>
                </c:pt>
                <c:pt idx="3">
                  <c:v>2394</c:v>
                </c:pt>
                <c:pt idx="4">
                  <c:v>2437</c:v>
                </c:pt>
                <c:pt idx="5">
                  <c:v>2432.5</c:v>
                </c:pt>
                <c:pt idx="6">
                  <c:v>2428</c:v>
                </c:pt>
                <c:pt idx="7">
                  <c:v>2454.5</c:v>
                </c:pt>
                <c:pt idx="8">
                  <c:v>2481</c:v>
                </c:pt>
                <c:pt idx="9">
                  <c:v>2484</c:v>
                </c:pt>
                <c:pt idx="10">
                  <c:v>2487</c:v>
                </c:pt>
                <c:pt idx="11">
                  <c:v>2399.5</c:v>
                </c:pt>
                <c:pt idx="12">
                  <c:v>2312</c:v>
                </c:pt>
                <c:pt idx="13">
                  <c:v>2316.5</c:v>
                </c:pt>
                <c:pt idx="14">
                  <c:v>2321</c:v>
                </c:pt>
                <c:pt idx="15">
                  <c:v>2302.5</c:v>
                </c:pt>
                <c:pt idx="16">
                  <c:v>2284</c:v>
                </c:pt>
                <c:pt idx="17">
                  <c:v>2286</c:v>
                </c:pt>
                <c:pt idx="18">
                  <c:v>2288</c:v>
                </c:pt>
                <c:pt idx="19">
                  <c:v>2262</c:v>
                </c:pt>
                <c:pt idx="20">
                  <c:v>2236</c:v>
                </c:pt>
                <c:pt idx="21">
                  <c:v>2261</c:v>
                </c:pt>
                <c:pt idx="22">
                  <c:v>2286</c:v>
                </c:pt>
                <c:pt idx="23">
                  <c:v>2359</c:v>
                </c:pt>
                <c:pt idx="24">
                  <c:v>2432</c:v>
                </c:pt>
                <c:pt idx="25">
                  <c:v>2414</c:v>
                </c:pt>
                <c:pt idx="26">
                  <c:v>2396</c:v>
                </c:pt>
                <c:pt idx="27">
                  <c:v>2396</c:v>
                </c:pt>
                <c:pt idx="28">
                  <c:v>2396</c:v>
                </c:pt>
                <c:pt idx="29">
                  <c:v>2427</c:v>
                </c:pt>
                <c:pt idx="30">
                  <c:v>2458</c:v>
                </c:pt>
                <c:pt idx="31">
                  <c:v>2433.5</c:v>
                </c:pt>
                <c:pt idx="32">
                  <c:v>2409</c:v>
                </c:pt>
                <c:pt idx="33">
                  <c:v>2314.5</c:v>
                </c:pt>
                <c:pt idx="34">
                  <c:v>2220</c:v>
                </c:pt>
                <c:pt idx="35">
                  <c:v>2169</c:v>
                </c:pt>
                <c:pt idx="36">
                  <c:v>2118</c:v>
                </c:pt>
                <c:pt idx="37">
                  <c:v>2362.5</c:v>
                </c:pt>
                <c:pt idx="38">
                  <c:v>2607</c:v>
                </c:pt>
                <c:pt idx="39">
                  <c:v>2560</c:v>
                </c:pt>
                <c:pt idx="40">
                  <c:v>2618</c:v>
                </c:pt>
                <c:pt idx="41">
                  <c:v>2660.5</c:v>
                </c:pt>
                <c:pt idx="42">
                  <c:v>2703</c:v>
                </c:pt>
                <c:pt idx="43">
                  <c:v>2715</c:v>
                </c:pt>
                <c:pt idx="44">
                  <c:v>2727</c:v>
                </c:pt>
                <c:pt idx="45">
                  <c:v>2730</c:v>
                </c:pt>
                <c:pt idx="46">
                  <c:v>2733</c:v>
                </c:pt>
                <c:pt idx="47">
                  <c:v>2731.5</c:v>
                </c:pt>
                <c:pt idx="48">
                  <c:v>2730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787</c:v>
                </c:pt>
                <c:pt idx="1">
                  <c:v>852.5</c:v>
                </c:pt>
                <c:pt idx="2">
                  <c:v>918</c:v>
                </c:pt>
                <c:pt idx="3">
                  <c:v>923</c:v>
                </c:pt>
                <c:pt idx="4">
                  <c:v>928</c:v>
                </c:pt>
                <c:pt idx="5">
                  <c:v>928.5</c:v>
                </c:pt>
                <c:pt idx="6">
                  <c:v>929</c:v>
                </c:pt>
                <c:pt idx="7">
                  <c:v>929</c:v>
                </c:pt>
                <c:pt idx="8">
                  <c:v>929</c:v>
                </c:pt>
                <c:pt idx="9">
                  <c:v>929</c:v>
                </c:pt>
                <c:pt idx="10">
                  <c:v>929</c:v>
                </c:pt>
                <c:pt idx="11">
                  <c:v>929</c:v>
                </c:pt>
                <c:pt idx="12">
                  <c:v>929</c:v>
                </c:pt>
                <c:pt idx="13">
                  <c:v>929</c:v>
                </c:pt>
                <c:pt idx="14">
                  <c:v>929</c:v>
                </c:pt>
                <c:pt idx="15">
                  <c:v>929</c:v>
                </c:pt>
                <c:pt idx="16">
                  <c:v>929</c:v>
                </c:pt>
                <c:pt idx="17">
                  <c:v>929</c:v>
                </c:pt>
                <c:pt idx="18">
                  <c:v>929</c:v>
                </c:pt>
                <c:pt idx="19">
                  <c:v>929.5</c:v>
                </c:pt>
                <c:pt idx="20">
                  <c:v>930</c:v>
                </c:pt>
                <c:pt idx="21">
                  <c:v>929.5</c:v>
                </c:pt>
                <c:pt idx="22">
                  <c:v>929</c:v>
                </c:pt>
                <c:pt idx="23">
                  <c:v>929</c:v>
                </c:pt>
                <c:pt idx="24">
                  <c:v>929</c:v>
                </c:pt>
                <c:pt idx="25">
                  <c:v>929.5</c:v>
                </c:pt>
                <c:pt idx="26">
                  <c:v>930</c:v>
                </c:pt>
                <c:pt idx="27">
                  <c:v>930</c:v>
                </c:pt>
                <c:pt idx="28">
                  <c:v>930</c:v>
                </c:pt>
                <c:pt idx="29">
                  <c:v>929.5</c:v>
                </c:pt>
                <c:pt idx="30">
                  <c:v>929</c:v>
                </c:pt>
                <c:pt idx="31">
                  <c:v>929</c:v>
                </c:pt>
                <c:pt idx="32">
                  <c:v>929</c:v>
                </c:pt>
                <c:pt idx="33">
                  <c:v>929.5</c:v>
                </c:pt>
                <c:pt idx="34">
                  <c:v>930</c:v>
                </c:pt>
                <c:pt idx="35">
                  <c:v>929</c:v>
                </c:pt>
                <c:pt idx="36">
                  <c:v>928</c:v>
                </c:pt>
                <c:pt idx="37">
                  <c:v>928.5</c:v>
                </c:pt>
                <c:pt idx="38">
                  <c:v>929</c:v>
                </c:pt>
                <c:pt idx="39">
                  <c:v>929</c:v>
                </c:pt>
                <c:pt idx="40">
                  <c:v>787</c:v>
                </c:pt>
                <c:pt idx="41">
                  <c:v>787</c:v>
                </c:pt>
                <c:pt idx="42">
                  <c:v>787</c:v>
                </c:pt>
                <c:pt idx="43">
                  <c:v>787</c:v>
                </c:pt>
                <c:pt idx="44">
                  <c:v>787</c:v>
                </c:pt>
                <c:pt idx="45">
                  <c:v>787</c:v>
                </c:pt>
                <c:pt idx="46">
                  <c:v>787</c:v>
                </c:pt>
                <c:pt idx="47">
                  <c:v>787</c:v>
                </c:pt>
                <c:pt idx="48">
                  <c:v>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108</c:v>
                </c:pt>
                <c:pt idx="1">
                  <c:v>104</c:v>
                </c:pt>
                <c:pt idx="2">
                  <c:v>100</c:v>
                </c:pt>
                <c:pt idx="3">
                  <c:v>98</c:v>
                </c:pt>
                <c:pt idx="4">
                  <c:v>96</c:v>
                </c:pt>
                <c:pt idx="5">
                  <c:v>95</c:v>
                </c:pt>
                <c:pt idx="6">
                  <c:v>94</c:v>
                </c:pt>
                <c:pt idx="7">
                  <c:v>92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82</c:v>
                </c:pt>
                <c:pt idx="12">
                  <c:v>74</c:v>
                </c:pt>
                <c:pt idx="13">
                  <c:v>71</c:v>
                </c:pt>
                <c:pt idx="14">
                  <c:v>68</c:v>
                </c:pt>
                <c:pt idx="15">
                  <c:v>73</c:v>
                </c:pt>
                <c:pt idx="16">
                  <c:v>78</c:v>
                </c:pt>
                <c:pt idx="17">
                  <c:v>79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82</c:v>
                </c:pt>
                <c:pt idx="22">
                  <c:v>84</c:v>
                </c:pt>
                <c:pt idx="23">
                  <c:v>86</c:v>
                </c:pt>
                <c:pt idx="24">
                  <c:v>88</c:v>
                </c:pt>
                <c:pt idx="25">
                  <c:v>92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97</c:v>
                </c:pt>
                <c:pt idx="30">
                  <c:v>98</c:v>
                </c:pt>
                <c:pt idx="31">
                  <c:v>97</c:v>
                </c:pt>
                <c:pt idx="32">
                  <c:v>96</c:v>
                </c:pt>
                <c:pt idx="33">
                  <c:v>96</c:v>
                </c:pt>
                <c:pt idx="34">
                  <c:v>96</c:v>
                </c:pt>
                <c:pt idx="35">
                  <c:v>95</c:v>
                </c:pt>
                <c:pt idx="36">
                  <c:v>94</c:v>
                </c:pt>
                <c:pt idx="37">
                  <c:v>98</c:v>
                </c:pt>
                <c:pt idx="38">
                  <c:v>102</c:v>
                </c:pt>
                <c:pt idx="39">
                  <c:v>96</c:v>
                </c:pt>
                <c:pt idx="40">
                  <c:v>104</c:v>
                </c:pt>
                <c:pt idx="41">
                  <c:v>105</c:v>
                </c:pt>
                <c:pt idx="42">
                  <c:v>106</c:v>
                </c:pt>
                <c:pt idx="43">
                  <c:v>107</c:v>
                </c:pt>
                <c:pt idx="44">
                  <c:v>108</c:v>
                </c:pt>
                <c:pt idx="45">
                  <c:v>109</c:v>
                </c:pt>
                <c:pt idx="46">
                  <c:v>110</c:v>
                </c:pt>
                <c:pt idx="47">
                  <c:v>109</c:v>
                </c:pt>
                <c:pt idx="48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3780</c:v>
                </c:pt>
                <c:pt idx="1">
                  <c:v>3897</c:v>
                </c:pt>
                <c:pt idx="2">
                  <c:v>4014</c:v>
                </c:pt>
                <c:pt idx="3">
                  <c:v>3868.5</c:v>
                </c:pt>
                <c:pt idx="4">
                  <c:v>3723</c:v>
                </c:pt>
                <c:pt idx="5">
                  <c:v>3621</c:v>
                </c:pt>
                <c:pt idx="6">
                  <c:v>3519</c:v>
                </c:pt>
                <c:pt idx="7">
                  <c:v>3413</c:v>
                </c:pt>
                <c:pt idx="8">
                  <c:v>3307</c:v>
                </c:pt>
                <c:pt idx="9">
                  <c:v>3246.5</c:v>
                </c:pt>
                <c:pt idx="10">
                  <c:v>3186</c:v>
                </c:pt>
                <c:pt idx="11">
                  <c:v>3077.5</c:v>
                </c:pt>
                <c:pt idx="12">
                  <c:v>2969</c:v>
                </c:pt>
                <c:pt idx="13">
                  <c:v>2937.5</c:v>
                </c:pt>
                <c:pt idx="14">
                  <c:v>2906</c:v>
                </c:pt>
                <c:pt idx="15">
                  <c:v>2902</c:v>
                </c:pt>
                <c:pt idx="16">
                  <c:v>2898</c:v>
                </c:pt>
                <c:pt idx="17">
                  <c:v>2841.5</c:v>
                </c:pt>
                <c:pt idx="18">
                  <c:v>2785</c:v>
                </c:pt>
                <c:pt idx="19">
                  <c:v>2777</c:v>
                </c:pt>
                <c:pt idx="20">
                  <c:v>2769</c:v>
                </c:pt>
                <c:pt idx="21">
                  <c:v>2771.5</c:v>
                </c:pt>
                <c:pt idx="22">
                  <c:v>2774</c:v>
                </c:pt>
                <c:pt idx="23">
                  <c:v>2778.5</c:v>
                </c:pt>
                <c:pt idx="24">
                  <c:v>2783</c:v>
                </c:pt>
                <c:pt idx="25">
                  <c:v>2789.5</c:v>
                </c:pt>
                <c:pt idx="26">
                  <c:v>2796</c:v>
                </c:pt>
                <c:pt idx="27">
                  <c:v>2796</c:v>
                </c:pt>
                <c:pt idx="28">
                  <c:v>2796</c:v>
                </c:pt>
                <c:pt idx="29">
                  <c:v>3029</c:v>
                </c:pt>
                <c:pt idx="30">
                  <c:v>3262</c:v>
                </c:pt>
                <c:pt idx="31">
                  <c:v>3247</c:v>
                </c:pt>
                <c:pt idx="32">
                  <c:v>3232</c:v>
                </c:pt>
                <c:pt idx="33">
                  <c:v>3192.5</c:v>
                </c:pt>
                <c:pt idx="34">
                  <c:v>3153</c:v>
                </c:pt>
                <c:pt idx="35">
                  <c:v>3080.5</c:v>
                </c:pt>
                <c:pt idx="36">
                  <c:v>3008</c:v>
                </c:pt>
                <c:pt idx="37">
                  <c:v>3171</c:v>
                </c:pt>
                <c:pt idx="38">
                  <c:v>3334</c:v>
                </c:pt>
                <c:pt idx="39">
                  <c:v>3603</c:v>
                </c:pt>
                <c:pt idx="40">
                  <c:v>3602</c:v>
                </c:pt>
                <c:pt idx="41">
                  <c:v>3640</c:v>
                </c:pt>
                <c:pt idx="42">
                  <c:v>3678</c:v>
                </c:pt>
                <c:pt idx="43">
                  <c:v>3723.5</c:v>
                </c:pt>
                <c:pt idx="44">
                  <c:v>3769</c:v>
                </c:pt>
                <c:pt idx="45">
                  <c:v>3774</c:v>
                </c:pt>
                <c:pt idx="46">
                  <c:v>3779</c:v>
                </c:pt>
                <c:pt idx="47">
                  <c:v>3779.5</c:v>
                </c:pt>
                <c:pt idx="48">
                  <c:v>3780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47</c:v>
                </c:pt>
                <c:pt idx="14">
                  <c:v>83</c:v>
                </c:pt>
                <c:pt idx="15">
                  <c:v>135</c:v>
                </c:pt>
                <c:pt idx="16">
                  <c:v>187</c:v>
                </c:pt>
                <c:pt idx="17">
                  <c:v>234.5</c:v>
                </c:pt>
                <c:pt idx="18">
                  <c:v>282</c:v>
                </c:pt>
                <c:pt idx="19">
                  <c:v>340</c:v>
                </c:pt>
                <c:pt idx="20">
                  <c:v>398</c:v>
                </c:pt>
                <c:pt idx="21">
                  <c:v>419</c:v>
                </c:pt>
                <c:pt idx="22">
                  <c:v>440</c:v>
                </c:pt>
                <c:pt idx="23">
                  <c:v>453</c:v>
                </c:pt>
                <c:pt idx="24">
                  <c:v>466</c:v>
                </c:pt>
                <c:pt idx="25">
                  <c:v>455</c:v>
                </c:pt>
                <c:pt idx="26">
                  <c:v>444</c:v>
                </c:pt>
                <c:pt idx="27">
                  <c:v>444</c:v>
                </c:pt>
                <c:pt idx="28">
                  <c:v>444</c:v>
                </c:pt>
                <c:pt idx="29">
                  <c:v>368</c:v>
                </c:pt>
                <c:pt idx="30">
                  <c:v>292</c:v>
                </c:pt>
                <c:pt idx="31">
                  <c:v>239.5</c:v>
                </c:pt>
                <c:pt idx="32">
                  <c:v>187</c:v>
                </c:pt>
                <c:pt idx="33">
                  <c:v>129.5</c:v>
                </c:pt>
                <c:pt idx="34">
                  <c:v>72</c:v>
                </c:pt>
                <c:pt idx="35">
                  <c:v>39.5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287</c:v>
                </c:pt>
                <c:pt idx="1">
                  <c:v>223.5</c:v>
                </c:pt>
                <c:pt idx="2">
                  <c:v>160</c:v>
                </c:pt>
                <c:pt idx="3">
                  <c:v>137.5</c:v>
                </c:pt>
                <c:pt idx="4">
                  <c:v>115</c:v>
                </c:pt>
                <c:pt idx="5">
                  <c:v>98</c:v>
                </c:pt>
                <c:pt idx="6">
                  <c:v>81</c:v>
                </c:pt>
                <c:pt idx="7">
                  <c:v>77</c:v>
                </c:pt>
                <c:pt idx="8">
                  <c:v>73</c:v>
                </c:pt>
                <c:pt idx="9">
                  <c:v>73</c:v>
                </c:pt>
                <c:pt idx="10">
                  <c:v>73</c:v>
                </c:pt>
                <c:pt idx="11">
                  <c:v>73</c:v>
                </c:pt>
                <c:pt idx="12">
                  <c:v>73</c:v>
                </c:pt>
                <c:pt idx="13">
                  <c:v>73</c:v>
                </c:pt>
                <c:pt idx="14">
                  <c:v>73</c:v>
                </c:pt>
                <c:pt idx="15">
                  <c:v>73</c:v>
                </c:pt>
                <c:pt idx="16">
                  <c:v>73</c:v>
                </c:pt>
                <c:pt idx="17">
                  <c:v>74</c:v>
                </c:pt>
                <c:pt idx="18">
                  <c:v>75</c:v>
                </c:pt>
                <c:pt idx="19">
                  <c:v>74.5</c:v>
                </c:pt>
                <c:pt idx="20">
                  <c:v>74</c:v>
                </c:pt>
                <c:pt idx="21">
                  <c:v>74</c:v>
                </c:pt>
                <c:pt idx="22">
                  <c:v>74</c:v>
                </c:pt>
                <c:pt idx="23">
                  <c:v>75</c:v>
                </c:pt>
                <c:pt idx="24">
                  <c:v>76</c:v>
                </c:pt>
                <c:pt idx="25">
                  <c:v>77.5</c:v>
                </c:pt>
                <c:pt idx="26">
                  <c:v>79</c:v>
                </c:pt>
                <c:pt idx="27">
                  <c:v>79</c:v>
                </c:pt>
                <c:pt idx="28">
                  <c:v>79</c:v>
                </c:pt>
                <c:pt idx="29">
                  <c:v>78.5</c:v>
                </c:pt>
                <c:pt idx="30">
                  <c:v>78</c:v>
                </c:pt>
                <c:pt idx="31">
                  <c:v>77.5</c:v>
                </c:pt>
                <c:pt idx="32">
                  <c:v>77</c:v>
                </c:pt>
                <c:pt idx="33">
                  <c:v>77.5</c:v>
                </c:pt>
                <c:pt idx="34">
                  <c:v>78</c:v>
                </c:pt>
                <c:pt idx="35">
                  <c:v>103.5</c:v>
                </c:pt>
                <c:pt idx="36">
                  <c:v>129</c:v>
                </c:pt>
                <c:pt idx="37">
                  <c:v>199.5</c:v>
                </c:pt>
                <c:pt idx="38">
                  <c:v>270</c:v>
                </c:pt>
                <c:pt idx="39">
                  <c:v>273</c:v>
                </c:pt>
                <c:pt idx="40">
                  <c:v>277</c:v>
                </c:pt>
                <c:pt idx="41">
                  <c:v>277</c:v>
                </c:pt>
                <c:pt idx="42">
                  <c:v>277</c:v>
                </c:pt>
                <c:pt idx="43">
                  <c:v>274</c:v>
                </c:pt>
                <c:pt idx="44">
                  <c:v>271</c:v>
                </c:pt>
                <c:pt idx="45">
                  <c:v>271</c:v>
                </c:pt>
                <c:pt idx="46">
                  <c:v>271</c:v>
                </c:pt>
                <c:pt idx="47">
                  <c:v>279</c:v>
                </c:pt>
                <c:pt idx="48">
                  <c:v>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437079046210484"/>
                  <c:y val="-9.517608418143595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1047</c:v>
                </c:pt>
                <c:pt idx="1">
                  <c:v>905.5</c:v>
                </c:pt>
                <c:pt idx="2">
                  <c:v>764</c:v>
                </c:pt>
                <c:pt idx="3">
                  <c:v>713.5</c:v>
                </c:pt>
                <c:pt idx="4">
                  <c:v>663</c:v>
                </c:pt>
                <c:pt idx="5">
                  <c:v>591.5</c:v>
                </c:pt>
                <c:pt idx="6">
                  <c:v>520</c:v>
                </c:pt>
                <c:pt idx="7">
                  <c:v>478.5</c:v>
                </c:pt>
                <c:pt idx="8">
                  <c:v>437</c:v>
                </c:pt>
                <c:pt idx="9">
                  <c:v>434</c:v>
                </c:pt>
                <c:pt idx="10">
                  <c:v>431</c:v>
                </c:pt>
                <c:pt idx="11">
                  <c:v>380.5</c:v>
                </c:pt>
                <c:pt idx="12">
                  <c:v>330</c:v>
                </c:pt>
                <c:pt idx="13">
                  <c:v>336</c:v>
                </c:pt>
                <c:pt idx="14">
                  <c:v>342</c:v>
                </c:pt>
                <c:pt idx="15">
                  <c:v>381.5</c:v>
                </c:pt>
                <c:pt idx="16">
                  <c:v>421</c:v>
                </c:pt>
                <c:pt idx="17">
                  <c:v>450.5</c:v>
                </c:pt>
                <c:pt idx="18">
                  <c:v>480</c:v>
                </c:pt>
                <c:pt idx="19">
                  <c:v>457</c:v>
                </c:pt>
                <c:pt idx="20">
                  <c:v>434</c:v>
                </c:pt>
                <c:pt idx="21">
                  <c:v>473</c:v>
                </c:pt>
                <c:pt idx="22">
                  <c:v>512</c:v>
                </c:pt>
                <c:pt idx="23">
                  <c:v>517</c:v>
                </c:pt>
                <c:pt idx="24">
                  <c:v>522</c:v>
                </c:pt>
                <c:pt idx="25">
                  <c:v>571</c:v>
                </c:pt>
                <c:pt idx="26">
                  <c:v>620</c:v>
                </c:pt>
                <c:pt idx="27">
                  <c:v>620</c:v>
                </c:pt>
                <c:pt idx="28">
                  <c:v>620</c:v>
                </c:pt>
                <c:pt idx="29">
                  <c:v>700</c:v>
                </c:pt>
                <c:pt idx="30">
                  <c:v>780</c:v>
                </c:pt>
                <c:pt idx="31">
                  <c:v>784.5</c:v>
                </c:pt>
                <c:pt idx="32">
                  <c:v>789</c:v>
                </c:pt>
                <c:pt idx="33">
                  <c:v>841</c:v>
                </c:pt>
                <c:pt idx="34">
                  <c:v>893</c:v>
                </c:pt>
                <c:pt idx="35">
                  <c:v>988.5</c:v>
                </c:pt>
                <c:pt idx="36">
                  <c:v>1084</c:v>
                </c:pt>
                <c:pt idx="37">
                  <c:v>1130</c:v>
                </c:pt>
                <c:pt idx="38">
                  <c:v>1176</c:v>
                </c:pt>
                <c:pt idx="39">
                  <c:v>1212</c:v>
                </c:pt>
                <c:pt idx="40">
                  <c:v>1223</c:v>
                </c:pt>
                <c:pt idx="41">
                  <c:v>1233.5</c:v>
                </c:pt>
                <c:pt idx="42">
                  <c:v>1244</c:v>
                </c:pt>
                <c:pt idx="43">
                  <c:v>1238</c:v>
                </c:pt>
                <c:pt idx="44">
                  <c:v>1232</c:v>
                </c:pt>
                <c:pt idx="45">
                  <c:v>1138.5</c:v>
                </c:pt>
                <c:pt idx="46">
                  <c:v>1045</c:v>
                </c:pt>
                <c:pt idx="47">
                  <c:v>1046</c:v>
                </c:pt>
                <c:pt idx="48">
                  <c:v>1047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</c:v>
                </c:pt>
                <c:pt idx="1">
                  <c:v>7</c:v>
                </c:pt>
                <c:pt idx="2">
                  <c:v>12</c:v>
                </c:pt>
                <c:pt idx="3">
                  <c:v>11.5</c:v>
                </c:pt>
                <c:pt idx="4">
                  <c:v>11</c:v>
                </c:pt>
                <c:pt idx="5">
                  <c:v>9</c:v>
                </c:pt>
                <c:pt idx="6">
                  <c:v>7</c:v>
                </c:pt>
                <c:pt idx="7">
                  <c:v>11.5</c:v>
                </c:pt>
                <c:pt idx="8">
                  <c:v>16</c:v>
                </c:pt>
                <c:pt idx="9">
                  <c:v>13.5</c:v>
                </c:pt>
                <c:pt idx="10">
                  <c:v>11</c:v>
                </c:pt>
                <c:pt idx="11">
                  <c:v>8</c:v>
                </c:pt>
                <c:pt idx="12">
                  <c:v>5</c:v>
                </c:pt>
                <c:pt idx="13">
                  <c:v>7</c:v>
                </c:pt>
                <c:pt idx="14">
                  <c:v>9</c:v>
                </c:pt>
                <c:pt idx="15">
                  <c:v>6</c:v>
                </c:pt>
                <c:pt idx="16">
                  <c:v>3</c:v>
                </c:pt>
                <c:pt idx="17">
                  <c:v>2</c:v>
                </c:pt>
                <c:pt idx="18">
                  <c:v>1</c:v>
                </c:pt>
                <c:pt idx="19">
                  <c:v>3</c:v>
                </c:pt>
                <c:pt idx="20">
                  <c:v>5</c:v>
                </c:pt>
                <c:pt idx="21">
                  <c:v>7</c:v>
                </c:pt>
                <c:pt idx="22">
                  <c:v>9</c:v>
                </c:pt>
                <c:pt idx="23">
                  <c:v>8.5</c:v>
                </c:pt>
                <c:pt idx="24">
                  <c:v>8</c:v>
                </c:pt>
                <c:pt idx="25">
                  <c:v>10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20</c:v>
                </c:pt>
                <c:pt idx="30">
                  <c:v>28</c:v>
                </c:pt>
                <c:pt idx="31">
                  <c:v>29.5</c:v>
                </c:pt>
                <c:pt idx="32">
                  <c:v>31</c:v>
                </c:pt>
                <c:pt idx="33">
                  <c:v>26.5</c:v>
                </c:pt>
                <c:pt idx="34">
                  <c:v>22</c:v>
                </c:pt>
                <c:pt idx="35">
                  <c:v>17</c:v>
                </c:pt>
                <c:pt idx="36">
                  <c:v>12</c:v>
                </c:pt>
                <c:pt idx="37">
                  <c:v>9.5</c:v>
                </c:pt>
                <c:pt idx="38">
                  <c:v>7</c:v>
                </c:pt>
                <c:pt idx="39">
                  <c:v>10</c:v>
                </c:pt>
                <c:pt idx="40">
                  <c:v>7</c:v>
                </c:pt>
                <c:pt idx="41">
                  <c:v>4</c:v>
                </c:pt>
                <c:pt idx="42">
                  <c:v>1</c:v>
                </c:pt>
                <c:pt idx="43">
                  <c:v>0.5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128</c:v>
                </c:pt>
                <c:pt idx="1">
                  <c:v>128</c:v>
                </c:pt>
                <c:pt idx="2">
                  <c:v>128</c:v>
                </c:pt>
                <c:pt idx="3">
                  <c:v>118.5</c:v>
                </c:pt>
                <c:pt idx="4">
                  <c:v>109</c:v>
                </c:pt>
                <c:pt idx="5">
                  <c:v>96</c:v>
                </c:pt>
                <c:pt idx="6">
                  <c:v>83</c:v>
                </c:pt>
                <c:pt idx="7">
                  <c:v>69.5</c:v>
                </c:pt>
                <c:pt idx="8">
                  <c:v>56</c:v>
                </c:pt>
                <c:pt idx="9">
                  <c:v>64</c:v>
                </c:pt>
                <c:pt idx="10">
                  <c:v>72</c:v>
                </c:pt>
                <c:pt idx="11">
                  <c:v>83</c:v>
                </c:pt>
                <c:pt idx="12">
                  <c:v>94</c:v>
                </c:pt>
                <c:pt idx="13">
                  <c:v>101</c:v>
                </c:pt>
                <c:pt idx="14">
                  <c:v>108</c:v>
                </c:pt>
                <c:pt idx="15">
                  <c:v>105</c:v>
                </c:pt>
                <c:pt idx="16">
                  <c:v>102</c:v>
                </c:pt>
                <c:pt idx="17">
                  <c:v>104</c:v>
                </c:pt>
                <c:pt idx="18">
                  <c:v>106</c:v>
                </c:pt>
                <c:pt idx="19">
                  <c:v>107.5</c:v>
                </c:pt>
                <c:pt idx="20">
                  <c:v>109</c:v>
                </c:pt>
                <c:pt idx="21">
                  <c:v>111.5</c:v>
                </c:pt>
                <c:pt idx="22">
                  <c:v>114</c:v>
                </c:pt>
                <c:pt idx="23">
                  <c:v>107</c:v>
                </c:pt>
                <c:pt idx="24">
                  <c:v>100</c:v>
                </c:pt>
                <c:pt idx="25">
                  <c:v>109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114</c:v>
                </c:pt>
                <c:pt idx="30">
                  <c:v>110</c:v>
                </c:pt>
                <c:pt idx="31">
                  <c:v>103</c:v>
                </c:pt>
                <c:pt idx="32">
                  <c:v>96</c:v>
                </c:pt>
                <c:pt idx="33">
                  <c:v>98.5</c:v>
                </c:pt>
                <c:pt idx="34">
                  <c:v>101</c:v>
                </c:pt>
                <c:pt idx="35">
                  <c:v>87.5</c:v>
                </c:pt>
                <c:pt idx="36">
                  <c:v>74</c:v>
                </c:pt>
                <c:pt idx="37">
                  <c:v>105</c:v>
                </c:pt>
                <c:pt idx="38">
                  <c:v>136</c:v>
                </c:pt>
                <c:pt idx="39">
                  <c:v>143</c:v>
                </c:pt>
                <c:pt idx="40">
                  <c:v>150</c:v>
                </c:pt>
                <c:pt idx="41">
                  <c:v>140.5</c:v>
                </c:pt>
                <c:pt idx="42">
                  <c:v>131</c:v>
                </c:pt>
                <c:pt idx="43">
                  <c:v>150</c:v>
                </c:pt>
                <c:pt idx="44">
                  <c:v>169</c:v>
                </c:pt>
                <c:pt idx="45">
                  <c:v>197</c:v>
                </c:pt>
                <c:pt idx="46">
                  <c:v>225</c:v>
                </c:pt>
                <c:pt idx="47">
                  <c:v>203.5</c:v>
                </c:pt>
                <c:pt idx="48">
                  <c:v>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051152907359229E-2"/>
          <c:y val="1.3642463232280909E-2"/>
          <c:w val="0.87906315260391465"/>
          <c:h val="0.9160666751651414"/>
        </c:manualLayout>
      </c:layout>
      <c:areaChart>
        <c:grouping val="stacked"/>
        <c:varyColors val="0"/>
        <c:ser>
          <c:idx val="3"/>
          <c:order val="0"/>
          <c:tx>
            <c:strRef>
              <c:f>'[3]En-Curve'!$B$5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'[3]En-Curve'!$A$6:$A$54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'[3]En-Curve'!$B$6:$B$54</c:f>
              <c:numCache>
                <c:formatCode>0</c:formatCode>
                <c:ptCount val="49"/>
                <c:pt idx="0">
                  <c:v>3962</c:v>
                </c:pt>
                <c:pt idx="1">
                  <c:v>3649.5</c:v>
                </c:pt>
                <c:pt idx="2">
                  <c:v>3337</c:v>
                </c:pt>
                <c:pt idx="3">
                  <c:v>3360</c:v>
                </c:pt>
                <c:pt idx="4">
                  <c:v>3383</c:v>
                </c:pt>
                <c:pt idx="5">
                  <c:v>3379</c:v>
                </c:pt>
                <c:pt idx="6">
                  <c:v>3375</c:v>
                </c:pt>
                <c:pt idx="7">
                  <c:v>3386.5</c:v>
                </c:pt>
                <c:pt idx="8">
                  <c:v>3398</c:v>
                </c:pt>
                <c:pt idx="9">
                  <c:v>3393</c:v>
                </c:pt>
                <c:pt idx="10">
                  <c:v>3388</c:v>
                </c:pt>
                <c:pt idx="11">
                  <c:v>3328.5</c:v>
                </c:pt>
                <c:pt idx="12">
                  <c:v>3269</c:v>
                </c:pt>
                <c:pt idx="13">
                  <c:v>3272.5</c:v>
                </c:pt>
                <c:pt idx="14">
                  <c:v>3276</c:v>
                </c:pt>
                <c:pt idx="15">
                  <c:v>3253</c:v>
                </c:pt>
                <c:pt idx="16">
                  <c:v>3230</c:v>
                </c:pt>
                <c:pt idx="17">
                  <c:v>3239.5</c:v>
                </c:pt>
                <c:pt idx="18">
                  <c:v>3249</c:v>
                </c:pt>
                <c:pt idx="19">
                  <c:v>3259.5</c:v>
                </c:pt>
                <c:pt idx="20">
                  <c:v>3270</c:v>
                </c:pt>
                <c:pt idx="21">
                  <c:v>3306.5</c:v>
                </c:pt>
                <c:pt idx="22">
                  <c:v>3343</c:v>
                </c:pt>
                <c:pt idx="23">
                  <c:v>3462</c:v>
                </c:pt>
                <c:pt idx="24">
                  <c:v>3581</c:v>
                </c:pt>
                <c:pt idx="25">
                  <c:v>3727</c:v>
                </c:pt>
                <c:pt idx="26">
                  <c:v>3873</c:v>
                </c:pt>
                <c:pt idx="27">
                  <c:v>3873</c:v>
                </c:pt>
                <c:pt idx="28">
                  <c:v>3873</c:v>
                </c:pt>
                <c:pt idx="29">
                  <c:v>3751.5</c:v>
                </c:pt>
                <c:pt idx="30">
                  <c:v>3630</c:v>
                </c:pt>
                <c:pt idx="31">
                  <c:v>3625</c:v>
                </c:pt>
                <c:pt idx="32">
                  <c:v>3620</c:v>
                </c:pt>
                <c:pt idx="33">
                  <c:v>3610</c:v>
                </c:pt>
                <c:pt idx="34">
                  <c:v>3600</c:v>
                </c:pt>
                <c:pt idx="35">
                  <c:v>3541</c:v>
                </c:pt>
                <c:pt idx="36">
                  <c:v>3482</c:v>
                </c:pt>
                <c:pt idx="37">
                  <c:v>3717.5</c:v>
                </c:pt>
                <c:pt idx="38">
                  <c:v>3953</c:v>
                </c:pt>
                <c:pt idx="39">
                  <c:v>3923</c:v>
                </c:pt>
                <c:pt idx="40">
                  <c:v>3995</c:v>
                </c:pt>
                <c:pt idx="41">
                  <c:v>3951</c:v>
                </c:pt>
                <c:pt idx="42">
                  <c:v>3907</c:v>
                </c:pt>
                <c:pt idx="43">
                  <c:v>3903</c:v>
                </c:pt>
                <c:pt idx="44">
                  <c:v>3899</c:v>
                </c:pt>
                <c:pt idx="45">
                  <c:v>3904</c:v>
                </c:pt>
                <c:pt idx="46">
                  <c:v>3909</c:v>
                </c:pt>
                <c:pt idx="47">
                  <c:v>3935.5</c:v>
                </c:pt>
                <c:pt idx="48">
                  <c:v>3962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B7-4169-B4E7-CF7A9E850C38}"/>
            </c:ext>
          </c:extLst>
        </c:ser>
        <c:ser>
          <c:idx val="0"/>
          <c:order val="1"/>
          <c:tx>
            <c:strRef>
              <c:f>'[3]En-Curve'!$D$5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'[3]En-Curve'!$A$6:$A$54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'[3]En-Curve'!$D$6:$D$54</c:f>
              <c:numCache>
                <c:formatCode>0</c:formatCode>
                <c:ptCount val="49"/>
                <c:pt idx="0">
                  <c:v>2730</c:v>
                </c:pt>
                <c:pt idx="1">
                  <c:v>2540.5</c:v>
                </c:pt>
                <c:pt idx="2">
                  <c:v>2351</c:v>
                </c:pt>
                <c:pt idx="3">
                  <c:v>2394</c:v>
                </c:pt>
                <c:pt idx="4">
                  <c:v>2437</c:v>
                </c:pt>
                <c:pt idx="5">
                  <c:v>2432.5</c:v>
                </c:pt>
                <c:pt idx="6">
                  <c:v>2428</c:v>
                </c:pt>
                <c:pt idx="7">
                  <c:v>2454.5</c:v>
                </c:pt>
                <c:pt idx="8">
                  <c:v>2481</c:v>
                </c:pt>
                <c:pt idx="9">
                  <c:v>2484</c:v>
                </c:pt>
                <c:pt idx="10">
                  <c:v>2487</c:v>
                </c:pt>
                <c:pt idx="11">
                  <c:v>2399.5</c:v>
                </c:pt>
                <c:pt idx="12">
                  <c:v>2312</c:v>
                </c:pt>
                <c:pt idx="13">
                  <c:v>2316.5</c:v>
                </c:pt>
                <c:pt idx="14">
                  <c:v>2321</c:v>
                </c:pt>
                <c:pt idx="15">
                  <c:v>2302.5</c:v>
                </c:pt>
                <c:pt idx="16">
                  <c:v>2284</c:v>
                </c:pt>
                <c:pt idx="17">
                  <c:v>2286</c:v>
                </c:pt>
                <c:pt idx="18">
                  <c:v>2288</c:v>
                </c:pt>
                <c:pt idx="19">
                  <c:v>2262</c:v>
                </c:pt>
                <c:pt idx="20">
                  <c:v>2236</c:v>
                </c:pt>
                <c:pt idx="21">
                  <c:v>2261</c:v>
                </c:pt>
                <c:pt idx="22">
                  <c:v>2286</c:v>
                </c:pt>
                <c:pt idx="23">
                  <c:v>2359</c:v>
                </c:pt>
                <c:pt idx="24">
                  <c:v>2432</c:v>
                </c:pt>
                <c:pt idx="25">
                  <c:v>2414</c:v>
                </c:pt>
                <c:pt idx="26">
                  <c:v>2396</c:v>
                </c:pt>
                <c:pt idx="27">
                  <c:v>2396</c:v>
                </c:pt>
                <c:pt idx="28">
                  <c:v>2396</c:v>
                </c:pt>
                <c:pt idx="29">
                  <c:v>2427</c:v>
                </c:pt>
                <c:pt idx="30">
                  <c:v>2458</c:v>
                </c:pt>
                <c:pt idx="31">
                  <c:v>2433.5</c:v>
                </c:pt>
                <c:pt idx="32">
                  <c:v>2409</c:v>
                </c:pt>
                <c:pt idx="33">
                  <c:v>2314.5</c:v>
                </c:pt>
                <c:pt idx="34">
                  <c:v>2220</c:v>
                </c:pt>
                <c:pt idx="35">
                  <c:v>2169</c:v>
                </c:pt>
                <c:pt idx="36">
                  <c:v>2118</c:v>
                </c:pt>
                <c:pt idx="37">
                  <c:v>2362.5</c:v>
                </c:pt>
                <c:pt idx="38">
                  <c:v>2607</c:v>
                </c:pt>
                <c:pt idx="39">
                  <c:v>2560</c:v>
                </c:pt>
                <c:pt idx="40">
                  <c:v>2618</c:v>
                </c:pt>
                <c:pt idx="41">
                  <c:v>2660.5</c:v>
                </c:pt>
                <c:pt idx="42">
                  <c:v>2703</c:v>
                </c:pt>
                <c:pt idx="43">
                  <c:v>2715</c:v>
                </c:pt>
                <c:pt idx="44">
                  <c:v>2727</c:v>
                </c:pt>
                <c:pt idx="45">
                  <c:v>2730</c:v>
                </c:pt>
                <c:pt idx="46">
                  <c:v>2733</c:v>
                </c:pt>
                <c:pt idx="47">
                  <c:v>2731.5</c:v>
                </c:pt>
                <c:pt idx="48">
                  <c:v>2730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B7-4169-B4E7-CF7A9E850C38}"/>
            </c:ext>
          </c:extLst>
        </c:ser>
        <c:ser>
          <c:idx val="7"/>
          <c:order val="2"/>
          <c:tx>
            <c:strRef>
              <c:f>'[3]En-Curve'!$C$5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'[3]En-Curve'!$A$6:$A$54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'[3]En-Curve'!$C$6:$C$54</c:f>
              <c:numCache>
                <c:formatCode>0</c:formatCode>
                <c:ptCount val="49"/>
                <c:pt idx="0">
                  <c:v>787</c:v>
                </c:pt>
                <c:pt idx="1">
                  <c:v>852.5</c:v>
                </c:pt>
                <c:pt idx="2">
                  <c:v>918</c:v>
                </c:pt>
                <c:pt idx="3">
                  <c:v>923</c:v>
                </c:pt>
                <c:pt idx="4">
                  <c:v>928</c:v>
                </c:pt>
                <c:pt idx="5">
                  <c:v>928.5</c:v>
                </c:pt>
                <c:pt idx="6">
                  <c:v>929</c:v>
                </c:pt>
                <c:pt idx="7">
                  <c:v>929</c:v>
                </c:pt>
                <c:pt idx="8">
                  <c:v>929</c:v>
                </c:pt>
                <c:pt idx="9">
                  <c:v>929</c:v>
                </c:pt>
                <c:pt idx="10">
                  <c:v>929</c:v>
                </c:pt>
                <c:pt idx="11">
                  <c:v>929</c:v>
                </c:pt>
                <c:pt idx="12">
                  <c:v>929</c:v>
                </c:pt>
                <c:pt idx="13">
                  <c:v>929</c:v>
                </c:pt>
                <c:pt idx="14">
                  <c:v>929</c:v>
                </c:pt>
                <c:pt idx="15">
                  <c:v>929</c:v>
                </c:pt>
                <c:pt idx="16">
                  <c:v>929</c:v>
                </c:pt>
                <c:pt idx="17">
                  <c:v>929</c:v>
                </c:pt>
                <c:pt idx="18">
                  <c:v>929</c:v>
                </c:pt>
                <c:pt idx="19">
                  <c:v>929.5</c:v>
                </c:pt>
                <c:pt idx="20">
                  <c:v>930</c:v>
                </c:pt>
                <c:pt idx="21">
                  <c:v>929.5</c:v>
                </c:pt>
                <c:pt idx="22">
                  <c:v>929</c:v>
                </c:pt>
                <c:pt idx="23">
                  <c:v>929</c:v>
                </c:pt>
                <c:pt idx="24">
                  <c:v>929</c:v>
                </c:pt>
                <c:pt idx="25">
                  <c:v>929.5</c:v>
                </c:pt>
                <c:pt idx="26">
                  <c:v>930</c:v>
                </c:pt>
                <c:pt idx="27">
                  <c:v>930</c:v>
                </c:pt>
                <c:pt idx="28">
                  <c:v>930</c:v>
                </c:pt>
                <c:pt idx="29">
                  <c:v>929.5</c:v>
                </c:pt>
                <c:pt idx="30">
                  <c:v>929</c:v>
                </c:pt>
                <c:pt idx="31">
                  <c:v>929</c:v>
                </c:pt>
                <c:pt idx="32">
                  <c:v>929</c:v>
                </c:pt>
                <c:pt idx="33">
                  <c:v>929.5</c:v>
                </c:pt>
                <c:pt idx="34">
                  <c:v>930</c:v>
                </c:pt>
                <c:pt idx="35">
                  <c:v>929</c:v>
                </c:pt>
                <c:pt idx="36">
                  <c:v>928</c:v>
                </c:pt>
                <c:pt idx="37">
                  <c:v>928.5</c:v>
                </c:pt>
                <c:pt idx="38">
                  <c:v>929</c:v>
                </c:pt>
                <c:pt idx="39">
                  <c:v>929</c:v>
                </c:pt>
                <c:pt idx="40">
                  <c:v>787</c:v>
                </c:pt>
                <c:pt idx="41">
                  <c:v>787</c:v>
                </c:pt>
                <c:pt idx="42">
                  <c:v>787</c:v>
                </c:pt>
                <c:pt idx="43">
                  <c:v>787</c:v>
                </c:pt>
                <c:pt idx="44">
                  <c:v>787</c:v>
                </c:pt>
                <c:pt idx="45">
                  <c:v>787</c:v>
                </c:pt>
                <c:pt idx="46">
                  <c:v>787</c:v>
                </c:pt>
                <c:pt idx="47">
                  <c:v>787</c:v>
                </c:pt>
                <c:pt idx="48">
                  <c:v>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B7-4169-B4E7-CF7A9E850C38}"/>
            </c:ext>
          </c:extLst>
        </c:ser>
        <c:ser>
          <c:idx val="9"/>
          <c:order val="3"/>
          <c:tx>
            <c:strRef>
              <c:f>'[3]En-Curve'!$K$5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1555062555837859"/>
                  <c:y val="-2.802086778045967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83B7-4169-B4E7-CF7A9E850C3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'[3]En-Curve'!$A$6:$A$54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'[3]En-Curve'!$K$6:$K$54</c:f>
              <c:numCache>
                <c:formatCode>0</c:formatCode>
                <c:ptCount val="49"/>
                <c:pt idx="0">
                  <c:v>108</c:v>
                </c:pt>
                <c:pt idx="1">
                  <c:v>104</c:v>
                </c:pt>
                <c:pt idx="2">
                  <c:v>100</c:v>
                </c:pt>
                <c:pt idx="3">
                  <c:v>98</c:v>
                </c:pt>
                <c:pt idx="4">
                  <c:v>96</c:v>
                </c:pt>
                <c:pt idx="5">
                  <c:v>95</c:v>
                </c:pt>
                <c:pt idx="6">
                  <c:v>94</c:v>
                </c:pt>
                <c:pt idx="7">
                  <c:v>92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82</c:v>
                </c:pt>
                <c:pt idx="12">
                  <c:v>74</c:v>
                </c:pt>
                <c:pt idx="13">
                  <c:v>71</c:v>
                </c:pt>
                <c:pt idx="14">
                  <c:v>68</c:v>
                </c:pt>
                <c:pt idx="15">
                  <c:v>73</c:v>
                </c:pt>
                <c:pt idx="16">
                  <c:v>78</c:v>
                </c:pt>
                <c:pt idx="17">
                  <c:v>79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82</c:v>
                </c:pt>
                <c:pt idx="22">
                  <c:v>84</c:v>
                </c:pt>
                <c:pt idx="23">
                  <c:v>86</c:v>
                </c:pt>
                <c:pt idx="24">
                  <c:v>88</c:v>
                </c:pt>
                <c:pt idx="25">
                  <c:v>92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97</c:v>
                </c:pt>
                <c:pt idx="30">
                  <c:v>98</c:v>
                </c:pt>
                <c:pt idx="31">
                  <c:v>97</c:v>
                </c:pt>
                <c:pt idx="32">
                  <c:v>96</c:v>
                </c:pt>
                <c:pt idx="33">
                  <c:v>96</c:v>
                </c:pt>
                <c:pt idx="34">
                  <c:v>96</c:v>
                </c:pt>
                <c:pt idx="35">
                  <c:v>95</c:v>
                </c:pt>
                <c:pt idx="36">
                  <c:v>94</c:v>
                </c:pt>
                <c:pt idx="37">
                  <c:v>98</c:v>
                </c:pt>
                <c:pt idx="38">
                  <c:v>102</c:v>
                </c:pt>
                <c:pt idx="39">
                  <c:v>96</c:v>
                </c:pt>
                <c:pt idx="40">
                  <c:v>104</c:v>
                </c:pt>
                <c:pt idx="41">
                  <c:v>105</c:v>
                </c:pt>
                <c:pt idx="42">
                  <c:v>106</c:v>
                </c:pt>
                <c:pt idx="43">
                  <c:v>107</c:v>
                </c:pt>
                <c:pt idx="44">
                  <c:v>108</c:v>
                </c:pt>
                <c:pt idx="45">
                  <c:v>109</c:v>
                </c:pt>
                <c:pt idx="46">
                  <c:v>110</c:v>
                </c:pt>
                <c:pt idx="47">
                  <c:v>109</c:v>
                </c:pt>
                <c:pt idx="48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B7-4169-B4E7-CF7A9E850C38}"/>
            </c:ext>
          </c:extLst>
        </c:ser>
        <c:ser>
          <c:idx val="1"/>
          <c:order val="4"/>
          <c:tx>
            <c:strRef>
              <c:f>'[3]En-Curve'!$H$5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'[3]En-Curve'!$A$6:$A$54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'[3]En-Curve'!$H$6:$H$54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3B7-4169-B4E7-CF7A9E850C38}"/>
            </c:ext>
          </c:extLst>
        </c:ser>
        <c:ser>
          <c:idx val="2"/>
          <c:order val="5"/>
          <c:tx>
            <c:strRef>
              <c:f>'[3]En-Curve'!$G$5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3B7-4169-B4E7-CF7A9E850C38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'[3]En-Curve'!$A$6:$A$54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'[3]En-Curve'!$G$6:$G$54</c:f>
              <c:numCache>
                <c:formatCode>0</c:formatCode>
                <c:ptCount val="49"/>
                <c:pt idx="0">
                  <c:v>3780</c:v>
                </c:pt>
                <c:pt idx="1">
                  <c:v>3897</c:v>
                </c:pt>
                <c:pt idx="2">
                  <c:v>4014</c:v>
                </c:pt>
                <c:pt idx="3">
                  <c:v>3868.5</c:v>
                </c:pt>
                <c:pt idx="4">
                  <c:v>3723</c:v>
                </c:pt>
                <c:pt idx="5">
                  <c:v>3621</c:v>
                </c:pt>
                <c:pt idx="6">
                  <c:v>3519</c:v>
                </c:pt>
                <c:pt idx="7">
                  <c:v>3413</c:v>
                </c:pt>
                <c:pt idx="8">
                  <c:v>3307</c:v>
                </c:pt>
                <c:pt idx="9">
                  <c:v>3246.5</c:v>
                </c:pt>
                <c:pt idx="10">
                  <c:v>3186</c:v>
                </c:pt>
                <c:pt idx="11">
                  <c:v>3077.5</c:v>
                </c:pt>
                <c:pt idx="12">
                  <c:v>2969</c:v>
                </c:pt>
                <c:pt idx="13">
                  <c:v>2937.5</c:v>
                </c:pt>
                <c:pt idx="14">
                  <c:v>2906</c:v>
                </c:pt>
                <c:pt idx="15">
                  <c:v>2902</c:v>
                </c:pt>
                <c:pt idx="16">
                  <c:v>2898</c:v>
                </c:pt>
                <c:pt idx="17">
                  <c:v>2841.5</c:v>
                </c:pt>
                <c:pt idx="18">
                  <c:v>2785</c:v>
                </c:pt>
                <c:pt idx="19">
                  <c:v>2777</c:v>
                </c:pt>
                <c:pt idx="20">
                  <c:v>2769</c:v>
                </c:pt>
                <c:pt idx="21">
                  <c:v>2771.5</c:v>
                </c:pt>
                <c:pt idx="22">
                  <c:v>2774</c:v>
                </c:pt>
                <c:pt idx="23">
                  <c:v>2778.5</c:v>
                </c:pt>
                <c:pt idx="24">
                  <c:v>2783</c:v>
                </c:pt>
                <c:pt idx="25">
                  <c:v>2789.5</c:v>
                </c:pt>
                <c:pt idx="26">
                  <c:v>2796</c:v>
                </c:pt>
                <c:pt idx="27">
                  <c:v>2796</c:v>
                </c:pt>
                <c:pt idx="28">
                  <c:v>2796</c:v>
                </c:pt>
                <c:pt idx="29">
                  <c:v>3029</c:v>
                </c:pt>
                <c:pt idx="30">
                  <c:v>3262</c:v>
                </c:pt>
                <c:pt idx="31">
                  <c:v>3247</c:v>
                </c:pt>
                <c:pt idx="32">
                  <c:v>3232</c:v>
                </c:pt>
                <c:pt idx="33">
                  <c:v>3192.5</c:v>
                </c:pt>
                <c:pt idx="34">
                  <c:v>3153</c:v>
                </c:pt>
                <c:pt idx="35">
                  <c:v>3080.5</c:v>
                </c:pt>
                <c:pt idx="36">
                  <c:v>3008</c:v>
                </c:pt>
                <c:pt idx="37">
                  <c:v>3171</c:v>
                </c:pt>
                <c:pt idx="38">
                  <c:v>3334</c:v>
                </c:pt>
                <c:pt idx="39">
                  <c:v>3603</c:v>
                </c:pt>
                <c:pt idx="40">
                  <c:v>3602</c:v>
                </c:pt>
                <c:pt idx="41">
                  <c:v>3640</c:v>
                </c:pt>
                <c:pt idx="42">
                  <c:v>3678</c:v>
                </c:pt>
                <c:pt idx="43">
                  <c:v>3723.5</c:v>
                </c:pt>
                <c:pt idx="44">
                  <c:v>3769</c:v>
                </c:pt>
                <c:pt idx="45">
                  <c:v>3774</c:v>
                </c:pt>
                <c:pt idx="46">
                  <c:v>3779</c:v>
                </c:pt>
                <c:pt idx="47">
                  <c:v>3779.5</c:v>
                </c:pt>
                <c:pt idx="48">
                  <c:v>3780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3B7-4169-B4E7-CF7A9E850C38}"/>
            </c:ext>
          </c:extLst>
        </c:ser>
        <c:ser>
          <c:idx val="6"/>
          <c:order val="6"/>
          <c:tx>
            <c:strRef>
              <c:f>'[3]En-Curve'!$L$5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'[3]En-Curve'!$A$6:$A$54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'[3]En-Curve'!$L$6:$L$54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47</c:v>
                </c:pt>
                <c:pt idx="14">
                  <c:v>83</c:v>
                </c:pt>
                <c:pt idx="15">
                  <c:v>135</c:v>
                </c:pt>
                <c:pt idx="16">
                  <c:v>187</c:v>
                </c:pt>
                <c:pt idx="17">
                  <c:v>234.5</c:v>
                </c:pt>
                <c:pt idx="18">
                  <c:v>282</c:v>
                </c:pt>
                <c:pt idx="19">
                  <c:v>340</c:v>
                </c:pt>
                <c:pt idx="20">
                  <c:v>398</c:v>
                </c:pt>
                <c:pt idx="21">
                  <c:v>419</c:v>
                </c:pt>
                <c:pt idx="22">
                  <c:v>440</c:v>
                </c:pt>
                <c:pt idx="23">
                  <c:v>453</c:v>
                </c:pt>
                <c:pt idx="24">
                  <c:v>466</c:v>
                </c:pt>
                <c:pt idx="25">
                  <c:v>455</c:v>
                </c:pt>
                <c:pt idx="26">
                  <c:v>444</c:v>
                </c:pt>
                <c:pt idx="27">
                  <c:v>444</c:v>
                </c:pt>
                <c:pt idx="28">
                  <c:v>444</c:v>
                </c:pt>
                <c:pt idx="29">
                  <c:v>368</c:v>
                </c:pt>
                <c:pt idx="30">
                  <c:v>292</c:v>
                </c:pt>
                <c:pt idx="31">
                  <c:v>239.5</c:v>
                </c:pt>
                <c:pt idx="32">
                  <c:v>187</c:v>
                </c:pt>
                <c:pt idx="33">
                  <c:v>129.5</c:v>
                </c:pt>
                <c:pt idx="34">
                  <c:v>72</c:v>
                </c:pt>
                <c:pt idx="35">
                  <c:v>39.5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3B7-4169-B4E7-CF7A9E850C38}"/>
            </c:ext>
          </c:extLst>
        </c:ser>
        <c:ser>
          <c:idx val="12"/>
          <c:order val="7"/>
          <c:tx>
            <c:strRef>
              <c:f>'[3]En-Curve'!$M$5</c:f>
              <c:strCache>
                <c:ptCount val="1"/>
                <c:pt idx="0">
                  <c:v>WIND</c:v>
                </c:pt>
              </c:strCache>
            </c:strRef>
          </c:tx>
          <c:val>
            <c:numRef>
              <c:f>'[3]En-Curve'!$M$6:$M$54</c:f>
              <c:numCache>
                <c:formatCode>0</c:formatCode>
                <c:ptCount val="49"/>
                <c:pt idx="0">
                  <c:v>2</c:v>
                </c:pt>
                <c:pt idx="1">
                  <c:v>7</c:v>
                </c:pt>
                <c:pt idx="2">
                  <c:v>12</c:v>
                </c:pt>
                <c:pt idx="3">
                  <c:v>11.5</c:v>
                </c:pt>
                <c:pt idx="4">
                  <c:v>11</c:v>
                </c:pt>
                <c:pt idx="5">
                  <c:v>9</c:v>
                </c:pt>
                <c:pt idx="6">
                  <c:v>7</c:v>
                </c:pt>
                <c:pt idx="7">
                  <c:v>11.5</c:v>
                </c:pt>
                <c:pt idx="8">
                  <c:v>16</c:v>
                </c:pt>
                <c:pt idx="9">
                  <c:v>13.5</c:v>
                </c:pt>
                <c:pt idx="10">
                  <c:v>11</c:v>
                </c:pt>
                <c:pt idx="11">
                  <c:v>8</c:v>
                </c:pt>
                <c:pt idx="12">
                  <c:v>5</c:v>
                </c:pt>
                <c:pt idx="13">
                  <c:v>7</c:v>
                </c:pt>
                <c:pt idx="14">
                  <c:v>9</c:v>
                </c:pt>
                <c:pt idx="15">
                  <c:v>6</c:v>
                </c:pt>
                <c:pt idx="16">
                  <c:v>3</c:v>
                </c:pt>
                <c:pt idx="17">
                  <c:v>2</c:v>
                </c:pt>
                <c:pt idx="18">
                  <c:v>1</c:v>
                </c:pt>
                <c:pt idx="19">
                  <c:v>3</c:v>
                </c:pt>
                <c:pt idx="20">
                  <c:v>5</c:v>
                </c:pt>
                <c:pt idx="21">
                  <c:v>7</c:v>
                </c:pt>
                <c:pt idx="22">
                  <c:v>9</c:v>
                </c:pt>
                <c:pt idx="23">
                  <c:v>8.5</c:v>
                </c:pt>
                <c:pt idx="24">
                  <c:v>8</c:v>
                </c:pt>
                <c:pt idx="25">
                  <c:v>10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20</c:v>
                </c:pt>
                <c:pt idx="30">
                  <c:v>28</c:v>
                </c:pt>
                <c:pt idx="31">
                  <c:v>29.5</c:v>
                </c:pt>
                <c:pt idx="32">
                  <c:v>31</c:v>
                </c:pt>
                <c:pt idx="33">
                  <c:v>26.5</c:v>
                </c:pt>
                <c:pt idx="34">
                  <c:v>22</c:v>
                </c:pt>
                <c:pt idx="35">
                  <c:v>17</c:v>
                </c:pt>
                <c:pt idx="36">
                  <c:v>12</c:v>
                </c:pt>
                <c:pt idx="37">
                  <c:v>9.5</c:v>
                </c:pt>
                <c:pt idx="38">
                  <c:v>7</c:v>
                </c:pt>
                <c:pt idx="39">
                  <c:v>10</c:v>
                </c:pt>
                <c:pt idx="40">
                  <c:v>7</c:v>
                </c:pt>
                <c:pt idx="41">
                  <c:v>4</c:v>
                </c:pt>
                <c:pt idx="42">
                  <c:v>1</c:v>
                </c:pt>
                <c:pt idx="43">
                  <c:v>0.5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3B7-4169-B4E7-CF7A9E850C38}"/>
            </c:ext>
          </c:extLst>
        </c:ser>
        <c:ser>
          <c:idx val="4"/>
          <c:order val="8"/>
          <c:tx>
            <c:strRef>
              <c:f>'[3]En-Curve'!$J$5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3B7-4169-B4E7-CF7A9E850C3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'[3]En-Curve'!$A$6:$A$54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'[3]En-Curve'!$J$6:$J$54</c:f>
              <c:numCache>
                <c:formatCode>0</c:formatCode>
                <c:ptCount val="49"/>
                <c:pt idx="0">
                  <c:v>287</c:v>
                </c:pt>
                <c:pt idx="1">
                  <c:v>223.5</c:v>
                </c:pt>
                <c:pt idx="2">
                  <c:v>160</c:v>
                </c:pt>
                <c:pt idx="3">
                  <c:v>137.5</c:v>
                </c:pt>
                <c:pt idx="4">
                  <c:v>115</c:v>
                </c:pt>
                <c:pt idx="5">
                  <c:v>98</c:v>
                </c:pt>
                <c:pt idx="6">
                  <c:v>81</c:v>
                </c:pt>
                <c:pt idx="7">
                  <c:v>77</c:v>
                </c:pt>
                <c:pt idx="8">
                  <c:v>73</c:v>
                </c:pt>
                <c:pt idx="9">
                  <c:v>73</c:v>
                </c:pt>
                <c:pt idx="10">
                  <c:v>73</c:v>
                </c:pt>
                <c:pt idx="11">
                  <c:v>73</c:v>
                </c:pt>
                <c:pt idx="12">
                  <c:v>73</c:v>
                </c:pt>
                <c:pt idx="13">
                  <c:v>73</c:v>
                </c:pt>
                <c:pt idx="14">
                  <c:v>73</c:v>
                </c:pt>
                <c:pt idx="15">
                  <c:v>73</c:v>
                </c:pt>
                <c:pt idx="16">
                  <c:v>73</c:v>
                </c:pt>
                <c:pt idx="17">
                  <c:v>74</c:v>
                </c:pt>
                <c:pt idx="18">
                  <c:v>75</c:v>
                </c:pt>
                <c:pt idx="19">
                  <c:v>74.5</c:v>
                </c:pt>
                <c:pt idx="20">
                  <c:v>74</c:v>
                </c:pt>
                <c:pt idx="21">
                  <c:v>74</c:v>
                </c:pt>
                <c:pt idx="22">
                  <c:v>74</c:v>
                </c:pt>
                <c:pt idx="23">
                  <c:v>75</c:v>
                </c:pt>
                <c:pt idx="24">
                  <c:v>76</c:v>
                </c:pt>
                <c:pt idx="25">
                  <c:v>77.5</c:v>
                </c:pt>
                <c:pt idx="26">
                  <c:v>79</c:v>
                </c:pt>
                <c:pt idx="27">
                  <c:v>79</c:v>
                </c:pt>
                <c:pt idx="28">
                  <c:v>79</c:v>
                </c:pt>
                <c:pt idx="29">
                  <c:v>78.5</c:v>
                </c:pt>
                <c:pt idx="30">
                  <c:v>78</c:v>
                </c:pt>
                <c:pt idx="31">
                  <c:v>77.5</c:v>
                </c:pt>
                <c:pt idx="32">
                  <c:v>77</c:v>
                </c:pt>
                <c:pt idx="33">
                  <c:v>77.5</c:v>
                </c:pt>
                <c:pt idx="34">
                  <c:v>78</c:v>
                </c:pt>
                <c:pt idx="35">
                  <c:v>103.5</c:v>
                </c:pt>
                <c:pt idx="36">
                  <c:v>129</c:v>
                </c:pt>
                <c:pt idx="37">
                  <c:v>199.5</c:v>
                </c:pt>
                <c:pt idx="38">
                  <c:v>270</c:v>
                </c:pt>
                <c:pt idx="39">
                  <c:v>273</c:v>
                </c:pt>
                <c:pt idx="40">
                  <c:v>277</c:v>
                </c:pt>
                <c:pt idx="41">
                  <c:v>277</c:v>
                </c:pt>
                <c:pt idx="42">
                  <c:v>277</c:v>
                </c:pt>
                <c:pt idx="43">
                  <c:v>274</c:v>
                </c:pt>
                <c:pt idx="44">
                  <c:v>271</c:v>
                </c:pt>
                <c:pt idx="45">
                  <c:v>271</c:v>
                </c:pt>
                <c:pt idx="46">
                  <c:v>271</c:v>
                </c:pt>
                <c:pt idx="47">
                  <c:v>279</c:v>
                </c:pt>
                <c:pt idx="48">
                  <c:v>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3B7-4169-B4E7-CF7A9E850C38}"/>
            </c:ext>
          </c:extLst>
        </c:ser>
        <c:ser>
          <c:idx val="5"/>
          <c:order val="9"/>
          <c:tx>
            <c:strRef>
              <c:f>'[3]En-Curve'!$F$5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446280248569588"/>
                  <c:y val="-5.054853970640095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Private(HFO</a:t>
                    </a:r>
                    <a:r>
                      <a:rPr lang="en-US"/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83B7-4169-B4E7-CF7A9E850C38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'[3]En-Curve'!$A$6:$A$54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'[3]En-Curve'!$F$6:$F$54</c:f>
              <c:numCache>
                <c:formatCode>0</c:formatCode>
                <c:ptCount val="49"/>
                <c:pt idx="0">
                  <c:v>1047</c:v>
                </c:pt>
                <c:pt idx="1">
                  <c:v>905.5</c:v>
                </c:pt>
                <c:pt idx="2">
                  <c:v>764</c:v>
                </c:pt>
                <c:pt idx="3">
                  <c:v>713.5</c:v>
                </c:pt>
                <c:pt idx="4">
                  <c:v>663</c:v>
                </c:pt>
                <c:pt idx="5">
                  <c:v>591.5</c:v>
                </c:pt>
                <c:pt idx="6">
                  <c:v>520</c:v>
                </c:pt>
                <c:pt idx="7">
                  <c:v>478.5</c:v>
                </c:pt>
                <c:pt idx="8">
                  <c:v>437</c:v>
                </c:pt>
                <c:pt idx="9">
                  <c:v>434</c:v>
                </c:pt>
                <c:pt idx="10">
                  <c:v>431</c:v>
                </c:pt>
                <c:pt idx="11">
                  <c:v>380.5</c:v>
                </c:pt>
                <c:pt idx="12">
                  <c:v>330</c:v>
                </c:pt>
                <c:pt idx="13">
                  <c:v>336</c:v>
                </c:pt>
                <c:pt idx="14">
                  <c:v>342</c:v>
                </c:pt>
                <c:pt idx="15">
                  <c:v>381.5</c:v>
                </c:pt>
                <c:pt idx="16">
                  <c:v>421</c:v>
                </c:pt>
                <c:pt idx="17">
                  <c:v>450.5</c:v>
                </c:pt>
                <c:pt idx="18">
                  <c:v>480</c:v>
                </c:pt>
                <c:pt idx="19">
                  <c:v>457</c:v>
                </c:pt>
                <c:pt idx="20">
                  <c:v>434</c:v>
                </c:pt>
                <c:pt idx="21">
                  <c:v>473</c:v>
                </c:pt>
                <c:pt idx="22">
                  <c:v>512</c:v>
                </c:pt>
                <c:pt idx="23">
                  <c:v>517</c:v>
                </c:pt>
                <c:pt idx="24">
                  <c:v>522</c:v>
                </c:pt>
                <c:pt idx="25">
                  <c:v>571</c:v>
                </c:pt>
                <c:pt idx="26">
                  <c:v>620</c:v>
                </c:pt>
                <c:pt idx="27">
                  <c:v>620</c:v>
                </c:pt>
                <c:pt idx="28">
                  <c:v>620</c:v>
                </c:pt>
                <c:pt idx="29">
                  <c:v>700</c:v>
                </c:pt>
                <c:pt idx="30">
                  <c:v>780</c:v>
                </c:pt>
                <c:pt idx="31">
                  <c:v>784.5</c:v>
                </c:pt>
                <c:pt idx="32">
                  <c:v>789</c:v>
                </c:pt>
                <c:pt idx="33">
                  <c:v>841</c:v>
                </c:pt>
                <c:pt idx="34">
                  <c:v>893</c:v>
                </c:pt>
                <c:pt idx="35">
                  <c:v>988.5</c:v>
                </c:pt>
                <c:pt idx="36">
                  <c:v>1084</c:v>
                </c:pt>
                <c:pt idx="37">
                  <c:v>1130</c:v>
                </c:pt>
                <c:pt idx="38">
                  <c:v>1176</c:v>
                </c:pt>
                <c:pt idx="39">
                  <c:v>1212</c:v>
                </c:pt>
                <c:pt idx="40">
                  <c:v>1223</c:v>
                </c:pt>
                <c:pt idx="41">
                  <c:v>1233.5</c:v>
                </c:pt>
                <c:pt idx="42">
                  <c:v>1244</c:v>
                </c:pt>
                <c:pt idx="43">
                  <c:v>1238</c:v>
                </c:pt>
                <c:pt idx="44">
                  <c:v>1232</c:v>
                </c:pt>
                <c:pt idx="45">
                  <c:v>1138.5</c:v>
                </c:pt>
                <c:pt idx="46">
                  <c:v>1045</c:v>
                </c:pt>
                <c:pt idx="47">
                  <c:v>1046</c:v>
                </c:pt>
                <c:pt idx="48">
                  <c:v>1047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3B7-4169-B4E7-CF7A9E850C38}"/>
            </c:ext>
          </c:extLst>
        </c:ser>
        <c:ser>
          <c:idx val="11"/>
          <c:order val="10"/>
          <c:tx>
            <c:strRef>
              <c:f>'[3]En-Curve'!$I$5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'[3]En-Curve'!$I$6:$I$54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3B7-4169-B4E7-CF7A9E850C38}"/>
            </c:ext>
          </c:extLst>
        </c:ser>
        <c:ser>
          <c:idx val="8"/>
          <c:order val="11"/>
          <c:tx>
            <c:strRef>
              <c:f>'[3]En-Curve'!$E$5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'[3]En-Curve'!$E$6:$E$54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3B7-4169-B4E7-CF7A9E850C38}"/>
            </c:ext>
          </c:extLst>
        </c:ser>
        <c:ser>
          <c:idx val="10"/>
          <c:order val="12"/>
          <c:tx>
            <c:strRef>
              <c:f>'[3]En-Curve'!$N$5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'[3]En-Curve'!$N$6:$N$54</c:f>
              <c:numCache>
                <c:formatCode>0</c:formatCode>
                <c:ptCount val="49"/>
                <c:pt idx="0">
                  <c:v>182</c:v>
                </c:pt>
                <c:pt idx="1">
                  <c:v>155</c:v>
                </c:pt>
                <c:pt idx="2">
                  <c:v>128</c:v>
                </c:pt>
                <c:pt idx="3">
                  <c:v>118.5</c:v>
                </c:pt>
                <c:pt idx="4">
                  <c:v>109</c:v>
                </c:pt>
                <c:pt idx="5">
                  <c:v>96</c:v>
                </c:pt>
                <c:pt idx="6">
                  <c:v>83</c:v>
                </c:pt>
                <c:pt idx="7">
                  <c:v>69.5</c:v>
                </c:pt>
                <c:pt idx="8">
                  <c:v>56</c:v>
                </c:pt>
                <c:pt idx="9">
                  <c:v>64</c:v>
                </c:pt>
                <c:pt idx="10">
                  <c:v>72</c:v>
                </c:pt>
                <c:pt idx="11">
                  <c:v>83</c:v>
                </c:pt>
                <c:pt idx="12">
                  <c:v>94</c:v>
                </c:pt>
                <c:pt idx="13">
                  <c:v>101</c:v>
                </c:pt>
                <c:pt idx="14">
                  <c:v>108</c:v>
                </c:pt>
                <c:pt idx="15">
                  <c:v>105</c:v>
                </c:pt>
                <c:pt idx="16">
                  <c:v>102</c:v>
                </c:pt>
                <c:pt idx="17">
                  <c:v>104</c:v>
                </c:pt>
                <c:pt idx="18">
                  <c:v>106</c:v>
                </c:pt>
                <c:pt idx="19">
                  <c:v>107.5</c:v>
                </c:pt>
                <c:pt idx="20">
                  <c:v>109</c:v>
                </c:pt>
                <c:pt idx="21">
                  <c:v>111.5</c:v>
                </c:pt>
                <c:pt idx="22">
                  <c:v>114</c:v>
                </c:pt>
                <c:pt idx="23">
                  <c:v>107</c:v>
                </c:pt>
                <c:pt idx="24">
                  <c:v>100</c:v>
                </c:pt>
                <c:pt idx="25">
                  <c:v>109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114</c:v>
                </c:pt>
                <c:pt idx="30">
                  <c:v>110</c:v>
                </c:pt>
                <c:pt idx="31">
                  <c:v>103</c:v>
                </c:pt>
                <c:pt idx="32">
                  <c:v>96</c:v>
                </c:pt>
                <c:pt idx="33">
                  <c:v>98.5</c:v>
                </c:pt>
                <c:pt idx="34">
                  <c:v>101</c:v>
                </c:pt>
                <c:pt idx="35">
                  <c:v>87.5</c:v>
                </c:pt>
                <c:pt idx="36">
                  <c:v>74</c:v>
                </c:pt>
                <c:pt idx="37">
                  <c:v>105</c:v>
                </c:pt>
                <c:pt idx="38">
                  <c:v>136</c:v>
                </c:pt>
                <c:pt idx="39">
                  <c:v>143</c:v>
                </c:pt>
                <c:pt idx="40">
                  <c:v>150</c:v>
                </c:pt>
                <c:pt idx="41">
                  <c:v>140.5</c:v>
                </c:pt>
                <c:pt idx="42">
                  <c:v>131</c:v>
                </c:pt>
                <c:pt idx="43">
                  <c:v>150</c:v>
                </c:pt>
                <c:pt idx="44">
                  <c:v>169</c:v>
                </c:pt>
                <c:pt idx="45">
                  <c:v>197</c:v>
                </c:pt>
                <c:pt idx="46">
                  <c:v>225</c:v>
                </c:pt>
                <c:pt idx="47">
                  <c:v>203.5</c:v>
                </c:pt>
                <c:pt idx="48">
                  <c:v>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3B7-4169-B4E7-CF7A9E850C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8542080"/>
        <c:axId val="158552448"/>
      </c:areaChart>
      <c:catAx>
        <c:axId val="158542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8552448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58552448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85420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12743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8</xdr:row>
      <xdr:rowOff>154306</xdr:rowOff>
    </xdr:from>
    <xdr:to>
      <xdr:col>13</xdr:col>
      <xdr:colOff>339089</xdr:colOff>
      <xdr:row>10</xdr:row>
      <xdr:rowOff>26671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92490" y="1964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10915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274.106 MKWHr 
Energy Not Served   2.728 MKWHr 
Energy Requirement     276.834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680357</xdr:colOff>
      <xdr:row>8</xdr:row>
      <xdr:rowOff>680358</xdr:rowOff>
    </xdr:from>
    <xdr:to>
      <xdr:col>23</xdr:col>
      <xdr:colOff>628022</xdr:colOff>
      <xdr:row>10</xdr:row>
      <xdr:rowOff>61308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364808" y="240741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  <xdr:twoCellAnchor>
    <xdr:from>
      <xdr:col>16</xdr:col>
      <xdr:colOff>146539</xdr:colOff>
      <xdr:row>4</xdr:row>
      <xdr:rowOff>138166</xdr:rowOff>
    </xdr:from>
    <xdr:to>
      <xdr:col>26</xdr:col>
      <xdr:colOff>464736</xdr:colOff>
      <xdr:row>51</xdr:row>
      <xdr:rowOff>79550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79C2079-5391-4C7E-AF8E-6251A791E9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26</xdr:col>
      <xdr:colOff>161925</xdr:colOff>
      <xdr:row>38</xdr:row>
      <xdr:rowOff>95250</xdr:rowOff>
    </xdr:from>
    <xdr:ext cx="781050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5A6E249-F246-4EE0-AEE1-63F3097C3A74}"/>
            </a:ext>
          </a:extLst>
        </xdr:cNvPr>
        <xdr:cNvSpPr txBox="1"/>
      </xdr:nvSpPr>
      <xdr:spPr>
        <a:xfrm>
          <a:off x="19040475" y="78200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33</xdr:col>
      <xdr:colOff>485775</xdr:colOff>
      <xdr:row>5</xdr:row>
      <xdr:rowOff>123825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7E4E42EF-7901-42E8-A45F-A22D4DB30568}"/>
            </a:ext>
          </a:extLst>
        </xdr:cNvPr>
        <xdr:cNvSpPr txBox="1"/>
      </xdr:nvSpPr>
      <xdr:spPr>
        <a:xfrm>
          <a:off x="24288750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23</xdr:col>
      <xdr:colOff>764192</xdr:colOff>
      <xdr:row>48</xdr:row>
      <xdr:rowOff>62663</xdr:rowOff>
    </xdr:from>
    <xdr:ext cx="593055" cy="254493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AD5E4148-68AB-471C-A2C5-CA81F3FD1986}"/>
            </a:ext>
          </a:extLst>
        </xdr:cNvPr>
        <xdr:cNvSpPr txBox="1"/>
      </xdr:nvSpPr>
      <xdr:spPr>
        <a:xfrm rot="10800000" flipV="1">
          <a:off x="17652017" y="97019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20</xdr:col>
      <xdr:colOff>381000</xdr:colOff>
      <xdr:row>22</xdr:row>
      <xdr:rowOff>76200</xdr:rowOff>
    </xdr:from>
    <xdr:ext cx="43238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F696FACC-3536-4863-9F95-8CD83C444A07}"/>
            </a:ext>
          </a:extLst>
        </xdr:cNvPr>
        <xdr:cNvSpPr txBox="1"/>
      </xdr:nvSpPr>
      <xdr:spPr>
        <a:xfrm>
          <a:off x="14639925" y="47529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31</xdr:col>
      <xdr:colOff>504825</xdr:colOff>
      <xdr:row>3</xdr:row>
      <xdr:rowOff>47625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EFD8B9D-AD4E-4C9D-9465-0113EC0A388D}"/>
            </a:ext>
          </a:extLst>
        </xdr:cNvPr>
        <xdr:cNvSpPr txBox="1"/>
      </xdr:nvSpPr>
      <xdr:spPr>
        <a:xfrm>
          <a:off x="23088600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32</xdr:col>
      <xdr:colOff>495300</xdr:colOff>
      <xdr:row>5</xdr:row>
      <xdr:rowOff>114300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707B77C-2AB6-4D67-977E-82DCC546F4DD}"/>
            </a:ext>
          </a:extLst>
        </xdr:cNvPr>
        <xdr:cNvSpPr txBox="1"/>
      </xdr:nvSpPr>
      <xdr:spPr>
        <a:xfrm>
          <a:off x="23688675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31</xdr:col>
      <xdr:colOff>285750</xdr:colOff>
      <xdr:row>5</xdr:row>
      <xdr:rowOff>76200</xdr:rowOff>
    </xdr:from>
    <xdr:ext cx="942975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2E06BB3B-F6EB-4331-9CE6-D8A6507E7A02}"/>
            </a:ext>
          </a:extLst>
        </xdr:cNvPr>
        <xdr:cNvSpPr txBox="1"/>
      </xdr:nvSpPr>
      <xdr:spPr>
        <a:xfrm>
          <a:off x="22869525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89297</xdr:colOff>
      <xdr:row>27</xdr:row>
      <xdr:rowOff>148827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38ECF566-9B65-4A52-8A94-FC81C8529C3A}"/>
            </a:ext>
          </a:extLst>
        </xdr:cNvPr>
        <xdr:cNvSpPr txBox="1"/>
      </xdr:nvSpPr>
      <xdr:spPr>
        <a:xfrm>
          <a:off x="15805547" y="57781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21</xdr:col>
      <xdr:colOff>295743</xdr:colOff>
      <xdr:row>40</xdr:row>
      <xdr:rowOff>7818</xdr:rowOff>
    </xdr:from>
    <xdr:ext cx="1180644" cy="342786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8E722652-1C8A-434C-B9EE-4A19F83F33F9}"/>
            </a:ext>
          </a:extLst>
        </xdr:cNvPr>
        <xdr:cNvSpPr txBox="1"/>
      </xdr:nvSpPr>
      <xdr:spPr>
        <a:xfrm>
          <a:off x="15164268" y="8113593"/>
          <a:ext cx="118064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Public(GAS)</a:t>
          </a:r>
        </a:p>
      </xdr:txBody>
    </xdr:sp>
    <xdr:clientData/>
  </xdr:oneCellAnchor>
  <xdr:oneCellAnchor>
    <xdr:from>
      <xdr:col>24</xdr:col>
      <xdr:colOff>418167</xdr:colOff>
      <xdr:row>11</xdr:row>
      <xdr:rowOff>150599</xdr:rowOff>
    </xdr:from>
    <xdr:ext cx="90917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71848C50-D575-4A3C-89B0-66EEA820A805}"/>
            </a:ext>
          </a:extLst>
        </xdr:cNvPr>
        <xdr:cNvSpPr txBox="1"/>
      </xdr:nvSpPr>
      <xdr:spPr>
        <a:xfrm>
          <a:off x="18077517" y="2712824"/>
          <a:ext cx="90917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25</xdr:col>
      <xdr:colOff>64393</xdr:colOff>
      <xdr:row>13</xdr:row>
      <xdr:rowOff>86201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4968EEB2-8A91-43C6-8888-61A885A70F0A}"/>
            </a:ext>
          </a:extLst>
        </xdr:cNvPr>
        <xdr:cNvSpPr txBox="1"/>
      </xdr:nvSpPr>
      <xdr:spPr>
        <a:xfrm>
          <a:off x="18333343" y="30294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191051</xdr:colOff>
      <xdr:row>31</xdr:row>
      <xdr:rowOff>58806</xdr:rowOff>
    </xdr:from>
    <xdr:ext cx="911225" cy="311496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CDD50088-B97D-4E73-97BF-BD3B016B48F2}"/>
            </a:ext>
          </a:extLst>
        </xdr:cNvPr>
        <xdr:cNvSpPr txBox="1"/>
      </xdr:nvSpPr>
      <xdr:spPr>
        <a:xfrm>
          <a:off x="13871463" y="674724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19</xdr:col>
      <xdr:colOff>533400</xdr:colOff>
      <xdr:row>18</xdr:row>
      <xdr:rowOff>152400</xdr:rowOff>
    </xdr:from>
    <xdr:ext cx="184731" cy="280205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331FC7A1-3D84-4B77-B293-1F42C519F155}"/>
            </a:ext>
          </a:extLst>
        </xdr:cNvPr>
        <xdr:cNvSpPr txBox="1"/>
      </xdr:nvSpPr>
      <xdr:spPr>
        <a:xfrm>
          <a:off x="13896975" y="40481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551453</xdr:colOff>
      <xdr:row>24</xdr:row>
      <xdr:rowOff>142849</xdr:rowOff>
    </xdr:from>
    <xdr:ext cx="786673" cy="311496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E666ACDB-E44D-4D64-B7D3-452CE6057C1A}"/>
            </a:ext>
          </a:extLst>
        </xdr:cNvPr>
        <xdr:cNvSpPr txBox="1"/>
      </xdr:nvSpPr>
      <xdr:spPr>
        <a:xfrm rot="235675" flipH="1">
          <a:off x="15847482" y="556649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25</xdr:col>
      <xdr:colOff>533401</xdr:colOff>
      <xdr:row>25</xdr:row>
      <xdr:rowOff>161925</xdr:rowOff>
    </xdr:from>
    <xdr:ext cx="581023" cy="311496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81220BBD-2F9B-47E2-9DD0-AA7E41CC2253}"/>
            </a:ext>
          </a:extLst>
        </xdr:cNvPr>
        <xdr:cNvSpPr txBox="1"/>
      </xdr:nvSpPr>
      <xdr:spPr>
        <a:xfrm>
          <a:off x="18802351" y="54102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762000</xdr:colOff>
      <xdr:row>11</xdr:row>
      <xdr:rowOff>159936</xdr:rowOff>
    </xdr:from>
    <xdr:ext cx="390826" cy="342786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8EB73C82-2690-4F6F-962B-8A87F9A1F40D}"/>
            </a:ext>
          </a:extLst>
        </xdr:cNvPr>
        <xdr:cNvSpPr txBox="1"/>
      </xdr:nvSpPr>
      <xdr:spPr>
        <a:xfrm>
          <a:off x="17649825" y="27221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29</xdr:col>
      <xdr:colOff>323850</xdr:colOff>
      <xdr:row>47</xdr:row>
      <xdr:rowOff>161925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75171E9F-87F5-4751-8D25-D1065B7D7530}"/>
            </a:ext>
          </a:extLst>
        </xdr:cNvPr>
        <xdr:cNvSpPr txBox="1"/>
      </xdr:nvSpPr>
      <xdr:spPr>
        <a:xfrm>
          <a:off x="20888325" y="96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353868</xdr:colOff>
      <xdr:row>28</xdr:row>
      <xdr:rowOff>131831</xdr:rowOff>
    </xdr:from>
    <xdr:ext cx="610745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DAC569F2-1DD5-4AD2-AC1E-F5D33E4242C3}"/>
            </a:ext>
          </a:extLst>
        </xdr:cNvPr>
        <xdr:cNvSpPr txBox="1"/>
      </xdr:nvSpPr>
      <xdr:spPr>
        <a:xfrm>
          <a:off x="12296753" y="625504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19</xdr:col>
      <xdr:colOff>495094</xdr:colOff>
      <xdr:row>7</xdr:row>
      <xdr:rowOff>3246</xdr:rowOff>
    </xdr:from>
    <xdr:to>
      <xdr:col>22</xdr:col>
      <xdr:colOff>940593</xdr:colOff>
      <xdr:row>11</xdr:row>
      <xdr:rowOff>160823</xdr:rowOff>
    </xdr:to>
    <xdr:sp macro="" textlink="AM9">
      <xdr:nvSpPr>
        <xdr:cNvPr id="43" name="Text Box 2">
          <a:extLst>
            <a:ext uri="{FF2B5EF4-FFF2-40B4-BE49-F238E27FC236}">
              <a16:creationId xmlns:a16="http://schemas.microsoft.com/office/drawing/2014/main" id="{44F0688E-B6D3-43EB-B6DC-24DED47B5867}"/>
            </a:ext>
          </a:extLst>
        </xdr:cNvPr>
        <xdr:cNvSpPr txBox="1">
          <a:spLocks noChangeArrowheads="1"/>
        </xdr:cNvSpPr>
      </xdr:nvSpPr>
      <xdr:spPr bwMode="auto">
        <a:xfrm>
          <a:off x="13858669" y="1574871"/>
          <a:ext cx="2798174" cy="11481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615C103E-8BF4-469C-BECC-D8F367C6E121}" type="TxLink">
            <a:rPr lang="en-US" sz="1100" b="0" i="0" u="none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274.106 MKWHr 
Energy Not Served   2.728 MKWHr 
Energy Requirement     276.834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21</xdr:col>
      <xdr:colOff>87874</xdr:colOff>
      <xdr:row>36</xdr:row>
      <xdr:rowOff>7258</xdr:rowOff>
    </xdr:from>
    <xdr:ext cx="1269963" cy="342786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53647B5-C9C2-4DAE-8FC6-0167A5D9F14F}"/>
            </a:ext>
          </a:extLst>
        </xdr:cNvPr>
        <xdr:cNvSpPr txBox="1"/>
      </xdr:nvSpPr>
      <xdr:spPr>
        <a:xfrm>
          <a:off x="14956399" y="7351033"/>
          <a:ext cx="1269963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Private(GAS)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0.83004</cdr:x>
      <cdr:y>0.21835</cdr:y>
    </cdr:from>
    <cdr:to>
      <cdr:x>0.97317</cdr:x>
      <cdr:y>0.25415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08791" y="202261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0.53357</cdr:x>
      <cdr:y>0.28818</cdr:y>
    </cdr:from>
    <cdr:to>
      <cdr:x>0.62621</cdr:x>
      <cdr:y>0.32398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12560" y="266954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0.80529</cdr:x>
      <cdr:y>0.49015</cdr:y>
    </cdr:from>
    <cdr:to>
      <cdr:x>0.91604</cdr:x>
      <cdr:y>0.52595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508791" y="454043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0.55143</cdr:x>
      <cdr:y>0.47172</cdr:y>
    </cdr:from>
    <cdr:to>
      <cdr:x>0.64988</cdr:x>
      <cdr:y>0.50752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56982" y="436971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0.82293</cdr:x>
      <cdr:y>0.26418</cdr:y>
    </cdr:from>
    <cdr:to>
      <cdr:x>0.96606</cdr:x>
      <cdr:y>0.29998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7316400" y="2498039"/>
          <a:ext cx="1272525" cy="3385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0.81479</cdr:x>
      <cdr:y>0.11399</cdr:y>
    </cdr:from>
    <cdr:to>
      <cdr:x>0.95791</cdr:x>
      <cdr:y>0.14979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68866" y="1033107"/>
          <a:ext cx="1171398" cy="3244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0.55381</cdr:x>
      <cdr:y>0.2966</cdr:y>
    </cdr:from>
    <cdr:to>
      <cdr:x>0.64645</cdr:x>
      <cdr:y>0.3324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923748" y="2804627"/>
          <a:ext cx="823635" cy="3385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ysClr val="windowText" lastClr="000000"/>
              </a:solidFill>
            </a:rPr>
            <a:t>Shortage</a:t>
          </a:r>
        </a:p>
        <a:p xmlns:a="http://schemas.openxmlformats.org/drawingml/2006/main">
          <a:endParaRPr lang="en-US" sz="1200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0.84059</cdr:x>
      <cdr:y>0.30071</cdr:y>
    </cdr:from>
    <cdr:to>
      <cdr:x>0.98372</cdr:x>
      <cdr:y>0.33651</cdr:y>
    </cdr:to>
    <cdr:sp macro="" textlink="">
      <cdr:nvSpPr>
        <cdr:cNvPr id="133" name="TextBox 65"/>
        <cdr:cNvSpPr txBox="1"/>
      </cdr:nvSpPr>
      <cdr:spPr>
        <a:xfrm xmlns:a="http://schemas.openxmlformats.org/drawingml/2006/main">
          <a:off x="7473406" y="2843451"/>
          <a:ext cx="1272525" cy="3385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0.81479</cdr:x>
      <cdr:y>0.11399</cdr:y>
    </cdr:from>
    <cdr:to>
      <cdr:x>0.95791</cdr:x>
      <cdr:y>0.14979</cdr:y>
    </cdr:to>
    <cdr:sp macro="" textlink="">
      <cdr:nvSpPr>
        <cdr:cNvPr id="134" name="TextBox 1"/>
        <cdr:cNvSpPr txBox="1"/>
      </cdr:nvSpPr>
      <cdr:spPr>
        <a:xfrm xmlns:a="http://schemas.openxmlformats.org/drawingml/2006/main">
          <a:off x="6668866" y="1033107"/>
          <a:ext cx="1171398" cy="3244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0.54321</cdr:x>
      <cdr:y>0.3597</cdr:y>
    </cdr:from>
    <cdr:to>
      <cdr:x>0.63585</cdr:x>
      <cdr:y>0.3955</cdr:y>
    </cdr:to>
    <cdr:sp macro="" textlink="">
      <cdr:nvSpPr>
        <cdr:cNvPr id="135" name="TextBox 1"/>
        <cdr:cNvSpPr txBox="1"/>
      </cdr:nvSpPr>
      <cdr:spPr>
        <a:xfrm xmlns:a="http://schemas.openxmlformats.org/drawingml/2006/main">
          <a:off x="4829545" y="3401248"/>
          <a:ext cx="823635" cy="3385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ysClr val="windowText" lastClr="000000"/>
              </a:solidFill>
            </a:rPr>
            <a:t>SOLAR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Archive\Report%202024\April2024\Archive%2015-04-24.xlsm" TargetMode="External"/><Relationship Id="rId1" Type="http://schemas.openxmlformats.org/officeDocument/2006/relationships/externalLinkPath" Target="/ShiftActivity/Archive/Report%202024/April2024/Archive%2015-04-2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C4">
            <v>30</v>
          </cell>
          <cell r="D4">
            <v>116</v>
          </cell>
          <cell r="F4">
            <v>8</v>
          </cell>
          <cell r="H4">
            <v>211</v>
          </cell>
          <cell r="M4">
            <v>50</v>
          </cell>
          <cell r="N4">
            <v>32</v>
          </cell>
          <cell r="O4">
            <v>17</v>
          </cell>
          <cell r="Q4">
            <v>28</v>
          </cell>
          <cell r="S4">
            <v>99</v>
          </cell>
          <cell r="T4">
            <v>326</v>
          </cell>
          <cell r="U4">
            <v>95</v>
          </cell>
          <cell r="Y4">
            <v>200</v>
          </cell>
          <cell r="Z4">
            <v>180</v>
          </cell>
          <cell r="AC4">
            <v>273</v>
          </cell>
          <cell r="AG4">
            <v>38</v>
          </cell>
          <cell r="AH4">
            <v>215</v>
          </cell>
          <cell r="AI4">
            <v>280</v>
          </cell>
          <cell r="AJ4">
            <v>280</v>
          </cell>
          <cell r="AK4">
            <v>260</v>
          </cell>
          <cell r="AL4">
            <v>47</v>
          </cell>
          <cell r="AP4">
            <v>331</v>
          </cell>
          <cell r="AQ4">
            <v>550</v>
          </cell>
          <cell r="AR4">
            <v>592</v>
          </cell>
          <cell r="AS4">
            <v>450</v>
          </cell>
          <cell r="AU4">
            <v>102</v>
          </cell>
          <cell r="AW4">
            <v>43</v>
          </cell>
          <cell r="AX4">
            <v>29</v>
          </cell>
          <cell r="AZ4">
            <v>57</v>
          </cell>
          <cell r="BB4">
            <v>97</v>
          </cell>
          <cell r="BD4">
            <v>207</v>
          </cell>
          <cell r="BE4">
            <v>18</v>
          </cell>
          <cell r="BI4">
            <v>50</v>
          </cell>
          <cell r="BJ4">
            <v>25</v>
          </cell>
          <cell r="BK4">
            <v>300</v>
          </cell>
          <cell r="BL4">
            <v>300</v>
          </cell>
          <cell r="BN4">
            <v>9</v>
          </cell>
          <cell r="BO4">
            <v>5</v>
          </cell>
          <cell r="BR4">
            <v>118</v>
          </cell>
          <cell r="BS4">
            <v>23</v>
          </cell>
          <cell r="BU4">
            <v>9</v>
          </cell>
          <cell r="BV4">
            <v>32</v>
          </cell>
          <cell r="BW4">
            <v>17</v>
          </cell>
          <cell r="BX4">
            <v>18</v>
          </cell>
          <cell r="BY4">
            <v>20</v>
          </cell>
          <cell r="BZ4">
            <v>25</v>
          </cell>
          <cell r="CA4">
            <v>31</v>
          </cell>
          <cell r="CC4">
            <v>114</v>
          </cell>
          <cell r="CD4">
            <v>47</v>
          </cell>
          <cell r="CG4">
            <v>8</v>
          </cell>
          <cell r="CH4">
            <v>16</v>
          </cell>
          <cell r="CJ4">
            <v>33</v>
          </cell>
          <cell r="CK4">
            <v>17</v>
          </cell>
          <cell r="CN4">
            <v>17</v>
          </cell>
          <cell r="CS4">
            <v>301</v>
          </cell>
          <cell r="CU4">
            <v>52</v>
          </cell>
          <cell r="CY4">
            <v>43</v>
          </cell>
          <cell r="CZ4">
            <v>51</v>
          </cell>
          <cell r="DA4">
            <v>8</v>
          </cell>
          <cell r="DM4">
            <v>57</v>
          </cell>
          <cell r="DO4">
            <v>114</v>
          </cell>
          <cell r="DQ4">
            <v>155</v>
          </cell>
          <cell r="DR4">
            <v>11</v>
          </cell>
          <cell r="DS4">
            <v>365</v>
          </cell>
          <cell r="DT4">
            <v>49</v>
          </cell>
          <cell r="DU4">
            <v>16</v>
          </cell>
          <cell r="DW4">
            <v>17</v>
          </cell>
          <cell r="DX4">
            <v>21</v>
          </cell>
          <cell r="DZ4">
            <v>30</v>
          </cell>
          <cell r="EB4">
            <v>17</v>
          </cell>
          <cell r="ED4">
            <v>16</v>
          </cell>
          <cell r="EF4">
            <v>371</v>
          </cell>
          <cell r="EG4">
            <v>8376</v>
          </cell>
          <cell r="EO4">
            <v>20</v>
          </cell>
          <cell r="ER4">
            <v>36</v>
          </cell>
          <cell r="ET4">
            <v>340</v>
          </cell>
          <cell r="EU4">
            <v>17</v>
          </cell>
          <cell r="EV4">
            <v>220</v>
          </cell>
          <cell r="EZ4">
            <v>150</v>
          </cell>
          <cell r="FB4">
            <v>130</v>
          </cell>
          <cell r="FC4">
            <v>10</v>
          </cell>
          <cell r="FF4">
            <v>40</v>
          </cell>
          <cell r="FI4">
            <v>919</v>
          </cell>
          <cell r="FJ4">
            <v>405</v>
          </cell>
          <cell r="FK4">
            <v>900</v>
          </cell>
          <cell r="FM4">
            <v>52</v>
          </cell>
        </row>
        <row r="5">
          <cell r="C5">
            <v>30</v>
          </cell>
          <cell r="D5">
            <v>116</v>
          </cell>
          <cell r="F5">
            <v>8</v>
          </cell>
          <cell r="H5">
            <v>211</v>
          </cell>
          <cell r="M5">
            <v>50</v>
          </cell>
          <cell r="N5">
            <v>32</v>
          </cell>
          <cell r="O5">
            <v>17</v>
          </cell>
          <cell r="Q5">
            <v>28</v>
          </cell>
          <cell r="S5">
            <v>98</v>
          </cell>
          <cell r="T5">
            <v>327</v>
          </cell>
          <cell r="U5">
            <v>95</v>
          </cell>
          <cell r="Y5">
            <v>200</v>
          </cell>
          <cell r="Z5">
            <v>180</v>
          </cell>
          <cell r="AC5">
            <v>275</v>
          </cell>
          <cell r="AG5">
            <v>38</v>
          </cell>
          <cell r="AH5">
            <v>215</v>
          </cell>
          <cell r="AI5">
            <v>280</v>
          </cell>
          <cell r="AJ5">
            <v>280</v>
          </cell>
          <cell r="AK5">
            <v>260</v>
          </cell>
          <cell r="AL5">
            <v>47</v>
          </cell>
          <cell r="AP5">
            <v>331</v>
          </cell>
          <cell r="AQ5">
            <v>550</v>
          </cell>
          <cell r="AR5">
            <v>593</v>
          </cell>
          <cell r="AS5">
            <v>450</v>
          </cell>
          <cell r="AU5">
            <v>105</v>
          </cell>
          <cell r="AW5">
            <v>43</v>
          </cell>
          <cell r="AX5">
            <v>29</v>
          </cell>
          <cell r="AZ5">
            <v>57</v>
          </cell>
          <cell r="BB5">
            <v>97</v>
          </cell>
          <cell r="BD5">
            <v>207</v>
          </cell>
          <cell r="BE5">
            <v>18</v>
          </cell>
          <cell r="BI5">
            <v>50</v>
          </cell>
          <cell r="BJ5">
            <v>25</v>
          </cell>
          <cell r="BK5">
            <v>285</v>
          </cell>
          <cell r="BL5">
            <v>300</v>
          </cell>
          <cell r="BN5">
            <v>12</v>
          </cell>
          <cell r="BO5">
            <v>5</v>
          </cell>
          <cell r="BR5">
            <v>116</v>
          </cell>
          <cell r="BS5">
            <v>23</v>
          </cell>
          <cell r="BU5">
            <v>9</v>
          </cell>
          <cell r="BV5">
            <v>33</v>
          </cell>
          <cell r="BW5">
            <v>17</v>
          </cell>
          <cell r="BX5">
            <v>18</v>
          </cell>
          <cell r="BY5">
            <v>20</v>
          </cell>
          <cell r="BZ5">
            <v>25</v>
          </cell>
          <cell r="CA5">
            <v>31</v>
          </cell>
          <cell r="CC5">
            <v>114</v>
          </cell>
          <cell r="CD5">
            <v>47</v>
          </cell>
          <cell r="CG5">
            <v>8</v>
          </cell>
          <cell r="CH5">
            <v>16</v>
          </cell>
          <cell r="CJ5">
            <v>33</v>
          </cell>
          <cell r="CK5">
            <v>17</v>
          </cell>
          <cell r="CN5">
            <v>17</v>
          </cell>
          <cell r="CS5">
            <v>302</v>
          </cell>
          <cell r="CU5">
            <v>46</v>
          </cell>
          <cell r="CY5">
            <v>40</v>
          </cell>
          <cell r="CZ5">
            <v>51</v>
          </cell>
          <cell r="DA5">
            <v>8</v>
          </cell>
          <cell r="DM5">
            <v>58</v>
          </cell>
          <cell r="DO5">
            <v>116</v>
          </cell>
          <cell r="DQ5">
            <v>46</v>
          </cell>
          <cell r="DR5">
            <v>10</v>
          </cell>
          <cell r="DS5">
            <v>365</v>
          </cell>
          <cell r="DT5">
            <v>49</v>
          </cell>
          <cell r="DU5">
            <v>16</v>
          </cell>
          <cell r="DW5">
            <v>17</v>
          </cell>
          <cell r="DX5">
            <v>35</v>
          </cell>
          <cell r="DZ5">
            <v>18</v>
          </cell>
          <cell r="EB5">
            <v>17</v>
          </cell>
          <cell r="ED5">
            <v>17</v>
          </cell>
          <cell r="EF5">
            <v>369</v>
          </cell>
          <cell r="EG5">
            <v>8251</v>
          </cell>
          <cell r="EO5">
            <v>21</v>
          </cell>
          <cell r="ER5">
            <v>56</v>
          </cell>
          <cell r="ET5">
            <v>342</v>
          </cell>
          <cell r="EU5">
            <v>17</v>
          </cell>
          <cell r="EV5">
            <v>220</v>
          </cell>
          <cell r="EZ5">
            <v>150</v>
          </cell>
          <cell r="FB5">
            <v>130</v>
          </cell>
          <cell r="FC5">
            <v>10</v>
          </cell>
          <cell r="FF5">
            <v>40</v>
          </cell>
          <cell r="FI5">
            <v>924</v>
          </cell>
          <cell r="FJ5">
            <v>400</v>
          </cell>
          <cell r="FK5">
            <v>900</v>
          </cell>
          <cell r="FM5">
            <v>50</v>
          </cell>
        </row>
        <row r="6">
          <cell r="C6">
            <v>30</v>
          </cell>
          <cell r="D6">
            <v>115</v>
          </cell>
          <cell r="F6">
            <v>8</v>
          </cell>
          <cell r="H6">
            <v>211</v>
          </cell>
          <cell r="M6">
            <v>50</v>
          </cell>
          <cell r="N6">
            <v>32</v>
          </cell>
          <cell r="O6">
            <v>17</v>
          </cell>
          <cell r="Q6">
            <v>28</v>
          </cell>
          <cell r="S6">
            <v>99</v>
          </cell>
          <cell r="T6">
            <v>327</v>
          </cell>
          <cell r="U6">
            <v>95</v>
          </cell>
          <cell r="Y6">
            <v>200</v>
          </cell>
          <cell r="Z6">
            <v>180</v>
          </cell>
          <cell r="AC6">
            <v>276</v>
          </cell>
          <cell r="AG6">
            <v>38</v>
          </cell>
          <cell r="AH6">
            <v>216</v>
          </cell>
          <cell r="AI6">
            <v>280</v>
          </cell>
          <cell r="AJ6">
            <v>280</v>
          </cell>
          <cell r="AK6">
            <v>280</v>
          </cell>
          <cell r="AL6">
            <v>47</v>
          </cell>
          <cell r="AP6">
            <v>331</v>
          </cell>
          <cell r="AQ6">
            <v>550</v>
          </cell>
          <cell r="AR6">
            <v>593</v>
          </cell>
          <cell r="AS6">
            <v>450</v>
          </cell>
          <cell r="AU6">
            <v>110</v>
          </cell>
          <cell r="AW6">
            <v>43</v>
          </cell>
          <cell r="AX6">
            <v>29</v>
          </cell>
          <cell r="AZ6">
            <v>57</v>
          </cell>
          <cell r="BB6">
            <v>97</v>
          </cell>
          <cell r="BD6">
            <v>208</v>
          </cell>
          <cell r="BE6">
            <v>18</v>
          </cell>
          <cell r="BI6">
            <v>50</v>
          </cell>
          <cell r="BJ6">
            <v>24</v>
          </cell>
          <cell r="BK6">
            <v>275</v>
          </cell>
          <cell r="BL6">
            <v>300</v>
          </cell>
          <cell r="BN6">
            <v>12</v>
          </cell>
          <cell r="BO6">
            <v>5</v>
          </cell>
          <cell r="BR6">
            <v>116</v>
          </cell>
          <cell r="BS6">
            <v>23</v>
          </cell>
          <cell r="BU6">
            <v>9</v>
          </cell>
          <cell r="BV6">
            <v>33</v>
          </cell>
          <cell r="BW6">
            <v>17</v>
          </cell>
          <cell r="BX6">
            <v>18</v>
          </cell>
          <cell r="BY6">
            <v>20</v>
          </cell>
          <cell r="BZ6">
            <v>25</v>
          </cell>
          <cell r="CA6">
            <v>31</v>
          </cell>
          <cell r="CC6">
            <v>114</v>
          </cell>
          <cell r="CD6">
            <v>47</v>
          </cell>
          <cell r="CG6">
            <v>8</v>
          </cell>
          <cell r="CH6">
            <v>16</v>
          </cell>
          <cell r="CJ6">
            <v>33</v>
          </cell>
          <cell r="CK6">
            <v>17</v>
          </cell>
          <cell r="CN6">
            <v>17</v>
          </cell>
          <cell r="CS6">
            <v>293</v>
          </cell>
          <cell r="CU6">
            <v>52</v>
          </cell>
          <cell r="CY6">
            <v>44</v>
          </cell>
          <cell r="CZ6">
            <v>51</v>
          </cell>
          <cell r="DA6">
            <v>8</v>
          </cell>
          <cell r="DM6">
            <v>58</v>
          </cell>
          <cell r="DO6">
            <v>103</v>
          </cell>
          <cell r="DQ6">
            <v>17</v>
          </cell>
          <cell r="DR6">
            <v>5</v>
          </cell>
          <cell r="DS6">
            <v>365</v>
          </cell>
          <cell r="DT6">
            <v>49</v>
          </cell>
          <cell r="DU6">
            <v>16</v>
          </cell>
          <cell r="DW6">
            <v>17</v>
          </cell>
          <cell r="DX6">
            <v>35</v>
          </cell>
          <cell r="DZ6">
            <v>18</v>
          </cell>
          <cell r="EB6">
            <v>17</v>
          </cell>
          <cell r="ED6">
            <v>10</v>
          </cell>
          <cell r="EF6">
            <v>368</v>
          </cell>
          <cell r="EG6">
            <v>8214</v>
          </cell>
          <cell r="EO6">
            <v>21</v>
          </cell>
          <cell r="ER6">
            <v>72</v>
          </cell>
          <cell r="ET6">
            <v>337</v>
          </cell>
          <cell r="EU6">
            <v>17</v>
          </cell>
          <cell r="EV6">
            <v>220</v>
          </cell>
          <cell r="EZ6">
            <v>150</v>
          </cell>
          <cell r="FB6">
            <v>130</v>
          </cell>
          <cell r="FC6">
            <v>10</v>
          </cell>
          <cell r="FF6">
            <v>40</v>
          </cell>
          <cell r="FI6">
            <v>918</v>
          </cell>
          <cell r="FJ6">
            <v>400</v>
          </cell>
          <cell r="FK6">
            <v>800</v>
          </cell>
          <cell r="FM6">
            <v>51</v>
          </cell>
        </row>
        <row r="7">
          <cell r="C7">
            <v>30</v>
          </cell>
          <cell r="D7">
            <v>116</v>
          </cell>
          <cell r="F7">
            <v>8</v>
          </cell>
          <cell r="H7">
            <v>211</v>
          </cell>
          <cell r="M7">
            <v>50</v>
          </cell>
          <cell r="N7">
            <v>32</v>
          </cell>
          <cell r="O7">
            <v>17</v>
          </cell>
          <cell r="Q7">
            <v>28</v>
          </cell>
          <cell r="S7">
            <v>98</v>
          </cell>
          <cell r="T7">
            <v>328</v>
          </cell>
          <cell r="U7">
            <v>95</v>
          </cell>
          <cell r="Y7">
            <v>200</v>
          </cell>
          <cell r="Z7">
            <v>180</v>
          </cell>
          <cell r="AC7">
            <v>276</v>
          </cell>
          <cell r="AG7">
            <v>38</v>
          </cell>
          <cell r="AH7">
            <v>216</v>
          </cell>
          <cell r="AI7">
            <v>280</v>
          </cell>
          <cell r="AJ7">
            <v>280</v>
          </cell>
          <cell r="AK7">
            <v>280</v>
          </cell>
          <cell r="AL7">
            <v>47</v>
          </cell>
          <cell r="AP7">
            <v>331</v>
          </cell>
          <cell r="AQ7">
            <v>550</v>
          </cell>
          <cell r="AR7">
            <v>592</v>
          </cell>
          <cell r="AS7">
            <v>450</v>
          </cell>
          <cell r="AU7">
            <v>110</v>
          </cell>
          <cell r="AW7">
            <v>43</v>
          </cell>
          <cell r="AX7">
            <v>29</v>
          </cell>
          <cell r="AZ7">
            <v>56</v>
          </cell>
          <cell r="BB7">
            <v>97</v>
          </cell>
          <cell r="BD7">
            <v>210</v>
          </cell>
          <cell r="BE7">
            <v>18</v>
          </cell>
          <cell r="BI7">
            <v>50</v>
          </cell>
          <cell r="BJ7">
            <v>24</v>
          </cell>
          <cell r="BK7">
            <v>290</v>
          </cell>
          <cell r="BL7">
            <v>300</v>
          </cell>
          <cell r="BN7">
            <v>12</v>
          </cell>
          <cell r="BO7">
            <v>5</v>
          </cell>
          <cell r="BR7">
            <v>114</v>
          </cell>
          <cell r="BS7">
            <v>23</v>
          </cell>
          <cell r="BU7">
            <v>9</v>
          </cell>
          <cell r="BV7">
            <v>33</v>
          </cell>
          <cell r="BW7">
            <v>17</v>
          </cell>
          <cell r="BX7">
            <v>18</v>
          </cell>
          <cell r="BY7">
            <v>19</v>
          </cell>
          <cell r="BZ7">
            <v>25</v>
          </cell>
          <cell r="CA7">
            <v>31</v>
          </cell>
          <cell r="CC7">
            <v>114</v>
          </cell>
          <cell r="CD7">
            <v>47</v>
          </cell>
          <cell r="CG7">
            <v>8</v>
          </cell>
          <cell r="CH7">
            <v>16</v>
          </cell>
          <cell r="CJ7">
            <v>33</v>
          </cell>
          <cell r="CK7">
            <v>17</v>
          </cell>
          <cell r="CN7">
            <v>17</v>
          </cell>
          <cell r="CS7">
            <v>295</v>
          </cell>
          <cell r="CU7">
            <v>52</v>
          </cell>
          <cell r="CY7">
            <v>40</v>
          </cell>
          <cell r="CZ7">
            <v>51</v>
          </cell>
          <cell r="DA7">
            <v>8</v>
          </cell>
          <cell r="DM7">
            <v>58</v>
          </cell>
          <cell r="DO7">
            <v>115</v>
          </cell>
          <cell r="DQ7">
            <v>17</v>
          </cell>
          <cell r="DR7">
            <v>6</v>
          </cell>
          <cell r="DS7">
            <v>365</v>
          </cell>
          <cell r="DT7">
            <v>49</v>
          </cell>
          <cell r="DU7">
            <v>16</v>
          </cell>
          <cell r="DW7">
            <v>17</v>
          </cell>
          <cell r="DX7">
            <v>27</v>
          </cell>
          <cell r="DZ7">
            <v>18</v>
          </cell>
          <cell r="EB7">
            <v>17</v>
          </cell>
          <cell r="ED7">
            <v>12</v>
          </cell>
          <cell r="EF7">
            <v>369</v>
          </cell>
          <cell r="EG7">
            <v>8233</v>
          </cell>
          <cell r="EO7">
            <v>21</v>
          </cell>
          <cell r="ER7">
            <v>91</v>
          </cell>
          <cell r="ET7">
            <v>343</v>
          </cell>
          <cell r="EU7">
            <v>17</v>
          </cell>
          <cell r="EV7">
            <v>220</v>
          </cell>
          <cell r="EZ7">
            <v>150</v>
          </cell>
          <cell r="FB7">
            <v>130</v>
          </cell>
          <cell r="FC7">
            <v>10</v>
          </cell>
          <cell r="FF7">
            <v>40</v>
          </cell>
          <cell r="FI7">
            <v>919</v>
          </cell>
          <cell r="FJ7">
            <v>400</v>
          </cell>
          <cell r="FK7">
            <v>790</v>
          </cell>
          <cell r="FM7">
            <v>48</v>
          </cell>
        </row>
        <row r="8">
          <cell r="C8">
            <v>30</v>
          </cell>
          <cell r="D8">
            <v>117</v>
          </cell>
          <cell r="F8">
            <v>8</v>
          </cell>
          <cell r="H8">
            <v>211</v>
          </cell>
          <cell r="M8">
            <v>50</v>
          </cell>
          <cell r="N8">
            <v>32</v>
          </cell>
          <cell r="O8">
            <v>17</v>
          </cell>
          <cell r="Q8">
            <v>28</v>
          </cell>
          <cell r="S8">
            <v>98</v>
          </cell>
          <cell r="T8">
            <v>328</v>
          </cell>
          <cell r="U8">
            <v>45</v>
          </cell>
          <cell r="Y8">
            <v>200</v>
          </cell>
          <cell r="Z8">
            <v>180</v>
          </cell>
          <cell r="AC8">
            <v>275</v>
          </cell>
          <cell r="AG8">
            <v>38</v>
          </cell>
          <cell r="AH8">
            <v>216</v>
          </cell>
          <cell r="AI8">
            <v>280</v>
          </cell>
          <cell r="AJ8">
            <v>280</v>
          </cell>
          <cell r="AK8">
            <v>290</v>
          </cell>
          <cell r="AL8">
            <v>47</v>
          </cell>
          <cell r="AP8">
            <v>330</v>
          </cell>
          <cell r="AQ8">
            <v>550</v>
          </cell>
          <cell r="AR8">
            <v>593</v>
          </cell>
          <cell r="AS8">
            <v>450</v>
          </cell>
          <cell r="AU8">
            <v>111</v>
          </cell>
          <cell r="AW8">
            <v>43</v>
          </cell>
          <cell r="AX8">
            <v>29</v>
          </cell>
          <cell r="AZ8">
            <v>56</v>
          </cell>
          <cell r="BB8">
            <v>97</v>
          </cell>
          <cell r="BD8">
            <v>210</v>
          </cell>
          <cell r="BE8">
            <v>18</v>
          </cell>
          <cell r="BI8">
            <v>50</v>
          </cell>
          <cell r="BJ8">
            <v>24</v>
          </cell>
          <cell r="BK8">
            <v>285</v>
          </cell>
          <cell r="BL8">
            <v>300</v>
          </cell>
          <cell r="BN8">
            <v>12</v>
          </cell>
          <cell r="BO8">
            <v>5</v>
          </cell>
          <cell r="BR8">
            <v>114</v>
          </cell>
          <cell r="BS8">
            <v>23</v>
          </cell>
          <cell r="BU8">
            <v>9</v>
          </cell>
          <cell r="BV8">
            <v>33</v>
          </cell>
          <cell r="BW8">
            <v>17</v>
          </cell>
          <cell r="BX8">
            <v>18</v>
          </cell>
          <cell r="BY8">
            <v>19</v>
          </cell>
          <cell r="BZ8">
            <v>25</v>
          </cell>
          <cell r="CA8">
            <v>31</v>
          </cell>
          <cell r="CC8">
            <v>114</v>
          </cell>
          <cell r="CD8">
            <v>47</v>
          </cell>
          <cell r="CG8">
            <v>8</v>
          </cell>
          <cell r="CH8">
            <v>16</v>
          </cell>
          <cell r="CJ8">
            <v>33</v>
          </cell>
          <cell r="CK8">
            <v>17</v>
          </cell>
          <cell r="CN8">
            <v>17</v>
          </cell>
          <cell r="CS8">
            <v>301</v>
          </cell>
          <cell r="CU8">
            <v>52</v>
          </cell>
          <cell r="CY8">
            <v>40</v>
          </cell>
          <cell r="CZ8">
            <v>51</v>
          </cell>
          <cell r="DA8">
            <v>8</v>
          </cell>
          <cell r="DM8">
            <v>58</v>
          </cell>
          <cell r="DO8">
            <v>115</v>
          </cell>
          <cell r="DQ8">
            <v>17</v>
          </cell>
          <cell r="DR8">
            <v>6</v>
          </cell>
          <cell r="DS8">
            <v>365</v>
          </cell>
          <cell r="DT8">
            <v>49</v>
          </cell>
          <cell r="DU8">
            <v>16</v>
          </cell>
          <cell r="DW8">
            <v>17</v>
          </cell>
          <cell r="DX8">
            <v>17</v>
          </cell>
          <cell r="DZ8">
            <v>18</v>
          </cell>
          <cell r="EB8">
            <v>17</v>
          </cell>
          <cell r="ED8">
            <v>22</v>
          </cell>
          <cell r="EF8">
            <v>369</v>
          </cell>
          <cell r="EG8">
            <v>8193</v>
          </cell>
          <cell r="EO8">
            <v>21</v>
          </cell>
          <cell r="ER8">
            <v>53</v>
          </cell>
          <cell r="ET8">
            <v>343</v>
          </cell>
          <cell r="EU8">
            <v>17</v>
          </cell>
          <cell r="EV8">
            <v>220</v>
          </cell>
          <cell r="EZ8">
            <v>150</v>
          </cell>
          <cell r="FB8">
            <v>130</v>
          </cell>
          <cell r="FC8">
            <v>10</v>
          </cell>
          <cell r="FF8">
            <v>40</v>
          </cell>
          <cell r="FI8">
            <v>918</v>
          </cell>
          <cell r="FJ8">
            <v>410</v>
          </cell>
          <cell r="FK8">
            <v>790</v>
          </cell>
          <cell r="FM8">
            <v>49</v>
          </cell>
        </row>
        <row r="9">
          <cell r="C9">
            <v>30</v>
          </cell>
          <cell r="D9">
            <v>118</v>
          </cell>
          <cell r="G9">
            <v>1</v>
          </cell>
          <cell r="H9">
            <v>211</v>
          </cell>
          <cell r="M9">
            <v>50</v>
          </cell>
          <cell r="N9">
            <v>32</v>
          </cell>
          <cell r="O9">
            <v>17</v>
          </cell>
          <cell r="S9">
            <v>61</v>
          </cell>
          <cell r="T9">
            <v>280</v>
          </cell>
          <cell r="Y9">
            <v>200</v>
          </cell>
          <cell r="Z9">
            <v>180</v>
          </cell>
          <cell r="AC9">
            <v>274</v>
          </cell>
          <cell r="AG9">
            <v>38</v>
          </cell>
          <cell r="AH9">
            <v>215</v>
          </cell>
          <cell r="AI9">
            <v>250</v>
          </cell>
          <cell r="AJ9">
            <v>290</v>
          </cell>
          <cell r="AK9">
            <v>355</v>
          </cell>
          <cell r="AL9">
            <v>48</v>
          </cell>
          <cell r="AP9">
            <v>322</v>
          </cell>
          <cell r="AQ9">
            <v>520</v>
          </cell>
          <cell r="AR9">
            <v>592</v>
          </cell>
          <cell r="AS9">
            <v>450</v>
          </cell>
          <cell r="AU9">
            <v>104</v>
          </cell>
          <cell r="AV9">
            <v>1</v>
          </cell>
          <cell r="AW9">
            <v>43</v>
          </cell>
          <cell r="AX9">
            <v>29</v>
          </cell>
          <cell r="AZ9">
            <v>56</v>
          </cell>
          <cell r="BB9">
            <v>90</v>
          </cell>
          <cell r="BD9">
            <v>208</v>
          </cell>
          <cell r="BE9">
            <v>18</v>
          </cell>
          <cell r="BI9">
            <v>50</v>
          </cell>
          <cell r="BJ9">
            <v>16</v>
          </cell>
          <cell r="BK9">
            <v>270</v>
          </cell>
          <cell r="BL9">
            <v>300</v>
          </cell>
          <cell r="BN9">
            <v>12</v>
          </cell>
          <cell r="BO9">
            <v>5</v>
          </cell>
          <cell r="BR9">
            <v>100</v>
          </cell>
          <cell r="BS9">
            <v>25</v>
          </cell>
          <cell r="BU9">
            <v>9</v>
          </cell>
          <cell r="BV9">
            <v>33</v>
          </cell>
          <cell r="BW9">
            <v>17</v>
          </cell>
          <cell r="BX9">
            <v>18</v>
          </cell>
          <cell r="BY9">
            <v>19</v>
          </cell>
          <cell r="BZ9">
            <v>25</v>
          </cell>
          <cell r="CA9">
            <v>31</v>
          </cell>
          <cell r="CC9">
            <v>114</v>
          </cell>
          <cell r="CD9">
            <v>31</v>
          </cell>
          <cell r="CG9">
            <v>8</v>
          </cell>
          <cell r="CH9">
            <v>16</v>
          </cell>
          <cell r="CJ9">
            <v>33</v>
          </cell>
          <cell r="CK9">
            <v>17</v>
          </cell>
          <cell r="CL9">
            <v>0</v>
          </cell>
          <cell r="CN9">
            <v>17</v>
          </cell>
          <cell r="CS9">
            <v>300</v>
          </cell>
          <cell r="CU9">
            <v>52</v>
          </cell>
          <cell r="CY9">
            <v>43</v>
          </cell>
          <cell r="CZ9">
            <v>51</v>
          </cell>
          <cell r="DM9">
            <v>58</v>
          </cell>
          <cell r="DO9">
            <v>115</v>
          </cell>
          <cell r="DP9">
            <v>11</v>
          </cell>
          <cell r="DQ9">
            <v>17</v>
          </cell>
          <cell r="DR9">
            <v>6</v>
          </cell>
          <cell r="DS9">
            <v>365</v>
          </cell>
          <cell r="DT9">
            <v>49</v>
          </cell>
          <cell r="DU9">
            <v>16</v>
          </cell>
          <cell r="DW9">
            <v>17</v>
          </cell>
          <cell r="DX9">
            <v>17</v>
          </cell>
          <cell r="DY9">
            <v>1</v>
          </cell>
          <cell r="DZ9">
            <v>17</v>
          </cell>
          <cell r="EB9">
            <v>17</v>
          </cell>
          <cell r="ED9">
            <v>13</v>
          </cell>
          <cell r="EE9">
            <v>2</v>
          </cell>
          <cell r="EF9">
            <v>371</v>
          </cell>
          <cell r="EG9">
            <v>7897</v>
          </cell>
          <cell r="ER9">
            <v>17</v>
          </cell>
          <cell r="ES9">
            <v>1</v>
          </cell>
          <cell r="ET9">
            <v>344</v>
          </cell>
          <cell r="EV9">
            <v>220</v>
          </cell>
          <cell r="EZ9">
            <v>150</v>
          </cell>
          <cell r="FB9">
            <v>130</v>
          </cell>
          <cell r="FC9">
            <v>10</v>
          </cell>
          <cell r="FI9">
            <v>918</v>
          </cell>
          <cell r="FJ9">
            <v>410</v>
          </cell>
          <cell r="FK9">
            <v>770</v>
          </cell>
          <cell r="FM9">
            <v>49</v>
          </cell>
        </row>
        <row r="10">
          <cell r="C10">
            <v>30</v>
          </cell>
          <cell r="D10">
            <v>117</v>
          </cell>
          <cell r="G10">
            <v>3</v>
          </cell>
          <cell r="H10">
            <v>211</v>
          </cell>
          <cell r="M10">
            <v>50</v>
          </cell>
          <cell r="N10">
            <v>32</v>
          </cell>
          <cell r="O10">
            <v>17</v>
          </cell>
          <cell r="S10">
            <v>60</v>
          </cell>
          <cell r="T10">
            <v>280</v>
          </cell>
          <cell r="Y10">
            <v>200</v>
          </cell>
          <cell r="Z10">
            <v>180</v>
          </cell>
          <cell r="AC10">
            <v>275</v>
          </cell>
          <cell r="AG10">
            <v>38</v>
          </cell>
          <cell r="AH10">
            <v>189</v>
          </cell>
          <cell r="AI10">
            <v>275</v>
          </cell>
          <cell r="AJ10">
            <v>357</v>
          </cell>
          <cell r="AK10">
            <v>300</v>
          </cell>
          <cell r="AL10">
            <v>49</v>
          </cell>
          <cell r="AP10">
            <v>317</v>
          </cell>
          <cell r="AQ10">
            <v>505</v>
          </cell>
          <cell r="AR10">
            <v>593</v>
          </cell>
          <cell r="AS10">
            <v>450</v>
          </cell>
          <cell r="AU10">
            <v>103</v>
          </cell>
          <cell r="AV10">
            <v>9</v>
          </cell>
          <cell r="AW10">
            <v>43</v>
          </cell>
          <cell r="AX10">
            <v>29</v>
          </cell>
          <cell r="AZ10">
            <v>56</v>
          </cell>
          <cell r="BB10">
            <v>90</v>
          </cell>
          <cell r="BD10">
            <v>208</v>
          </cell>
          <cell r="BE10">
            <v>18</v>
          </cell>
          <cell r="BI10">
            <v>50</v>
          </cell>
          <cell r="BJ10">
            <v>16</v>
          </cell>
          <cell r="BK10">
            <v>285</v>
          </cell>
          <cell r="BL10">
            <v>300</v>
          </cell>
          <cell r="BN10">
            <v>12</v>
          </cell>
          <cell r="BO10">
            <v>5</v>
          </cell>
          <cell r="BR10">
            <v>100</v>
          </cell>
          <cell r="BS10">
            <v>7</v>
          </cell>
          <cell r="BU10">
            <v>9</v>
          </cell>
          <cell r="BV10">
            <v>33</v>
          </cell>
          <cell r="BW10">
            <v>17</v>
          </cell>
          <cell r="BX10">
            <v>18</v>
          </cell>
          <cell r="BY10">
            <v>19</v>
          </cell>
          <cell r="BZ10">
            <v>25</v>
          </cell>
          <cell r="CA10">
            <v>31</v>
          </cell>
          <cell r="CC10">
            <v>114</v>
          </cell>
          <cell r="CD10">
            <v>28</v>
          </cell>
          <cell r="CG10">
            <v>8</v>
          </cell>
          <cell r="CH10">
            <v>16</v>
          </cell>
          <cell r="CJ10">
            <v>33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S10">
            <v>301</v>
          </cell>
          <cell r="CU10">
            <v>52</v>
          </cell>
          <cell r="CY10">
            <v>43</v>
          </cell>
          <cell r="CZ10">
            <v>51</v>
          </cell>
          <cell r="DM10">
            <v>58</v>
          </cell>
          <cell r="DO10">
            <v>116</v>
          </cell>
          <cell r="DP10">
            <v>12</v>
          </cell>
          <cell r="DQ10">
            <v>17</v>
          </cell>
          <cell r="DS10">
            <v>303</v>
          </cell>
          <cell r="DT10">
            <v>49</v>
          </cell>
          <cell r="DU10">
            <v>16</v>
          </cell>
          <cell r="DW10">
            <v>17</v>
          </cell>
          <cell r="DX10">
            <v>17</v>
          </cell>
          <cell r="DY10">
            <v>7</v>
          </cell>
          <cell r="DZ10">
            <v>18</v>
          </cell>
          <cell r="EB10">
            <v>17</v>
          </cell>
          <cell r="ED10">
            <v>14</v>
          </cell>
          <cell r="EE10">
            <v>5</v>
          </cell>
          <cell r="EF10">
            <v>370</v>
          </cell>
          <cell r="EG10">
            <v>7838</v>
          </cell>
          <cell r="ER10">
            <v>17</v>
          </cell>
          <cell r="ES10">
            <v>10</v>
          </cell>
          <cell r="ET10">
            <v>345</v>
          </cell>
          <cell r="EV10">
            <v>220</v>
          </cell>
          <cell r="EZ10">
            <v>150</v>
          </cell>
          <cell r="FB10">
            <v>130</v>
          </cell>
          <cell r="FC10">
            <v>10</v>
          </cell>
          <cell r="FI10">
            <v>918</v>
          </cell>
          <cell r="FJ10">
            <v>416</v>
          </cell>
          <cell r="FK10">
            <v>790</v>
          </cell>
          <cell r="FM10">
            <v>48</v>
          </cell>
        </row>
        <row r="11">
          <cell r="C11">
            <v>30</v>
          </cell>
          <cell r="D11">
            <v>115</v>
          </cell>
          <cell r="G11">
            <v>6</v>
          </cell>
          <cell r="H11">
            <v>211</v>
          </cell>
          <cell r="M11">
            <v>50</v>
          </cell>
          <cell r="N11">
            <v>32</v>
          </cell>
          <cell r="O11">
            <v>17</v>
          </cell>
          <cell r="S11">
            <v>98</v>
          </cell>
          <cell r="T11">
            <v>324</v>
          </cell>
          <cell r="Y11">
            <v>200</v>
          </cell>
          <cell r="Z11">
            <v>180</v>
          </cell>
          <cell r="AC11">
            <v>270</v>
          </cell>
          <cell r="AG11">
            <v>35</v>
          </cell>
          <cell r="AH11">
            <v>214</v>
          </cell>
          <cell r="AI11">
            <v>275</v>
          </cell>
          <cell r="AJ11">
            <v>280</v>
          </cell>
          <cell r="AK11">
            <v>260</v>
          </cell>
          <cell r="AL11">
            <v>49</v>
          </cell>
          <cell r="AP11">
            <v>331</v>
          </cell>
          <cell r="AQ11">
            <v>500</v>
          </cell>
          <cell r="AR11">
            <v>593</v>
          </cell>
          <cell r="AS11">
            <v>450</v>
          </cell>
          <cell r="AU11">
            <v>68</v>
          </cell>
          <cell r="AV11">
            <v>18</v>
          </cell>
          <cell r="AW11">
            <v>43</v>
          </cell>
          <cell r="AX11">
            <v>29</v>
          </cell>
          <cell r="AZ11">
            <v>55</v>
          </cell>
          <cell r="BB11">
            <v>96</v>
          </cell>
          <cell r="BD11">
            <v>208</v>
          </cell>
          <cell r="BE11">
            <v>18</v>
          </cell>
          <cell r="BI11">
            <v>50</v>
          </cell>
          <cell r="BJ11">
            <v>16</v>
          </cell>
          <cell r="BK11">
            <v>290</v>
          </cell>
          <cell r="BL11">
            <v>300</v>
          </cell>
          <cell r="BN11">
            <v>12</v>
          </cell>
          <cell r="BO11">
            <v>5</v>
          </cell>
          <cell r="BR11">
            <v>116</v>
          </cell>
          <cell r="BS11">
            <v>0</v>
          </cell>
          <cell r="BU11">
            <v>9</v>
          </cell>
          <cell r="BV11">
            <v>33</v>
          </cell>
          <cell r="BW11">
            <v>17</v>
          </cell>
          <cell r="BX11">
            <v>18</v>
          </cell>
          <cell r="BY11">
            <v>14</v>
          </cell>
          <cell r="BZ11">
            <v>0</v>
          </cell>
          <cell r="CA11">
            <v>30</v>
          </cell>
          <cell r="CC11">
            <v>114</v>
          </cell>
          <cell r="CD11">
            <v>24</v>
          </cell>
          <cell r="CG11">
            <v>8</v>
          </cell>
          <cell r="CH11">
            <v>16</v>
          </cell>
          <cell r="CJ11">
            <v>33</v>
          </cell>
          <cell r="CK11">
            <v>17</v>
          </cell>
          <cell r="CL11">
            <v>1</v>
          </cell>
          <cell r="CM11">
            <v>17</v>
          </cell>
          <cell r="CN11">
            <v>17</v>
          </cell>
          <cell r="CS11">
            <v>307</v>
          </cell>
          <cell r="CU11">
            <v>52</v>
          </cell>
          <cell r="CY11">
            <v>40</v>
          </cell>
          <cell r="CZ11">
            <v>51</v>
          </cell>
          <cell r="DM11">
            <v>58</v>
          </cell>
          <cell r="DO11">
            <v>115</v>
          </cell>
          <cell r="DP11">
            <v>12</v>
          </cell>
          <cell r="DQ11">
            <v>17</v>
          </cell>
          <cell r="DS11">
            <v>306</v>
          </cell>
          <cell r="DT11">
            <v>49</v>
          </cell>
          <cell r="DU11">
            <v>16</v>
          </cell>
          <cell r="DW11">
            <v>17</v>
          </cell>
          <cell r="DX11">
            <v>17</v>
          </cell>
          <cell r="DY11">
            <v>14</v>
          </cell>
          <cell r="DZ11">
            <v>19</v>
          </cell>
          <cell r="EB11">
            <v>17</v>
          </cell>
          <cell r="ED11">
            <v>21</v>
          </cell>
          <cell r="EE11">
            <v>34</v>
          </cell>
          <cell r="EF11">
            <v>371</v>
          </cell>
          <cell r="EG11">
            <v>7858</v>
          </cell>
          <cell r="ER11">
            <v>17</v>
          </cell>
          <cell r="ES11">
            <v>36</v>
          </cell>
          <cell r="ET11">
            <v>343</v>
          </cell>
          <cell r="EV11">
            <v>220</v>
          </cell>
          <cell r="EZ11">
            <v>150</v>
          </cell>
          <cell r="FB11">
            <v>130</v>
          </cell>
          <cell r="FC11">
            <v>10</v>
          </cell>
          <cell r="FI11">
            <v>918</v>
          </cell>
          <cell r="FJ11">
            <v>414</v>
          </cell>
          <cell r="FK11">
            <v>740</v>
          </cell>
          <cell r="FM11">
            <v>49</v>
          </cell>
        </row>
        <row r="12">
          <cell r="C12">
            <v>30</v>
          </cell>
          <cell r="D12">
            <v>115</v>
          </cell>
          <cell r="G12">
            <v>14</v>
          </cell>
          <cell r="H12">
            <v>212</v>
          </cell>
          <cell r="M12">
            <v>50</v>
          </cell>
          <cell r="N12">
            <v>49</v>
          </cell>
          <cell r="O12">
            <v>28</v>
          </cell>
          <cell r="S12">
            <v>97</v>
          </cell>
          <cell r="T12">
            <v>322</v>
          </cell>
          <cell r="U12">
            <v>1</v>
          </cell>
          <cell r="Y12">
            <v>200</v>
          </cell>
          <cell r="Z12">
            <v>180</v>
          </cell>
          <cell r="AC12">
            <v>270</v>
          </cell>
          <cell r="AG12">
            <v>36</v>
          </cell>
          <cell r="AH12">
            <v>218</v>
          </cell>
          <cell r="AI12">
            <v>275</v>
          </cell>
          <cell r="AJ12">
            <v>280</v>
          </cell>
          <cell r="AK12">
            <v>280</v>
          </cell>
          <cell r="AL12">
            <v>46</v>
          </cell>
          <cell r="AP12">
            <v>350</v>
          </cell>
          <cell r="AQ12">
            <v>420</v>
          </cell>
          <cell r="AR12">
            <v>592</v>
          </cell>
          <cell r="AS12">
            <v>450</v>
          </cell>
          <cell r="AU12">
            <v>71</v>
          </cell>
          <cell r="AV12">
            <v>13</v>
          </cell>
          <cell r="AW12">
            <v>43</v>
          </cell>
          <cell r="AX12">
            <v>29</v>
          </cell>
          <cell r="AZ12">
            <v>56</v>
          </cell>
          <cell r="BB12">
            <v>90</v>
          </cell>
          <cell r="BD12">
            <v>207</v>
          </cell>
          <cell r="BE12">
            <v>18</v>
          </cell>
          <cell r="BI12">
            <v>50</v>
          </cell>
          <cell r="BJ12">
            <v>16</v>
          </cell>
          <cell r="BK12">
            <v>295</v>
          </cell>
          <cell r="BL12">
            <v>300</v>
          </cell>
          <cell r="BN12">
            <v>12</v>
          </cell>
          <cell r="BO12">
            <v>5</v>
          </cell>
          <cell r="BR12">
            <v>118</v>
          </cell>
          <cell r="BS12">
            <v>0</v>
          </cell>
          <cell r="BU12">
            <v>9</v>
          </cell>
          <cell r="BV12">
            <v>33</v>
          </cell>
          <cell r="BW12">
            <v>17</v>
          </cell>
          <cell r="BX12">
            <v>18</v>
          </cell>
          <cell r="BY12">
            <v>14</v>
          </cell>
          <cell r="BZ12">
            <v>25</v>
          </cell>
          <cell r="CA12">
            <v>30</v>
          </cell>
          <cell r="CC12">
            <v>114</v>
          </cell>
          <cell r="CD12">
            <v>9</v>
          </cell>
          <cell r="CG12">
            <v>8</v>
          </cell>
          <cell r="CH12">
            <v>16</v>
          </cell>
          <cell r="CJ12">
            <v>33</v>
          </cell>
          <cell r="CK12">
            <v>17</v>
          </cell>
          <cell r="CL12">
            <v>3</v>
          </cell>
          <cell r="CM12">
            <v>20</v>
          </cell>
          <cell r="CN12">
            <v>40</v>
          </cell>
          <cell r="CS12">
            <v>300</v>
          </cell>
          <cell r="CU12">
            <v>52</v>
          </cell>
          <cell r="CY12">
            <v>43</v>
          </cell>
          <cell r="CZ12">
            <v>51</v>
          </cell>
          <cell r="DA12">
            <v>40</v>
          </cell>
          <cell r="DM12">
            <v>58</v>
          </cell>
          <cell r="DO12">
            <v>110</v>
          </cell>
          <cell r="DP12">
            <v>16</v>
          </cell>
          <cell r="DQ12">
            <v>17</v>
          </cell>
          <cell r="DR12">
            <v>1</v>
          </cell>
          <cell r="DS12">
            <v>318</v>
          </cell>
          <cell r="DT12">
            <v>49</v>
          </cell>
          <cell r="DU12">
            <v>16</v>
          </cell>
          <cell r="DV12">
            <v>10</v>
          </cell>
          <cell r="DW12">
            <v>17</v>
          </cell>
          <cell r="DX12">
            <v>17</v>
          </cell>
          <cell r="DY12">
            <v>22</v>
          </cell>
          <cell r="DZ12">
            <v>36</v>
          </cell>
          <cell r="EB12">
            <v>53</v>
          </cell>
          <cell r="ED12">
            <v>31</v>
          </cell>
          <cell r="EE12">
            <v>38</v>
          </cell>
          <cell r="EF12">
            <v>369</v>
          </cell>
          <cell r="EG12">
            <v>8039</v>
          </cell>
          <cell r="ER12">
            <v>17</v>
          </cell>
          <cell r="ES12">
            <v>62</v>
          </cell>
          <cell r="ET12">
            <v>342</v>
          </cell>
          <cell r="EV12">
            <v>220</v>
          </cell>
          <cell r="EZ12">
            <v>150</v>
          </cell>
          <cell r="FB12">
            <v>130</v>
          </cell>
          <cell r="FC12">
            <v>8</v>
          </cell>
          <cell r="FI12">
            <v>920</v>
          </cell>
          <cell r="FJ12">
            <v>410</v>
          </cell>
          <cell r="FK12">
            <v>740</v>
          </cell>
          <cell r="FM12">
            <v>45</v>
          </cell>
        </row>
        <row r="13">
          <cell r="C13">
            <v>30</v>
          </cell>
          <cell r="D13">
            <v>115</v>
          </cell>
          <cell r="G13">
            <v>14</v>
          </cell>
          <cell r="H13">
            <v>214</v>
          </cell>
          <cell r="M13">
            <v>50</v>
          </cell>
          <cell r="N13">
            <v>64</v>
          </cell>
          <cell r="O13">
            <v>64</v>
          </cell>
          <cell r="Q13">
            <v>20</v>
          </cell>
          <cell r="S13">
            <v>96</v>
          </cell>
          <cell r="T13">
            <v>318</v>
          </cell>
          <cell r="U13">
            <v>50</v>
          </cell>
          <cell r="Y13">
            <v>200</v>
          </cell>
          <cell r="Z13">
            <v>180</v>
          </cell>
          <cell r="AC13">
            <v>270</v>
          </cell>
          <cell r="AG13">
            <v>35</v>
          </cell>
          <cell r="AH13">
            <v>212</v>
          </cell>
          <cell r="AI13">
            <v>275</v>
          </cell>
          <cell r="AJ13">
            <v>280</v>
          </cell>
          <cell r="AK13">
            <v>285</v>
          </cell>
          <cell r="AL13">
            <v>45</v>
          </cell>
          <cell r="AP13">
            <v>352</v>
          </cell>
          <cell r="AQ13">
            <v>380</v>
          </cell>
          <cell r="AR13">
            <v>587</v>
          </cell>
          <cell r="AS13">
            <v>450</v>
          </cell>
          <cell r="AU13">
            <v>71</v>
          </cell>
          <cell r="AV13">
            <v>46</v>
          </cell>
          <cell r="AW13">
            <v>43</v>
          </cell>
          <cell r="AX13">
            <v>29</v>
          </cell>
          <cell r="AZ13">
            <v>55</v>
          </cell>
          <cell r="BB13">
            <v>90</v>
          </cell>
          <cell r="BD13">
            <v>205</v>
          </cell>
          <cell r="BE13">
            <v>18</v>
          </cell>
          <cell r="BI13">
            <v>50</v>
          </cell>
          <cell r="BJ13">
            <v>16</v>
          </cell>
          <cell r="BK13">
            <v>285</v>
          </cell>
          <cell r="BL13">
            <v>300</v>
          </cell>
          <cell r="BN13">
            <v>12</v>
          </cell>
          <cell r="BO13">
            <v>5</v>
          </cell>
          <cell r="BR13">
            <v>124</v>
          </cell>
          <cell r="BS13">
            <v>0</v>
          </cell>
          <cell r="BU13">
            <v>9</v>
          </cell>
          <cell r="BV13">
            <v>33</v>
          </cell>
          <cell r="BW13">
            <v>17</v>
          </cell>
          <cell r="BX13">
            <v>18</v>
          </cell>
          <cell r="BY13">
            <v>14</v>
          </cell>
          <cell r="BZ13">
            <v>25</v>
          </cell>
          <cell r="CA13">
            <v>29</v>
          </cell>
          <cell r="CC13">
            <v>114</v>
          </cell>
          <cell r="CD13">
            <v>9</v>
          </cell>
          <cell r="CG13">
            <v>8</v>
          </cell>
          <cell r="CH13">
            <v>36</v>
          </cell>
          <cell r="CJ13">
            <v>32</v>
          </cell>
          <cell r="CK13">
            <v>17</v>
          </cell>
          <cell r="CL13">
            <v>2</v>
          </cell>
          <cell r="CM13">
            <v>54</v>
          </cell>
          <cell r="CN13">
            <v>60</v>
          </cell>
          <cell r="CS13">
            <v>310</v>
          </cell>
          <cell r="CU13">
            <v>52</v>
          </cell>
          <cell r="CY13">
            <v>43</v>
          </cell>
          <cell r="CZ13">
            <v>51</v>
          </cell>
          <cell r="DA13">
            <v>82</v>
          </cell>
          <cell r="DM13">
            <v>58</v>
          </cell>
          <cell r="DO13">
            <v>96</v>
          </cell>
          <cell r="DP13">
            <v>35</v>
          </cell>
          <cell r="DQ13">
            <v>24</v>
          </cell>
          <cell r="DR13">
            <v>11</v>
          </cell>
          <cell r="DS13">
            <v>318</v>
          </cell>
          <cell r="DT13">
            <v>48</v>
          </cell>
          <cell r="DU13">
            <v>16</v>
          </cell>
          <cell r="DV13">
            <v>10</v>
          </cell>
          <cell r="DW13">
            <v>17</v>
          </cell>
          <cell r="DX13">
            <v>24</v>
          </cell>
          <cell r="DY13">
            <v>27</v>
          </cell>
          <cell r="DZ13">
            <v>36</v>
          </cell>
          <cell r="EB13">
            <v>53</v>
          </cell>
          <cell r="ED13">
            <v>22</v>
          </cell>
          <cell r="EE13">
            <v>39</v>
          </cell>
          <cell r="EF13">
            <v>368</v>
          </cell>
          <cell r="EG13">
            <v>8352</v>
          </cell>
          <cell r="ER13">
            <v>24</v>
          </cell>
          <cell r="ES13">
            <v>85</v>
          </cell>
          <cell r="ET13">
            <v>335</v>
          </cell>
          <cell r="EV13">
            <v>220</v>
          </cell>
          <cell r="EZ13">
            <v>150</v>
          </cell>
          <cell r="FB13">
            <v>100</v>
          </cell>
          <cell r="FC13">
            <v>8</v>
          </cell>
          <cell r="FI13">
            <v>919</v>
          </cell>
          <cell r="FJ13">
            <v>407</v>
          </cell>
          <cell r="FK13">
            <v>740</v>
          </cell>
          <cell r="FM13">
            <v>47</v>
          </cell>
        </row>
        <row r="14">
          <cell r="B14">
            <v>25</v>
          </cell>
          <cell r="C14">
            <v>30</v>
          </cell>
          <cell r="D14">
            <v>113</v>
          </cell>
          <cell r="G14">
            <v>7</v>
          </cell>
          <cell r="H14">
            <v>214</v>
          </cell>
          <cell r="M14">
            <v>50</v>
          </cell>
          <cell r="N14">
            <v>64</v>
          </cell>
          <cell r="O14">
            <v>85</v>
          </cell>
          <cell r="Q14">
            <v>33</v>
          </cell>
          <cell r="S14">
            <v>95</v>
          </cell>
          <cell r="T14">
            <v>315</v>
          </cell>
          <cell r="U14">
            <v>62</v>
          </cell>
          <cell r="Y14">
            <v>200</v>
          </cell>
          <cell r="Z14">
            <v>180</v>
          </cell>
          <cell r="AC14">
            <v>270</v>
          </cell>
          <cell r="AG14">
            <v>34</v>
          </cell>
          <cell r="AH14">
            <v>211</v>
          </cell>
          <cell r="AI14">
            <v>275</v>
          </cell>
          <cell r="AJ14">
            <v>275</v>
          </cell>
          <cell r="AK14">
            <v>285</v>
          </cell>
          <cell r="AL14">
            <v>44</v>
          </cell>
          <cell r="AP14">
            <v>353</v>
          </cell>
          <cell r="AQ14">
            <v>380</v>
          </cell>
          <cell r="AR14">
            <v>580</v>
          </cell>
          <cell r="AS14">
            <v>450</v>
          </cell>
          <cell r="AU14">
            <v>71</v>
          </cell>
          <cell r="AV14">
            <v>48</v>
          </cell>
          <cell r="AW14">
            <v>43</v>
          </cell>
          <cell r="AX14">
            <v>28</v>
          </cell>
          <cell r="AZ14">
            <v>55</v>
          </cell>
          <cell r="BB14">
            <v>92</v>
          </cell>
          <cell r="BD14">
            <v>203</v>
          </cell>
          <cell r="BE14">
            <v>18</v>
          </cell>
          <cell r="BI14">
            <v>50</v>
          </cell>
          <cell r="BJ14">
            <v>16</v>
          </cell>
          <cell r="BK14">
            <v>285</v>
          </cell>
          <cell r="BL14">
            <v>300</v>
          </cell>
          <cell r="BN14">
            <v>12</v>
          </cell>
          <cell r="BO14">
            <v>5</v>
          </cell>
          <cell r="BR14">
            <v>126</v>
          </cell>
          <cell r="BS14">
            <v>0</v>
          </cell>
          <cell r="BU14">
            <v>9</v>
          </cell>
          <cell r="BV14">
            <v>33</v>
          </cell>
          <cell r="BW14">
            <v>17</v>
          </cell>
          <cell r="BX14">
            <v>18</v>
          </cell>
          <cell r="BY14">
            <v>14</v>
          </cell>
          <cell r="BZ14">
            <v>25</v>
          </cell>
          <cell r="CA14">
            <v>29</v>
          </cell>
          <cell r="CC14">
            <v>98</v>
          </cell>
          <cell r="CD14">
            <v>10</v>
          </cell>
          <cell r="CE14">
            <v>17</v>
          </cell>
          <cell r="CG14">
            <v>17</v>
          </cell>
          <cell r="CH14">
            <v>64</v>
          </cell>
          <cell r="CJ14">
            <v>32</v>
          </cell>
          <cell r="CK14">
            <v>52</v>
          </cell>
          <cell r="CL14">
            <v>2</v>
          </cell>
          <cell r="CM14">
            <v>54</v>
          </cell>
          <cell r="CN14">
            <v>89</v>
          </cell>
          <cell r="CS14">
            <v>310</v>
          </cell>
          <cell r="CU14">
            <v>52</v>
          </cell>
          <cell r="CY14">
            <v>40</v>
          </cell>
          <cell r="CZ14">
            <v>51</v>
          </cell>
          <cell r="DA14">
            <v>82</v>
          </cell>
          <cell r="DM14">
            <v>57</v>
          </cell>
          <cell r="DO14">
            <v>97</v>
          </cell>
          <cell r="DP14">
            <v>37</v>
          </cell>
          <cell r="DQ14">
            <v>48</v>
          </cell>
          <cell r="DR14">
            <v>11</v>
          </cell>
          <cell r="DS14">
            <v>318</v>
          </cell>
          <cell r="DT14">
            <v>47</v>
          </cell>
          <cell r="DU14">
            <v>49</v>
          </cell>
          <cell r="DV14">
            <v>24</v>
          </cell>
          <cell r="DW14">
            <v>17</v>
          </cell>
          <cell r="DX14">
            <v>35</v>
          </cell>
          <cell r="DY14">
            <v>31</v>
          </cell>
          <cell r="DZ14">
            <v>36</v>
          </cell>
          <cell r="EB14">
            <v>53</v>
          </cell>
          <cell r="ED14">
            <v>41</v>
          </cell>
          <cell r="EE14">
            <v>28</v>
          </cell>
          <cell r="EF14">
            <v>368</v>
          </cell>
          <cell r="EG14">
            <v>8634</v>
          </cell>
          <cell r="ER14">
            <v>53</v>
          </cell>
          <cell r="ES14">
            <v>91</v>
          </cell>
          <cell r="ET14">
            <v>338</v>
          </cell>
          <cell r="EV14">
            <v>220</v>
          </cell>
          <cell r="EZ14">
            <v>150</v>
          </cell>
          <cell r="FB14">
            <v>100</v>
          </cell>
          <cell r="FC14">
            <v>8</v>
          </cell>
          <cell r="FI14">
            <v>919</v>
          </cell>
          <cell r="FJ14">
            <v>407</v>
          </cell>
          <cell r="FK14">
            <v>740</v>
          </cell>
          <cell r="FM14">
            <v>54</v>
          </cell>
        </row>
        <row r="15">
          <cell r="B15">
            <v>25</v>
          </cell>
          <cell r="C15">
            <v>30</v>
          </cell>
          <cell r="D15">
            <v>112</v>
          </cell>
          <cell r="F15">
            <v>4</v>
          </cell>
          <cell r="G15">
            <v>9</v>
          </cell>
          <cell r="H15">
            <v>213</v>
          </cell>
          <cell r="M15">
            <v>50</v>
          </cell>
          <cell r="N15">
            <v>64</v>
          </cell>
          <cell r="O15">
            <v>85</v>
          </cell>
          <cell r="Q15">
            <v>33</v>
          </cell>
          <cell r="S15">
            <v>93</v>
          </cell>
          <cell r="T15">
            <v>315</v>
          </cell>
          <cell r="U15">
            <v>88</v>
          </cell>
          <cell r="Y15">
            <v>200</v>
          </cell>
          <cell r="Z15">
            <v>180</v>
          </cell>
          <cell r="AC15">
            <v>275</v>
          </cell>
          <cell r="AG15">
            <v>34</v>
          </cell>
          <cell r="AH15">
            <v>208</v>
          </cell>
          <cell r="AI15">
            <v>295</v>
          </cell>
          <cell r="AJ15">
            <v>300</v>
          </cell>
          <cell r="AK15">
            <v>290</v>
          </cell>
          <cell r="AL15">
            <v>41</v>
          </cell>
          <cell r="AP15">
            <v>358</v>
          </cell>
          <cell r="AR15">
            <v>577</v>
          </cell>
          <cell r="AS15">
            <v>450</v>
          </cell>
          <cell r="AU15">
            <v>68</v>
          </cell>
          <cell r="AV15">
            <v>48</v>
          </cell>
          <cell r="AW15">
            <v>40</v>
          </cell>
          <cell r="AX15">
            <v>28</v>
          </cell>
          <cell r="AZ15">
            <v>53</v>
          </cell>
          <cell r="BB15">
            <v>91</v>
          </cell>
          <cell r="BD15">
            <v>200</v>
          </cell>
          <cell r="BE15">
            <v>17</v>
          </cell>
          <cell r="BI15">
            <v>50</v>
          </cell>
          <cell r="BJ15">
            <v>16</v>
          </cell>
          <cell r="BK15">
            <v>300</v>
          </cell>
          <cell r="BL15">
            <v>345</v>
          </cell>
          <cell r="BN15">
            <v>17</v>
          </cell>
          <cell r="BO15">
            <v>5</v>
          </cell>
          <cell r="BR15">
            <v>126</v>
          </cell>
          <cell r="BS15">
            <v>0</v>
          </cell>
          <cell r="BU15">
            <v>9</v>
          </cell>
          <cell r="BV15">
            <v>25</v>
          </cell>
          <cell r="BW15">
            <v>15</v>
          </cell>
          <cell r="BX15">
            <v>18</v>
          </cell>
          <cell r="BY15">
            <v>14</v>
          </cell>
          <cell r="BZ15">
            <v>25</v>
          </cell>
          <cell r="CA15">
            <v>28</v>
          </cell>
          <cell r="CC15">
            <v>78</v>
          </cell>
          <cell r="CD15">
            <v>28</v>
          </cell>
          <cell r="CE15">
            <v>17</v>
          </cell>
          <cell r="CG15">
            <v>16</v>
          </cell>
          <cell r="CH15">
            <v>64</v>
          </cell>
          <cell r="CJ15">
            <v>28</v>
          </cell>
          <cell r="CK15">
            <v>52</v>
          </cell>
          <cell r="CL15">
            <v>2</v>
          </cell>
          <cell r="CM15">
            <v>54</v>
          </cell>
          <cell r="CN15">
            <v>88</v>
          </cell>
          <cell r="CS15">
            <v>305</v>
          </cell>
          <cell r="CU15">
            <v>52</v>
          </cell>
          <cell r="CY15">
            <v>39</v>
          </cell>
          <cell r="CZ15">
            <v>51</v>
          </cell>
          <cell r="DA15">
            <v>82</v>
          </cell>
          <cell r="DM15">
            <v>57</v>
          </cell>
          <cell r="DO15">
            <v>97</v>
          </cell>
          <cell r="DP15">
            <v>50</v>
          </cell>
          <cell r="DQ15">
            <v>35</v>
          </cell>
          <cell r="DR15">
            <v>5</v>
          </cell>
          <cell r="DS15">
            <v>381</v>
          </cell>
          <cell r="DT15">
            <v>47</v>
          </cell>
          <cell r="DU15">
            <v>49</v>
          </cell>
          <cell r="DV15">
            <v>34</v>
          </cell>
          <cell r="DW15">
            <v>17</v>
          </cell>
          <cell r="DX15">
            <v>35</v>
          </cell>
          <cell r="DY15">
            <v>31</v>
          </cell>
          <cell r="DZ15">
            <v>36</v>
          </cell>
          <cell r="EB15">
            <v>53</v>
          </cell>
          <cell r="ED15">
            <v>39</v>
          </cell>
          <cell r="EE15">
            <v>33</v>
          </cell>
          <cell r="EF15">
            <v>367</v>
          </cell>
          <cell r="EG15">
            <v>8477</v>
          </cell>
          <cell r="ER15">
            <v>56</v>
          </cell>
          <cell r="ES15">
            <v>50</v>
          </cell>
          <cell r="ET15">
            <v>341</v>
          </cell>
          <cell r="EV15">
            <v>220</v>
          </cell>
          <cell r="EZ15">
            <v>200</v>
          </cell>
          <cell r="FB15">
            <v>130</v>
          </cell>
          <cell r="FC15">
            <v>9</v>
          </cell>
          <cell r="FI15">
            <v>919</v>
          </cell>
          <cell r="FJ15">
            <v>405</v>
          </cell>
          <cell r="FK15">
            <v>820</v>
          </cell>
          <cell r="FM15">
            <v>56</v>
          </cell>
        </row>
        <row r="16">
          <cell r="B16">
            <v>25</v>
          </cell>
          <cell r="C16">
            <v>30</v>
          </cell>
          <cell r="D16">
            <v>113</v>
          </cell>
          <cell r="F16">
            <v>8</v>
          </cell>
          <cell r="G16">
            <v>10</v>
          </cell>
          <cell r="H16">
            <v>213</v>
          </cell>
          <cell r="M16">
            <v>50</v>
          </cell>
          <cell r="N16">
            <v>64</v>
          </cell>
          <cell r="O16">
            <v>85</v>
          </cell>
          <cell r="Q16">
            <v>33</v>
          </cell>
          <cell r="S16">
            <v>93</v>
          </cell>
          <cell r="T16">
            <v>311</v>
          </cell>
          <cell r="U16">
            <v>113</v>
          </cell>
          <cell r="Y16">
            <v>170</v>
          </cell>
          <cell r="Z16">
            <v>180</v>
          </cell>
          <cell r="AC16">
            <v>275</v>
          </cell>
          <cell r="AG16">
            <v>36</v>
          </cell>
          <cell r="AH16">
            <v>207</v>
          </cell>
          <cell r="AI16">
            <v>275</v>
          </cell>
          <cell r="AJ16">
            <v>280</v>
          </cell>
          <cell r="AK16">
            <v>285</v>
          </cell>
          <cell r="AL16">
            <v>40</v>
          </cell>
          <cell r="AP16">
            <v>360</v>
          </cell>
          <cell r="AQ16">
            <v>60</v>
          </cell>
          <cell r="AR16">
            <v>579</v>
          </cell>
          <cell r="AS16">
            <v>450</v>
          </cell>
          <cell r="AU16">
            <v>66</v>
          </cell>
          <cell r="AV16">
            <v>46</v>
          </cell>
          <cell r="AW16">
            <v>40</v>
          </cell>
          <cell r="AX16">
            <v>28</v>
          </cell>
          <cell r="AZ16">
            <v>53</v>
          </cell>
          <cell r="BB16">
            <v>89</v>
          </cell>
          <cell r="BD16">
            <v>200</v>
          </cell>
          <cell r="BE16">
            <v>18</v>
          </cell>
          <cell r="BI16">
            <v>48</v>
          </cell>
          <cell r="BJ16">
            <v>8</v>
          </cell>
          <cell r="BK16">
            <v>305</v>
          </cell>
          <cell r="BL16">
            <v>345</v>
          </cell>
          <cell r="BN16">
            <v>18</v>
          </cell>
          <cell r="BO16">
            <v>5</v>
          </cell>
          <cell r="BR16">
            <v>114</v>
          </cell>
          <cell r="BS16">
            <v>0</v>
          </cell>
          <cell r="BU16">
            <v>9</v>
          </cell>
          <cell r="BV16">
            <v>32</v>
          </cell>
          <cell r="BW16">
            <v>15</v>
          </cell>
          <cell r="BX16">
            <v>18</v>
          </cell>
          <cell r="BY16">
            <v>14</v>
          </cell>
          <cell r="BZ16">
            <v>25</v>
          </cell>
          <cell r="CA16">
            <v>27</v>
          </cell>
          <cell r="CC16">
            <v>70</v>
          </cell>
          <cell r="CD16">
            <v>37</v>
          </cell>
          <cell r="CE16">
            <v>17</v>
          </cell>
          <cell r="CG16">
            <v>16</v>
          </cell>
          <cell r="CH16">
            <v>64</v>
          </cell>
          <cell r="CJ16">
            <v>31</v>
          </cell>
          <cell r="CK16">
            <v>52</v>
          </cell>
          <cell r="CL16">
            <v>3</v>
          </cell>
          <cell r="CM16">
            <v>54</v>
          </cell>
          <cell r="CN16">
            <v>88</v>
          </cell>
          <cell r="CS16">
            <v>305</v>
          </cell>
          <cell r="CU16">
            <v>48</v>
          </cell>
          <cell r="CY16">
            <v>39</v>
          </cell>
          <cell r="CZ16">
            <v>51</v>
          </cell>
          <cell r="DA16">
            <v>82</v>
          </cell>
          <cell r="DM16">
            <v>53</v>
          </cell>
          <cell r="DO16">
            <v>93</v>
          </cell>
          <cell r="DP16">
            <v>75</v>
          </cell>
          <cell r="DQ16">
            <v>47</v>
          </cell>
          <cell r="DR16">
            <v>13</v>
          </cell>
          <cell r="DS16">
            <v>376</v>
          </cell>
          <cell r="DT16">
            <v>46</v>
          </cell>
          <cell r="DU16">
            <v>49</v>
          </cell>
          <cell r="DV16">
            <v>58</v>
          </cell>
          <cell r="DW16">
            <v>17</v>
          </cell>
          <cell r="DX16">
            <v>35</v>
          </cell>
          <cell r="DY16">
            <v>30</v>
          </cell>
          <cell r="DZ16">
            <v>36</v>
          </cell>
          <cell r="EB16">
            <v>53</v>
          </cell>
          <cell r="ED16">
            <v>31</v>
          </cell>
          <cell r="EE16">
            <v>65</v>
          </cell>
          <cell r="EF16">
            <v>367</v>
          </cell>
          <cell r="EG16">
            <v>8558</v>
          </cell>
          <cell r="ER16">
            <v>66</v>
          </cell>
          <cell r="ES16">
            <v>36</v>
          </cell>
          <cell r="ET16">
            <v>341</v>
          </cell>
          <cell r="EV16">
            <v>220</v>
          </cell>
          <cell r="EZ16">
            <v>250</v>
          </cell>
          <cell r="FB16">
            <v>130</v>
          </cell>
          <cell r="FC16">
            <v>9</v>
          </cell>
          <cell r="FI16">
            <v>919</v>
          </cell>
          <cell r="FJ16">
            <v>407</v>
          </cell>
          <cell r="FK16">
            <v>1070</v>
          </cell>
          <cell r="FM16">
            <v>52</v>
          </cell>
        </row>
        <row r="17">
          <cell r="B17">
            <v>25</v>
          </cell>
          <cell r="C17">
            <v>30</v>
          </cell>
          <cell r="D17">
            <v>116</v>
          </cell>
          <cell r="F17">
            <v>8</v>
          </cell>
          <cell r="G17">
            <v>9</v>
          </cell>
          <cell r="H17">
            <v>213</v>
          </cell>
          <cell r="M17">
            <v>50</v>
          </cell>
          <cell r="N17">
            <v>64</v>
          </cell>
          <cell r="O17">
            <v>85</v>
          </cell>
          <cell r="Q17">
            <v>30</v>
          </cell>
          <cell r="S17">
            <v>94</v>
          </cell>
          <cell r="T17">
            <v>310</v>
          </cell>
          <cell r="U17">
            <v>112</v>
          </cell>
          <cell r="Y17">
            <v>170</v>
          </cell>
          <cell r="Z17">
            <v>180</v>
          </cell>
          <cell r="AC17">
            <v>275</v>
          </cell>
          <cell r="AG17">
            <v>36</v>
          </cell>
          <cell r="AH17">
            <v>208</v>
          </cell>
          <cell r="AI17">
            <v>275</v>
          </cell>
          <cell r="AJ17">
            <v>280</v>
          </cell>
          <cell r="AK17">
            <v>285</v>
          </cell>
          <cell r="AL17">
            <v>39</v>
          </cell>
          <cell r="AP17">
            <v>359</v>
          </cell>
          <cell r="AQ17">
            <v>60</v>
          </cell>
          <cell r="AR17">
            <v>575</v>
          </cell>
          <cell r="AS17">
            <v>450</v>
          </cell>
          <cell r="AU17">
            <v>65</v>
          </cell>
          <cell r="AV17">
            <v>42</v>
          </cell>
          <cell r="AW17">
            <v>40</v>
          </cell>
          <cell r="AX17">
            <v>27</v>
          </cell>
          <cell r="AZ17">
            <v>53</v>
          </cell>
          <cell r="BB17">
            <v>90</v>
          </cell>
          <cell r="BD17">
            <v>200</v>
          </cell>
          <cell r="BE17">
            <v>16</v>
          </cell>
          <cell r="BI17">
            <v>49</v>
          </cell>
          <cell r="BJ17">
            <v>8</v>
          </cell>
          <cell r="BK17">
            <v>290</v>
          </cell>
          <cell r="BL17">
            <v>340</v>
          </cell>
          <cell r="BN17">
            <v>18</v>
          </cell>
          <cell r="BO17">
            <v>0</v>
          </cell>
          <cell r="BR17">
            <v>134</v>
          </cell>
          <cell r="BS17">
            <v>0</v>
          </cell>
          <cell r="BU17">
            <v>9</v>
          </cell>
          <cell r="BV17">
            <v>31</v>
          </cell>
          <cell r="BW17">
            <v>15</v>
          </cell>
          <cell r="BX17">
            <v>18</v>
          </cell>
          <cell r="BY17">
            <v>14</v>
          </cell>
          <cell r="BZ17">
            <v>25</v>
          </cell>
          <cell r="CA17">
            <v>27</v>
          </cell>
          <cell r="CC17">
            <v>70</v>
          </cell>
          <cell r="CD17">
            <v>36</v>
          </cell>
          <cell r="CE17">
            <v>17</v>
          </cell>
          <cell r="CG17">
            <v>16</v>
          </cell>
          <cell r="CH17">
            <v>64</v>
          </cell>
          <cell r="CJ17">
            <v>31</v>
          </cell>
          <cell r="CK17">
            <v>52</v>
          </cell>
          <cell r="CL17">
            <v>4</v>
          </cell>
          <cell r="CM17">
            <v>54</v>
          </cell>
          <cell r="CN17">
            <v>86</v>
          </cell>
          <cell r="CS17">
            <v>310</v>
          </cell>
          <cell r="CU17">
            <v>52</v>
          </cell>
          <cell r="CY17">
            <v>41</v>
          </cell>
          <cell r="CZ17">
            <v>51</v>
          </cell>
          <cell r="DA17">
            <v>82</v>
          </cell>
          <cell r="DM17">
            <v>54</v>
          </cell>
          <cell r="DO17">
            <v>93</v>
          </cell>
          <cell r="DP17">
            <v>75</v>
          </cell>
          <cell r="DQ17">
            <v>93</v>
          </cell>
          <cell r="DR17">
            <v>11</v>
          </cell>
          <cell r="DS17">
            <v>368</v>
          </cell>
          <cell r="DT17">
            <v>47</v>
          </cell>
          <cell r="DU17">
            <v>49</v>
          </cell>
          <cell r="DV17">
            <v>73</v>
          </cell>
          <cell r="DW17">
            <v>17</v>
          </cell>
          <cell r="DX17">
            <v>35</v>
          </cell>
          <cell r="DY17">
            <v>22</v>
          </cell>
          <cell r="DZ17">
            <v>36</v>
          </cell>
          <cell r="EB17">
            <v>53</v>
          </cell>
          <cell r="ED17">
            <v>41</v>
          </cell>
          <cell r="EE17">
            <v>42</v>
          </cell>
          <cell r="EF17">
            <v>369</v>
          </cell>
          <cell r="EG17">
            <v>8593</v>
          </cell>
          <cell r="ER17">
            <v>66</v>
          </cell>
          <cell r="ES17">
            <v>83</v>
          </cell>
          <cell r="ET17">
            <v>336</v>
          </cell>
          <cell r="EV17">
            <v>220</v>
          </cell>
          <cell r="EX17">
            <v>16</v>
          </cell>
          <cell r="EZ17">
            <v>250</v>
          </cell>
          <cell r="FB17">
            <v>130</v>
          </cell>
          <cell r="FC17">
            <v>10</v>
          </cell>
          <cell r="FI17">
            <v>919</v>
          </cell>
          <cell r="FJ17">
            <v>385</v>
          </cell>
          <cell r="FK17">
            <v>1090</v>
          </cell>
          <cell r="FM17">
            <v>53</v>
          </cell>
        </row>
        <row r="18">
          <cell r="B18">
            <v>25</v>
          </cell>
          <cell r="C18">
            <v>30</v>
          </cell>
          <cell r="D18">
            <v>115</v>
          </cell>
          <cell r="F18">
            <v>8</v>
          </cell>
          <cell r="G18">
            <v>5</v>
          </cell>
          <cell r="H18">
            <v>212</v>
          </cell>
          <cell r="M18">
            <v>50</v>
          </cell>
          <cell r="N18">
            <v>66</v>
          </cell>
          <cell r="O18">
            <v>85</v>
          </cell>
          <cell r="Q18">
            <v>30</v>
          </cell>
          <cell r="S18">
            <v>94</v>
          </cell>
          <cell r="T18">
            <v>309</v>
          </cell>
          <cell r="U18">
            <v>112</v>
          </cell>
          <cell r="Y18">
            <v>170</v>
          </cell>
          <cell r="Z18">
            <v>180</v>
          </cell>
          <cell r="AC18">
            <v>275</v>
          </cell>
          <cell r="AG18">
            <v>30</v>
          </cell>
          <cell r="AH18">
            <v>206</v>
          </cell>
          <cell r="AI18">
            <v>290</v>
          </cell>
          <cell r="AJ18">
            <v>295</v>
          </cell>
          <cell r="AK18">
            <v>285</v>
          </cell>
          <cell r="AL18">
            <v>38</v>
          </cell>
          <cell r="AP18">
            <v>359</v>
          </cell>
          <cell r="AQ18">
            <v>330</v>
          </cell>
          <cell r="AR18">
            <v>571</v>
          </cell>
          <cell r="AS18">
            <v>450</v>
          </cell>
          <cell r="AU18">
            <v>66</v>
          </cell>
          <cell r="AV18">
            <v>32</v>
          </cell>
          <cell r="AW18">
            <v>37</v>
          </cell>
          <cell r="AX18">
            <v>27</v>
          </cell>
          <cell r="AZ18">
            <v>53</v>
          </cell>
          <cell r="BB18">
            <v>90</v>
          </cell>
          <cell r="BD18">
            <v>198</v>
          </cell>
          <cell r="BE18">
            <v>16</v>
          </cell>
          <cell r="BI18">
            <v>47</v>
          </cell>
          <cell r="BJ18">
            <v>8</v>
          </cell>
          <cell r="BK18">
            <v>295</v>
          </cell>
          <cell r="BL18">
            <v>360</v>
          </cell>
          <cell r="BN18">
            <v>18</v>
          </cell>
          <cell r="BO18">
            <v>5</v>
          </cell>
          <cell r="BR18">
            <v>94</v>
          </cell>
          <cell r="BS18">
            <v>0</v>
          </cell>
          <cell r="BU18">
            <v>9</v>
          </cell>
          <cell r="BV18">
            <v>30</v>
          </cell>
          <cell r="BW18">
            <v>15</v>
          </cell>
          <cell r="BX18">
            <v>18</v>
          </cell>
          <cell r="BY18">
            <v>15</v>
          </cell>
          <cell r="BZ18">
            <v>25</v>
          </cell>
          <cell r="CA18">
            <v>27</v>
          </cell>
          <cell r="CC18">
            <v>34</v>
          </cell>
          <cell r="CD18">
            <v>29</v>
          </cell>
          <cell r="CE18">
            <v>17</v>
          </cell>
          <cell r="CG18">
            <v>16</v>
          </cell>
          <cell r="CH18">
            <v>63</v>
          </cell>
          <cell r="CJ18">
            <v>31</v>
          </cell>
          <cell r="CK18">
            <v>52</v>
          </cell>
          <cell r="CL18">
            <v>2</v>
          </cell>
          <cell r="CM18">
            <v>54</v>
          </cell>
          <cell r="CN18">
            <v>86</v>
          </cell>
          <cell r="CS18">
            <v>305</v>
          </cell>
          <cell r="CU18">
            <v>52</v>
          </cell>
          <cell r="CY18">
            <v>40</v>
          </cell>
          <cell r="CZ18">
            <v>51</v>
          </cell>
          <cell r="DA18">
            <v>82</v>
          </cell>
          <cell r="DM18">
            <v>54</v>
          </cell>
          <cell r="DO18">
            <v>89</v>
          </cell>
          <cell r="DP18">
            <v>73</v>
          </cell>
          <cell r="DQ18">
            <v>155</v>
          </cell>
          <cell r="DR18">
            <v>6</v>
          </cell>
          <cell r="DS18">
            <v>388</v>
          </cell>
          <cell r="DT18">
            <v>46</v>
          </cell>
          <cell r="DU18">
            <v>52</v>
          </cell>
          <cell r="DV18">
            <v>73</v>
          </cell>
          <cell r="DW18">
            <v>17</v>
          </cell>
          <cell r="DX18">
            <v>35</v>
          </cell>
          <cell r="DY18">
            <v>17</v>
          </cell>
          <cell r="DZ18">
            <v>36</v>
          </cell>
          <cell r="EB18">
            <v>53</v>
          </cell>
          <cell r="ED18">
            <v>48</v>
          </cell>
          <cell r="EE18">
            <v>50</v>
          </cell>
          <cell r="EF18">
            <v>370</v>
          </cell>
          <cell r="EG18">
            <v>8882</v>
          </cell>
          <cell r="EO18">
            <v>4</v>
          </cell>
          <cell r="ER18">
            <v>53</v>
          </cell>
          <cell r="ES18">
            <v>65</v>
          </cell>
          <cell r="ET18">
            <v>340</v>
          </cell>
          <cell r="EV18">
            <v>220</v>
          </cell>
          <cell r="EX18">
            <v>16</v>
          </cell>
          <cell r="EZ18">
            <v>195</v>
          </cell>
          <cell r="FB18">
            <v>130</v>
          </cell>
          <cell r="FC18">
            <v>10</v>
          </cell>
          <cell r="FF18">
            <v>12</v>
          </cell>
          <cell r="FI18">
            <v>919</v>
          </cell>
          <cell r="FJ18">
            <v>385</v>
          </cell>
          <cell r="FK18">
            <v>1020</v>
          </cell>
          <cell r="FM18">
            <v>52</v>
          </cell>
        </row>
        <row r="23">
          <cell r="B23">
            <v>30</v>
          </cell>
          <cell r="D23">
            <v>115</v>
          </cell>
          <cell r="F23">
            <v>25</v>
          </cell>
          <cell r="H23">
            <v>211</v>
          </cell>
          <cell r="M23">
            <v>51</v>
          </cell>
          <cell r="N23">
            <v>33</v>
          </cell>
          <cell r="O23">
            <v>34</v>
          </cell>
          <cell r="Q23">
            <v>25</v>
          </cell>
          <cell r="S23">
            <v>96</v>
          </cell>
          <cell r="T23">
            <v>323</v>
          </cell>
          <cell r="U23">
            <v>145</v>
          </cell>
          <cell r="V23">
            <v>8</v>
          </cell>
          <cell r="Y23">
            <v>200</v>
          </cell>
          <cell r="Z23">
            <v>180</v>
          </cell>
          <cell r="AC23">
            <v>270</v>
          </cell>
          <cell r="AG23">
            <v>36</v>
          </cell>
          <cell r="AH23">
            <v>211</v>
          </cell>
          <cell r="AI23">
            <v>270</v>
          </cell>
          <cell r="AJ23">
            <v>280</v>
          </cell>
          <cell r="AK23">
            <v>325</v>
          </cell>
          <cell r="AL23">
            <v>41</v>
          </cell>
          <cell r="AP23">
            <v>349</v>
          </cell>
          <cell r="AQ23">
            <v>590</v>
          </cell>
          <cell r="AR23">
            <v>584</v>
          </cell>
          <cell r="AS23">
            <v>450</v>
          </cell>
          <cell r="AU23">
            <v>94</v>
          </cell>
          <cell r="AV23">
            <v>0</v>
          </cell>
          <cell r="AW23">
            <v>43</v>
          </cell>
          <cell r="AX23">
            <v>28</v>
          </cell>
          <cell r="AZ23">
            <v>56</v>
          </cell>
          <cell r="BB23">
            <v>95</v>
          </cell>
          <cell r="BD23">
            <v>198</v>
          </cell>
          <cell r="BE23">
            <v>18</v>
          </cell>
          <cell r="BI23">
            <v>53</v>
          </cell>
          <cell r="BJ23">
            <v>24</v>
          </cell>
          <cell r="BK23">
            <v>300</v>
          </cell>
          <cell r="BL23">
            <v>340</v>
          </cell>
          <cell r="BN23">
            <v>18</v>
          </cell>
          <cell r="BO23">
            <v>5</v>
          </cell>
          <cell r="BR23">
            <v>120</v>
          </cell>
          <cell r="BS23">
            <v>6</v>
          </cell>
          <cell r="BU23">
            <v>9</v>
          </cell>
          <cell r="BV23">
            <v>31</v>
          </cell>
          <cell r="BW23">
            <v>17</v>
          </cell>
          <cell r="BX23">
            <v>18</v>
          </cell>
          <cell r="BY23">
            <v>20</v>
          </cell>
          <cell r="BZ23">
            <v>33</v>
          </cell>
          <cell r="CA23">
            <v>30</v>
          </cell>
          <cell r="CC23">
            <v>98</v>
          </cell>
          <cell r="CD23">
            <v>26</v>
          </cell>
          <cell r="CE23">
            <v>35</v>
          </cell>
          <cell r="CG23">
            <v>24</v>
          </cell>
          <cell r="CH23">
            <v>141</v>
          </cell>
          <cell r="CJ23">
            <v>50</v>
          </cell>
          <cell r="CK23">
            <v>105</v>
          </cell>
          <cell r="CM23">
            <v>36</v>
          </cell>
          <cell r="CN23">
            <v>34</v>
          </cell>
          <cell r="CS23">
            <v>312</v>
          </cell>
          <cell r="CU23">
            <v>35</v>
          </cell>
          <cell r="CY23">
            <v>44</v>
          </cell>
          <cell r="CZ23">
            <v>51</v>
          </cell>
          <cell r="DA23">
            <v>32</v>
          </cell>
          <cell r="DM23">
            <v>104</v>
          </cell>
          <cell r="DO23">
            <v>103</v>
          </cell>
          <cell r="DQ23">
            <v>95</v>
          </cell>
          <cell r="DR23">
            <v>11</v>
          </cell>
          <cell r="DS23">
            <v>365</v>
          </cell>
          <cell r="DT23">
            <v>97</v>
          </cell>
          <cell r="DU23">
            <v>16</v>
          </cell>
          <cell r="DW23">
            <v>17</v>
          </cell>
          <cell r="DX23">
            <v>17</v>
          </cell>
          <cell r="DY23">
            <v>0</v>
          </cell>
          <cell r="DZ23">
            <v>35</v>
          </cell>
          <cell r="EB23">
            <v>163</v>
          </cell>
          <cell r="ED23">
            <v>22</v>
          </cell>
          <cell r="EE23">
            <v>0</v>
          </cell>
          <cell r="EF23">
            <v>370</v>
          </cell>
          <cell r="EG23">
            <v>9187</v>
          </cell>
          <cell r="EO23">
            <v>28</v>
          </cell>
          <cell r="ER23">
            <v>18</v>
          </cell>
          <cell r="ET23">
            <v>373</v>
          </cell>
          <cell r="EU23">
            <v>2</v>
          </cell>
          <cell r="EV23">
            <v>220</v>
          </cell>
          <cell r="EX23">
            <v>16</v>
          </cell>
          <cell r="EZ23">
            <v>215</v>
          </cell>
          <cell r="FB23">
            <v>130</v>
          </cell>
          <cell r="FC23">
            <v>9</v>
          </cell>
          <cell r="FF23">
            <v>35</v>
          </cell>
          <cell r="FI23">
            <v>919</v>
          </cell>
          <cell r="FJ23">
            <v>390</v>
          </cell>
          <cell r="FK23">
            <v>760</v>
          </cell>
          <cell r="FM23">
            <v>0</v>
          </cell>
        </row>
        <row r="24">
          <cell r="B24">
            <v>30</v>
          </cell>
          <cell r="D24">
            <v>115</v>
          </cell>
          <cell r="F24">
            <v>25</v>
          </cell>
          <cell r="H24">
            <v>213</v>
          </cell>
          <cell r="M24">
            <v>51</v>
          </cell>
          <cell r="N24">
            <v>40</v>
          </cell>
          <cell r="O24">
            <v>34</v>
          </cell>
          <cell r="Q24">
            <v>25</v>
          </cell>
          <cell r="S24">
            <v>96</v>
          </cell>
          <cell r="T24">
            <v>315</v>
          </cell>
          <cell r="U24">
            <v>228</v>
          </cell>
          <cell r="V24">
            <v>8</v>
          </cell>
          <cell r="Y24">
            <v>200</v>
          </cell>
          <cell r="Z24">
            <v>180</v>
          </cell>
          <cell r="AC24">
            <v>270</v>
          </cell>
          <cell r="AG24">
            <v>36</v>
          </cell>
          <cell r="AH24">
            <v>212</v>
          </cell>
          <cell r="AI24">
            <v>270</v>
          </cell>
          <cell r="AJ24">
            <v>280</v>
          </cell>
          <cell r="AK24">
            <v>325</v>
          </cell>
          <cell r="AL24">
            <v>44</v>
          </cell>
          <cell r="AP24">
            <v>341</v>
          </cell>
          <cell r="AQ24">
            <v>550</v>
          </cell>
          <cell r="AR24">
            <v>585</v>
          </cell>
          <cell r="AS24">
            <v>450</v>
          </cell>
          <cell r="AU24">
            <v>97</v>
          </cell>
          <cell r="AW24">
            <v>40</v>
          </cell>
          <cell r="AX24">
            <v>28</v>
          </cell>
          <cell r="AZ24">
            <v>56</v>
          </cell>
          <cell r="BB24">
            <v>96</v>
          </cell>
          <cell r="BD24">
            <v>198</v>
          </cell>
          <cell r="BE24">
            <v>18</v>
          </cell>
          <cell r="BI24">
            <v>53</v>
          </cell>
          <cell r="BJ24">
            <v>24</v>
          </cell>
          <cell r="BK24">
            <v>300</v>
          </cell>
          <cell r="BL24">
            <v>340</v>
          </cell>
          <cell r="BN24">
            <v>18</v>
          </cell>
          <cell r="BO24">
            <v>5</v>
          </cell>
          <cell r="BR24">
            <v>112</v>
          </cell>
          <cell r="BS24">
            <v>16</v>
          </cell>
          <cell r="BU24">
            <v>9</v>
          </cell>
          <cell r="BV24">
            <v>32</v>
          </cell>
          <cell r="BW24">
            <v>17</v>
          </cell>
          <cell r="BX24">
            <v>18</v>
          </cell>
          <cell r="BY24">
            <v>20</v>
          </cell>
          <cell r="BZ24">
            <v>33</v>
          </cell>
          <cell r="CA24">
            <v>30</v>
          </cell>
          <cell r="CC24">
            <v>0</v>
          </cell>
          <cell r="CD24">
            <v>0</v>
          </cell>
          <cell r="CE24">
            <v>35</v>
          </cell>
          <cell r="CG24">
            <v>24</v>
          </cell>
          <cell r="CH24">
            <v>142</v>
          </cell>
          <cell r="CJ24">
            <v>50</v>
          </cell>
          <cell r="CK24">
            <v>105</v>
          </cell>
          <cell r="CM24">
            <v>36</v>
          </cell>
          <cell r="CN24">
            <v>34</v>
          </cell>
          <cell r="CS24">
            <v>310</v>
          </cell>
          <cell r="CU24">
            <v>53</v>
          </cell>
          <cell r="CY24">
            <v>41</v>
          </cell>
          <cell r="CZ24">
            <v>51</v>
          </cell>
          <cell r="DA24">
            <v>50</v>
          </cell>
          <cell r="DM24">
            <v>104</v>
          </cell>
          <cell r="DO24">
            <v>109</v>
          </cell>
          <cell r="DQ24">
            <v>68</v>
          </cell>
          <cell r="DR24">
            <v>10</v>
          </cell>
          <cell r="DS24">
            <v>342</v>
          </cell>
          <cell r="DT24">
            <v>98</v>
          </cell>
          <cell r="DU24">
            <v>16</v>
          </cell>
          <cell r="DW24">
            <v>17</v>
          </cell>
          <cell r="DX24">
            <v>17</v>
          </cell>
          <cell r="DZ24">
            <v>0</v>
          </cell>
          <cell r="EB24">
            <v>163</v>
          </cell>
          <cell r="ED24">
            <v>23</v>
          </cell>
          <cell r="EF24">
            <v>370</v>
          </cell>
          <cell r="EG24">
            <v>9030</v>
          </cell>
          <cell r="EO24">
            <v>32</v>
          </cell>
          <cell r="ER24">
            <v>17</v>
          </cell>
          <cell r="ET24">
            <v>375</v>
          </cell>
          <cell r="EU24">
            <v>17</v>
          </cell>
          <cell r="EV24">
            <v>220</v>
          </cell>
          <cell r="EX24">
            <v>32</v>
          </cell>
          <cell r="EZ24">
            <v>230</v>
          </cell>
          <cell r="FB24">
            <v>80</v>
          </cell>
          <cell r="FC24">
            <v>8</v>
          </cell>
          <cell r="FF24">
            <v>40</v>
          </cell>
          <cell r="FI24">
            <v>918</v>
          </cell>
          <cell r="FJ24">
            <v>375</v>
          </cell>
          <cell r="FK24">
            <v>980</v>
          </cell>
          <cell r="FM24">
            <v>20</v>
          </cell>
        </row>
        <row r="25">
          <cell r="B25">
            <v>30</v>
          </cell>
          <cell r="D25">
            <v>120</v>
          </cell>
          <cell r="F25">
            <v>25</v>
          </cell>
          <cell r="H25">
            <v>214</v>
          </cell>
          <cell r="M25">
            <v>51</v>
          </cell>
          <cell r="N25">
            <v>40</v>
          </cell>
          <cell r="O25">
            <v>34</v>
          </cell>
          <cell r="Q25">
            <v>25</v>
          </cell>
          <cell r="S25">
            <v>96</v>
          </cell>
          <cell r="T25">
            <v>325</v>
          </cell>
          <cell r="U25">
            <v>208</v>
          </cell>
          <cell r="V25">
            <v>8</v>
          </cell>
          <cell r="Y25">
            <v>200</v>
          </cell>
          <cell r="Z25">
            <v>180</v>
          </cell>
          <cell r="AC25">
            <v>270</v>
          </cell>
          <cell r="AG25">
            <v>36</v>
          </cell>
          <cell r="AH25">
            <v>207</v>
          </cell>
          <cell r="AI25">
            <v>270</v>
          </cell>
          <cell r="AJ25">
            <v>280</v>
          </cell>
          <cell r="AK25">
            <v>325</v>
          </cell>
          <cell r="AL25">
            <v>45</v>
          </cell>
          <cell r="AP25">
            <v>342</v>
          </cell>
          <cell r="AQ25">
            <v>550</v>
          </cell>
          <cell r="AR25">
            <v>586</v>
          </cell>
          <cell r="AS25">
            <v>450</v>
          </cell>
          <cell r="AU25">
            <v>112</v>
          </cell>
          <cell r="AW25">
            <v>40</v>
          </cell>
          <cell r="AX25">
            <v>28</v>
          </cell>
          <cell r="AZ25">
            <v>56</v>
          </cell>
          <cell r="BB25">
            <v>96</v>
          </cell>
          <cell r="BD25">
            <v>205</v>
          </cell>
          <cell r="BE25">
            <v>18</v>
          </cell>
          <cell r="BI25">
            <v>53</v>
          </cell>
          <cell r="BJ25">
            <v>24</v>
          </cell>
          <cell r="BK25">
            <v>270</v>
          </cell>
          <cell r="BL25">
            <v>340</v>
          </cell>
          <cell r="BN25">
            <v>18</v>
          </cell>
          <cell r="BO25">
            <v>5</v>
          </cell>
          <cell r="BR25">
            <v>110</v>
          </cell>
          <cell r="BS25">
            <v>20</v>
          </cell>
          <cell r="BU25">
            <v>0</v>
          </cell>
          <cell r="BV25">
            <v>32</v>
          </cell>
          <cell r="BW25">
            <v>17</v>
          </cell>
          <cell r="BX25">
            <v>18</v>
          </cell>
          <cell r="BY25">
            <v>20</v>
          </cell>
          <cell r="BZ25">
            <v>25</v>
          </cell>
          <cell r="CA25">
            <v>30</v>
          </cell>
          <cell r="CD25">
            <v>0</v>
          </cell>
          <cell r="CE25">
            <v>35</v>
          </cell>
          <cell r="CG25">
            <v>24</v>
          </cell>
          <cell r="CH25">
            <v>142</v>
          </cell>
          <cell r="CJ25">
            <v>50</v>
          </cell>
          <cell r="CK25">
            <v>105</v>
          </cell>
          <cell r="CM25">
            <v>36</v>
          </cell>
          <cell r="CN25">
            <v>34</v>
          </cell>
          <cell r="CS25">
            <v>310</v>
          </cell>
          <cell r="CU25">
            <v>51</v>
          </cell>
          <cell r="CY25">
            <v>44</v>
          </cell>
          <cell r="CZ25">
            <v>51</v>
          </cell>
          <cell r="DA25">
            <v>50</v>
          </cell>
          <cell r="DM25">
            <v>106</v>
          </cell>
          <cell r="DO25">
            <v>108</v>
          </cell>
          <cell r="DQ25">
            <v>68</v>
          </cell>
          <cell r="DR25">
            <v>10</v>
          </cell>
          <cell r="DS25">
            <v>367</v>
          </cell>
          <cell r="DT25">
            <v>98</v>
          </cell>
          <cell r="DU25">
            <v>16</v>
          </cell>
          <cell r="DW25">
            <v>17</v>
          </cell>
          <cell r="DX25">
            <v>17</v>
          </cell>
          <cell r="DZ25">
            <v>0</v>
          </cell>
          <cell r="EB25">
            <v>163</v>
          </cell>
          <cell r="ED25">
            <v>17</v>
          </cell>
          <cell r="EF25">
            <v>371</v>
          </cell>
          <cell r="EG25">
            <v>9031</v>
          </cell>
          <cell r="EO25">
            <v>38</v>
          </cell>
          <cell r="ER25">
            <v>17</v>
          </cell>
          <cell r="ET25">
            <v>376</v>
          </cell>
          <cell r="EU25">
            <v>17</v>
          </cell>
          <cell r="EV25">
            <v>180</v>
          </cell>
          <cell r="EX25">
            <v>32</v>
          </cell>
          <cell r="EZ25">
            <v>230</v>
          </cell>
          <cell r="FB25">
            <v>80</v>
          </cell>
          <cell r="FC25">
            <v>9</v>
          </cell>
          <cell r="FF25">
            <v>45</v>
          </cell>
          <cell r="FI25">
            <v>775</v>
          </cell>
          <cell r="FJ25">
            <v>390</v>
          </cell>
          <cell r="FK25">
            <v>960</v>
          </cell>
          <cell r="FM25">
            <v>47</v>
          </cell>
        </row>
        <row r="26">
          <cell r="B26">
            <v>30</v>
          </cell>
          <cell r="D26">
            <v>119</v>
          </cell>
          <cell r="F26">
            <v>25</v>
          </cell>
          <cell r="H26">
            <v>211</v>
          </cell>
          <cell r="M26">
            <v>51</v>
          </cell>
          <cell r="N26">
            <v>40</v>
          </cell>
          <cell r="O26">
            <v>34</v>
          </cell>
          <cell r="Q26">
            <v>28</v>
          </cell>
          <cell r="S26">
            <v>97</v>
          </cell>
          <cell r="T26">
            <v>324</v>
          </cell>
          <cell r="U26">
            <v>225</v>
          </cell>
          <cell r="V26">
            <v>0</v>
          </cell>
          <cell r="Y26">
            <v>200</v>
          </cell>
          <cell r="Z26">
            <v>180</v>
          </cell>
          <cell r="AC26">
            <v>270</v>
          </cell>
          <cell r="AG26">
            <v>37</v>
          </cell>
          <cell r="AH26">
            <v>205</v>
          </cell>
          <cell r="AI26">
            <v>270</v>
          </cell>
          <cell r="AJ26">
            <v>280</v>
          </cell>
          <cell r="AK26">
            <v>309</v>
          </cell>
          <cell r="AL26">
            <v>47</v>
          </cell>
          <cell r="AP26">
            <v>336</v>
          </cell>
          <cell r="AQ26">
            <v>595</v>
          </cell>
          <cell r="AR26">
            <v>590</v>
          </cell>
          <cell r="AS26">
            <v>450</v>
          </cell>
          <cell r="AU26">
            <v>117</v>
          </cell>
          <cell r="AW26">
            <v>43</v>
          </cell>
          <cell r="AX26">
            <v>28</v>
          </cell>
          <cell r="AZ26">
            <v>58</v>
          </cell>
          <cell r="BB26">
            <v>96</v>
          </cell>
          <cell r="BD26">
            <v>205</v>
          </cell>
          <cell r="BE26">
            <v>18</v>
          </cell>
          <cell r="BI26">
            <v>53</v>
          </cell>
          <cell r="BJ26">
            <v>24</v>
          </cell>
          <cell r="BK26">
            <v>290</v>
          </cell>
          <cell r="BL26">
            <v>340</v>
          </cell>
          <cell r="BN26">
            <v>18</v>
          </cell>
          <cell r="BO26">
            <v>5</v>
          </cell>
          <cell r="BR26">
            <v>110</v>
          </cell>
          <cell r="BS26">
            <v>20</v>
          </cell>
          <cell r="BU26">
            <v>9</v>
          </cell>
          <cell r="BV26">
            <v>33</v>
          </cell>
          <cell r="BW26">
            <v>17</v>
          </cell>
          <cell r="BX26">
            <v>18</v>
          </cell>
          <cell r="BY26">
            <v>20</v>
          </cell>
          <cell r="BZ26">
            <v>25</v>
          </cell>
          <cell r="CA26">
            <v>31</v>
          </cell>
          <cell r="CC26">
            <v>52</v>
          </cell>
          <cell r="CE26">
            <v>35</v>
          </cell>
          <cell r="CG26">
            <v>24</v>
          </cell>
          <cell r="CH26">
            <v>144</v>
          </cell>
          <cell r="CJ26">
            <v>50</v>
          </cell>
          <cell r="CK26">
            <v>90</v>
          </cell>
          <cell r="CM26">
            <v>36</v>
          </cell>
          <cell r="CN26">
            <v>34</v>
          </cell>
          <cell r="CS26">
            <v>309</v>
          </cell>
          <cell r="CU26">
            <v>52</v>
          </cell>
          <cell r="CY26">
            <v>43</v>
          </cell>
          <cell r="CZ26">
            <v>51</v>
          </cell>
          <cell r="DA26">
            <v>50</v>
          </cell>
          <cell r="DM26">
            <v>107</v>
          </cell>
          <cell r="DO26">
            <v>108</v>
          </cell>
          <cell r="DQ26">
            <v>90</v>
          </cell>
          <cell r="DR26">
            <v>11</v>
          </cell>
          <cell r="DS26">
            <v>365</v>
          </cell>
          <cell r="DT26">
            <v>98</v>
          </cell>
          <cell r="DU26">
            <v>16</v>
          </cell>
          <cell r="DW26">
            <v>17</v>
          </cell>
          <cell r="DX26">
            <v>17</v>
          </cell>
          <cell r="DZ26">
            <v>36</v>
          </cell>
          <cell r="EB26">
            <v>163</v>
          </cell>
          <cell r="ED26">
            <v>9</v>
          </cell>
          <cell r="EF26">
            <v>371</v>
          </cell>
          <cell r="EG26">
            <v>9227</v>
          </cell>
          <cell r="EO26">
            <v>28</v>
          </cell>
          <cell r="ER26">
            <v>17</v>
          </cell>
          <cell r="ET26">
            <v>374</v>
          </cell>
          <cell r="EU26">
            <v>17</v>
          </cell>
          <cell r="EV26">
            <v>220</v>
          </cell>
          <cell r="EX26">
            <v>32</v>
          </cell>
          <cell r="EZ26">
            <v>222</v>
          </cell>
          <cell r="FB26">
            <v>130</v>
          </cell>
          <cell r="FC26">
            <v>10</v>
          </cell>
          <cell r="FF26">
            <v>50</v>
          </cell>
          <cell r="FI26">
            <v>775</v>
          </cell>
          <cell r="FJ26">
            <v>390</v>
          </cell>
          <cell r="FK26">
            <v>960</v>
          </cell>
          <cell r="FM26">
            <v>47</v>
          </cell>
        </row>
        <row r="27">
          <cell r="B27">
            <v>30</v>
          </cell>
          <cell r="D27">
            <v>115</v>
          </cell>
          <cell r="F27">
            <v>25</v>
          </cell>
          <cell r="H27">
            <v>210</v>
          </cell>
          <cell r="M27">
            <v>51</v>
          </cell>
          <cell r="N27">
            <v>40</v>
          </cell>
          <cell r="O27">
            <v>34</v>
          </cell>
          <cell r="Q27">
            <v>28</v>
          </cell>
          <cell r="S27">
            <v>98</v>
          </cell>
          <cell r="T27">
            <v>326</v>
          </cell>
          <cell r="U27">
            <v>230</v>
          </cell>
          <cell r="Y27">
            <v>200</v>
          </cell>
          <cell r="Z27">
            <v>180</v>
          </cell>
          <cell r="AC27">
            <v>270</v>
          </cell>
          <cell r="AG27">
            <v>38</v>
          </cell>
          <cell r="AH27">
            <v>186</v>
          </cell>
          <cell r="AI27">
            <v>340</v>
          </cell>
          <cell r="AJ27">
            <v>300</v>
          </cell>
          <cell r="AK27">
            <v>300</v>
          </cell>
          <cell r="AL27">
            <v>48</v>
          </cell>
          <cell r="AP27">
            <v>334</v>
          </cell>
          <cell r="AQ27">
            <v>592</v>
          </cell>
          <cell r="AR27">
            <v>590</v>
          </cell>
          <cell r="AS27">
            <v>450</v>
          </cell>
          <cell r="AU27">
            <v>107</v>
          </cell>
          <cell r="AW27">
            <v>43</v>
          </cell>
          <cell r="AX27">
            <v>29</v>
          </cell>
          <cell r="AZ27">
            <v>56</v>
          </cell>
          <cell r="BB27">
            <v>96</v>
          </cell>
          <cell r="BD27">
            <v>204</v>
          </cell>
          <cell r="BE27">
            <v>18</v>
          </cell>
          <cell r="BI27">
            <v>50</v>
          </cell>
          <cell r="BJ27">
            <v>25</v>
          </cell>
          <cell r="BK27">
            <v>300</v>
          </cell>
          <cell r="BL27">
            <v>387</v>
          </cell>
          <cell r="BN27">
            <v>18</v>
          </cell>
          <cell r="BO27">
            <v>5</v>
          </cell>
          <cell r="BR27">
            <v>118</v>
          </cell>
          <cell r="BS27">
            <v>19</v>
          </cell>
          <cell r="BU27">
            <v>9</v>
          </cell>
          <cell r="BV27">
            <v>32</v>
          </cell>
          <cell r="BW27">
            <v>17</v>
          </cell>
          <cell r="BX27">
            <v>18</v>
          </cell>
          <cell r="BY27">
            <v>20</v>
          </cell>
          <cell r="BZ27">
            <v>25</v>
          </cell>
          <cell r="CA27">
            <v>31</v>
          </cell>
          <cell r="CC27">
            <v>52</v>
          </cell>
          <cell r="CE27">
            <v>35</v>
          </cell>
          <cell r="CG27">
            <v>24</v>
          </cell>
          <cell r="CH27">
            <v>144</v>
          </cell>
          <cell r="CJ27">
            <v>50</v>
          </cell>
          <cell r="CK27">
            <v>105</v>
          </cell>
          <cell r="CM27">
            <v>36</v>
          </cell>
          <cell r="CN27">
            <v>34</v>
          </cell>
          <cell r="CS27">
            <v>319</v>
          </cell>
          <cell r="CU27">
            <v>52</v>
          </cell>
          <cell r="CY27">
            <v>46</v>
          </cell>
          <cell r="CZ27">
            <v>51</v>
          </cell>
          <cell r="DA27">
            <v>8</v>
          </cell>
          <cell r="DM27">
            <v>107</v>
          </cell>
          <cell r="DO27">
            <v>108</v>
          </cell>
          <cell r="DQ27">
            <v>142</v>
          </cell>
          <cell r="DR27">
            <v>10</v>
          </cell>
          <cell r="DS27">
            <v>402</v>
          </cell>
          <cell r="DT27">
            <v>98</v>
          </cell>
          <cell r="DU27">
            <v>16</v>
          </cell>
          <cell r="DW27">
            <v>17</v>
          </cell>
          <cell r="DX27">
            <v>17</v>
          </cell>
          <cell r="DZ27">
            <v>36</v>
          </cell>
          <cell r="EB27">
            <v>17</v>
          </cell>
          <cell r="ED27">
            <v>20</v>
          </cell>
          <cell r="EF27">
            <v>369</v>
          </cell>
          <cell r="EG27">
            <v>9278</v>
          </cell>
          <cell r="EO27">
            <v>28</v>
          </cell>
          <cell r="ET27">
            <v>375</v>
          </cell>
          <cell r="EU27">
            <v>17</v>
          </cell>
          <cell r="EV27">
            <v>220</v>
          </cell>
          <cell r="EZ27">
            <v>164</v>
          </cell>
          <cell r="FB27">
            <v>130</v>
          </cell>
          <cell r="FC27">
            <v>10</v>
          </cell>
          <cell r="FF27">
            <v>42</v>
          </cell>
          <cell r="FI27">
            <v>775</v>
          </cell>
          <cell r="FJ27">
            <v>395</v>
          </cell>
          <cell r="FK27">
            <v>900</v>
          </cell>
          <cell r="FM27">
            <v>40</v>
          </cell>
        </row>
        <row r="28">
          <cell r="B28">
            <v>30</v>
          </cell>
          <cell r="D28">
            <v>115</v>
          </cell>
          <cell r="F28">
            <v>8</v>
          </cell>
          <cell r="H28">
            <v>211</v>
          </cell>
          <cell r="M28">
            <v>51</v>
          </cell>
          <cell r="N28">
            <v>40</v>
          </cell>
          <cell r="O28">
            <v>34</v>
          </cell>
          <cell r="Q28">
            <v>28</v>
          </cell>
          <cell r="S28">
            <v>95</v>
          </cell>
          <cell r="T28">
            <v>320</v>
          </cell>
          <cell r="U28">
            <v>228</v>
          </cell>
          <cell r="Y28">
            <v>200</v>
          </cell>
          <cell r="Z28">
            <v>180</v>
          </cell>
          <cell r="AC28">
            <v>274</v>
          </cell>
          <cell r="AG28">
            <v>38</v>
          </cell>
          <cell r="AH28">
            <v>180</v>
          </cell>
          <cell r="AI28">
            <v>330</v>
          </cell>
          <cell r="AJ28">
            <v>300</v>
          </cell>
          <cell r="AK28">
            <v>275</v>
          </cell>
          <cell r="AL28">
            <v>48</v>
          </cell>
          <cell r="AP28">
            <v>333</v>
          </cell>
          <cell r="AQ28">
            <v>550</v>
          </cell>
          <cell r="AR28">
            <v>586</v>
          </cell>
          <cell r="AS28">
            <v>450</v>
          </cell>
          <cell r="AU28">
            <v>103</v>
          </cell>
          <cell r="AW28">
            <v>43</v>
          </cell>
          <cell r="AX28">
            <v>29</v>
          </cell>
          <cell r="AZ28">
            <v>53</v>
          </cell>
          <cell r="BB28">
            <v>97</v>
          </cell>
          <cell r="BD28">
            <v>204</v>
          </cell>
          <cell r="BE28">
            <v>18</v>
          </cell>
          <cell r="BI28">
            <v>30</v>
          </cell>
          <cell r="BJ28">
            <v>25</v>
          </cell>
          <cell r="BK28">
            <v>341</v>
          </cell>
          <cell r="BL28">
            <v>373</v>
          </cell>
          <cell r="BN28">
            <v>18</v>
          </cell>
          <cell r="BO28">
            <v>5</v>
          </cell>
          <cell r="BR28">
            <v>120</v>
          </cell>
          <cell r="BS28">
            <v>20</v>
          </cell>
          <cell r="BU28">
            <v>9</v>
          </cell>
          <cell r="BV28">
            <v>32</v>
          </cell>
          <cell r="BW28">
            <v>17</v>
          </cell>
          <cell r="BX28">
            <v>18</v>
          </cell>
          <cell r="BY28">
            <v>20</v>
          </cell>
          <cell r="BZ28">
            <v>25</v>
          </cell>
          <cell r="CA28">
            <v>31</v>
          </cell>
          <cell r="CC28">
            <v>106</v>
          </cell>
          <cell r="CD28">
            <v>5</v>
          </cell>
          <cell r="CG28">
            <v>24</v>
          </cell>
          <cell r="CH28">
            <v>64</v>
          </cell>
          <cell r="CJ28">
            <v>50</v>
          </cell>
          <cell r="CK28">
            <v>105</v>
          </cell>
          <cell r="CM28">
            <v>36</v>
          </cell>
          <cell r="CN28">
            <v>29</v>
          </cell>
          <cell r="CS28">
            <v>312</v>
          </cell>
          <cell r="CU28">
            <v>35</v>
          </cell>
          <cell r="CY28">
            <v>30</v>
          </cell>
          <cell r="CZ28">
            <v>51</v>
          </cell>
          <cell r="DA28">
            <v>8</v>
          </cell>
          <cell r="DM28">
            <v>107</v>
          </cell>
          <cell r="DO28">
            <v>110</v>
          </cell>
          <cell r="DQ28">
            <v>155</v>
          </cell>
          <cell r="DR28">
            <v>11</v>
          </cell>
          <cell r="DS28">
            <v>404</v>
          </cell>
          <cell r="DT28">
            <v>97</v>
          </cell>
          <cell r="DU28">
            <v>16</v>
          </cell>
          <cell r="DW28">
            <v>17</v>
          </cell>
          <cell r="DX28">
            <v>17</v>
          </cell>
          <cell r="DZ28">
            <v>36</v>
          </cell>
          <cell r="EB28">
            <v>17</v>
          </cell>
          <cell r="ED28">
            <v>27</v>
          </cell>
          <cell r="EF28">
            <v>373</v>
          </cell>
          <cell r="EG28">
            <v>9040</v>
          </cell>
          <cell r="EO28">
            <v>28</v>
          </cell>
          <cell r="ET28">
            <v>374</v>
          </cell>
          <cell r="EU28">
            <v>17</v>
          </cell>
          <cell r="EV28">
            <v>220</v>
          </cell>
          <cell r="EZ28">
            <v>200</v>
          </cell>
          <cell r="FB28">
            <v>122</v>
          </cell>
          <cell r="FC28">
            <v>10</v>
          </cell>
          <cell r="FF28">
            <v>40</v>
          </cell>
          <cell r="FI28">
            <v>776</v>
          </cell>
          <cell r="FJ28">
            <v>395</v>
          </cell>
          <cell r="FK28">
            <v>920</v>
          </cell>
          <cell r="FM28">
            <v>41</v>
          </cell>
        </row>
        <row r="29">
          <cell r="B29">
            <v>30</v>
          </cell>
          <cell r="D29">
            <v>115</v>
          </cell>
          <cell r="F29">
            <v>8</v>
          </cell>
          <cell r="H29">
            <v>211</v>
          </cell>
          <cell r="M29">
            <v>50</v>
          </cell>
          <cell r="N29">
            <v>32</v>
          </cell>
          <cell r="O29">
            <v>17</v>
          </cell>
          <cell r="Q29">
            <v>28</v>
          </cell>
          <cell r="S29">
            <v>97</v>
          </cell>
          <cell r="T29">
            <v>324</v>
          </cell>
          <cell r="U29">
            <v>173</v>
          </cell>
          <cell r="Y29">
            <v>200</v>
          </cell>
          <cell r="Z29">
            <v>180</v>
          </cell>
          <cell r="AC29">
            <v>274</v>
          </cell>
          <cell r="AG29">
            <v>35</v>
          </cell>
          <cell r="AH29">
            <v>179</v>
          </cell>
          <cell r="AI29">
            <v>353</v>
          </cell>
          <cell r="AJ29">
            <v>300</v>
          </cell>
          <cell r="AK29">
            <v>265</v>
          </cell>
          <cell r="AL29">
            <v>48</v>
          </cell>
          <cell r="AP29">
            <v>333</v>
          </cell>
          <cell r="AQ29">
            <v>550</v>
          </cell>
          <cell r="AR29">
            <v>570</v>
          </cell>
          <cell r="AS29">
            <v>450</v>
          </cell>
          <cell r="AU29">
            <v>102</v>
          </cell>
          <cell r="AW29">
            <v>43</v>
          </cell>
          <cell r="AX29">
            <v>29</v>
          </cell>
          <cell r="AZ29">
            <v>57</v>
          </cell>
          <cell r="BB29">
            <v>96</v>
          </cell>
          <cell r="BD29">
            <v>204</v>
          </cell>
          <cell r="BE29">
            <v>17</v>
          </cell>
          <cell r="BI29">
            <v>50</v>
          </cell>
          <cell r="BJ29">
            <v>25</v>
          </cell>
          <cell r="BK29">
            <v>341</v>
          </cell>
          <cell r="BL29">
            <v>374</v>
          </cell>
          <cell r="BN29">
            <v>18</v>
          </cell>
          <cell r="BO29">
            <v>5</v>
          </cell>
          <cell r="BR29">
            <v>120</v>
          </cell>
          <cell r="BS29">
            <v>20</v>
          </cell>
          <cell r="BU29">
            <v>9</v>
          </cell>
          <cell r="BV29">
            <v>32</v>
          </cell>
          <cell r="BW29">
            <v>17</v>
          </cell>
          <cell r="BX29">
            <v>15</v>
          </cell>
          <cell r="BY29">
            <v>20</v>
          </cell>
          <cell r="BZ29">
            <v>25</v>
          </cell>
          <cell r="CA29">
            <v>31</v>
          </cell>
          <cell r="CC29">
            <v>114</v>
          </cell>
          <cell r="CD29">
            <v>41</v>
          </cell>
          <cell r="CG29">
            <v>8</v>
          </cell>
          <cell r="CH29">
            <v>64</v>
          </cell>
          <cell r="CJ29">
            <v>33</v>
          </cell>
          <cell r="CK29">
            <v>17</v>
          </cell>
          <cell r="CM29">
            <v>36</v>
          </cell>
          <cell r="CN29">
            <v>28</v>
          </cell>
          <cell r="CS29">
            <v>320</v>
          </cell>
          <cell r="CU29">
            <v>45</v>
          </cell>
          <cell r="CY29">
            <v>40</v>
          </cell>
          <cell r="CZ29">
            <v>51</v>
          </cell>
          <cell r="DA29">
            <v>8</v>
          </cell>
          <cell r="DM29">
            <v>107</v>
          </cell>
          <cell r="DO29">
            <v>111</v>
          </cell>
          <cell r="DQ29">
            <v>155</v>
          </cell>
          <cell r="DR29">
            <v>11</v>
          </cell>
          <cell r="DS29">
            <v>400</v>
          </cell>
          <cell r="DT29">
            <v>97</v>
          </cell>
          <cell r="DU29">
            <v>16</v>
          </cell>
          <cell r="DW29">
            <v>17</v>
          </cell>
          <cell r="DX29">
            <v>17</v>
          </cell>
          <cell r="DZ29">
            <v>36</v>
          </cell>
          <cell r="EB29">
            <v>17</v>
          </cell>
          <cell r="ED29">
            <v>18</v>
          </cell>
          <cell r="EE29">
            <v>0</v>
          </cell>
          <cell r="EF29">
            <v>365</v>
          </cell>
          <cell r="EG29">
            <v>8884</v>
          </cell>
          <cell r="EO29">
            <v>28</v>
          </cell>
          <cell r="ER29">
            <v>17</v>
          </cell>
          <cell r="ET29">
            <v>371</v>
          </cell>
          <cell r="EU29">
            <v>17</v>
          </cell>
          <cell r="EV29">
            <v>220</v>
          </cell>
          <cell r="EZ29">
            <v>200</v>
          </cell>
          <cell r="FB29">
            <v>122</v>
          </cell>
          <cell r="FC29">
            <v>10</v>
          </cell>
          <cell r="FF29">
            <v>40</v>
          </cell>
          <cell r="FI29">
            <v>775</v>
          </cell>
          <cell r="FJ29">
            <v>400</v>
          </cell>
          <cell r="FK29">
            <v>910</v>
          </cell>
          <cell r="FM29">
            <v>53</v>
          </cell>
        </row>
        <row r="30">
          <cell r="B30">
            <v>342300</v>
          </cell>
          <cell r="C30">
            <v>392000</v>
          </cell>
          <cell r="D30">
            <v>2800000</v>
          </cell>
          <cell r="F30">
            <v>220501</v>
          </cell>
          <cell r="G30">
            <v>108540</v>
          </cell>
          <cell r="H30">
            <v>5125232</v>
          </cell>
          <cell r="M30">
            <v>1179996</v>
          </cell>
          <cell r="N30">
            <v>884784</v>
          </cell>
          <cell r="O30">
            <v>531090</v>
          </cell>
          <cell r="Q30">
            <v>326928</v>
          </cell>
          <cell r="S30">
            <v>1022000</v>
          </cell>
          <cell r="T30">
            <v>7524140</v>
          </cell>
          <cell r="U30">
            <v>3211635</v>
          </cell>
          <cell r="V30">
            <v>518545</v>
          </cell>
          <cell r="Y30">
            <v>4663125</v>
          </cell>
          <cell r="Z30">
            <v>4158000</v>
          </cell>
          <cell r="AC30">
            <v>6539999</v>
          </cell>
          <cell r="AG30">
            <v>845280</v>
          </cell>
          <cell r="AH30">
            <v>5046000</v>
          </cell>
          <cell r="AI30">
            <v>6963000</v>
          </cell>
          <cell r="AJ30">
            <v>7437000</v>
          </cell>
          <cell r="AK30">
            <v>7132000</v>
          </cell>
          <cell r="AL30">
            <v>1063680</v>
          </cell>
          <cell r="AP30">
            <v>8301600</v>
          </cell>
          <cell r="AQ30">
            <v>8263636</v>
          </cell>
          <cell r="AR30">
            <v>13814091</v>
          </cell>
          <cell r="AS30">
            <v>10344000</v>
          </cell>
          <cell r="AU30">
            <v>2361600</v>
          </cell>
          <cell r="AV30">
            <v>326530</v>
          </cell>
          <cell r="AW30">
            <v>928000</v>
          </cell>
          <cell r="AX30">
            <v>669600</v>
          </cell>
          <cell r="AZ30">
            <v>1370688</v>
          </cell>
          <cell r="BB30">
            <v>1862018</v>
          </cell>
          <cell r="BD30">
            <v>5120160</v>
          </cell>
          <cell r="BE30">
            <v>415000</v>
          </cell>
          <cell r="BI30">
            <v>1132200</v>
          </cell>
          <cell r="BJ30">
            <v>572788</v>
          </cell>
          <cell r="BK30">
            <v>7207000</v>
          </cell>
          <cell r="BL30">
            <v>8359100</v>
          </cell>
          <cell r="BM30">
            <v>0</v>
          </cell>
          <cell r="BN30">
            <v>294000</v>
          </cell>
          <cell r="BO30">
            <v>109632</v>
          </cell>
          <cell r="BR30">
            <v>2530560</v>
          </cell>
          <cell r="BS30">
            <v>294720</v>
          </cell>
          <cell r="BU30">
            <v>208440</v>
          </cell>
          <cell r="BV30">
            <v>752300</v>
          </cell>
          <cell r="BW30">
            <v>405920</v>
          </cell>
          <cell r="BX30">
            <v>360000</v>
          </cell>
          <cell r="BY30">
            <v>461880</v>
          </cell>
          <cell r="BZ30">
            <v>622700</v>
          </cell>
          <cell r="CA30">
            <v>697200</v>
          </cell>
          <cell r="CC30">
            <v>1626780</v>
          </cell>
          <cell r="CD30">
            <v>513240</v>
          </cell>
          <cell r="CE30">
            <v>365760</v>
          </cell>
          <cell r="CG30">
            <v>291840</v>
          </cell>
          <cell r="CH30">
            <v>1344000</v>
          </cell>
          <cell r="CJ30">
            <v>845568</v>
          </cell>
          <cell r="CK30">
            <v>893760</v>
          </cell>
          <cell r="CL30">
            <v>28680</v>
          </cell>
          <cell r="CM30">
            <v>469309</v>
          </cell>
          <cell r="CN30">
            <v>449490</v>
          </cell>
          <cell r="CR30">
            <v>32000</v>
          </cell>
          <cell r="CS30">
            <v>7312495</v>
          </cell>
          <cell r="CU30">
            <v>1266240</v>
          </cell>
          <cell r="CY30">
            <v>910872</v>
          </cell>
          <cell r="CZ30">
            <v>1024884</v>
          </cell>
          <cell r="DA30">
            <v>1221984</v>
          </cell>
          <cell r="DM30">
            <v>1672800</v>
          </cell>
          <cell r="DO30">
            <v>2246832</v>
          </cell>
          <cell r="DP30">
            <v>0</v>
          </cell>
          <cell r="DQ30">
            <v>1722240</v>
          </cell>
          <cell r="DR30">
            <v>194036</v>
          </cell>
          <cell r="DS30">
            <v>8844000</v>
          </cell>
          <cell r="DT30">
            <v>1444800</v>
          </cell>
          <cell r="DU30">
            <v>381382</v>
          </cell>
          <cell r="DV30">
            <v>0</v>
          </cell>
          <cell r="DW30">
            <v>421527</v>
          </cell>
          <cell r="DX30">
            <v>421920</v>
          </cell>
          <cell r="DY30">
            <v>241222</v>
          </cell>
          <cell r="DZ30">
            <v>715200</v>
          </cell>
          <cell r="EA30">
            <v>0</v>
          </cell>
          <cell r="EB30">
            <v>911636</v>
          </cell>
          <cell r="ED30">
            <v>695040</v>
          </cell>
          <cell r="EE30">
            <v>423827</v>
          </cell>
          <cell r="EF30">
            <v>9723636</v>
          </cell>
          <cell r="EG30">
            <v>199354552</v>
          </cell>
          <cell r="EO30">
            <v>159840</v>
          </cell>
          <cell r="ER30">
            <v>77760</v>
          </cell>
          <cell r="ES30">
            <v>743760</v>
          </cell>
          <cell r="ET30">
            <v>9010909</v>
          </cell>
          <cell r="EU30">
            <v>88800</v>
          </cell>
          <cell r="EV30">
            <v>4920955</v>
          </cell>
          <cell r="EX30">
            <v>103200</v>
          </cell>
          <cell r="EZ30">
            <v>4341800</v>
          </cell>
          <cell r="FB30">
            <v>2521000</v>
          </cell>
          <cell r="FC30">
            <v>217065</v>
          </cell>
          <cell r="FF30">
            <v>240128</v>
          </cell>
          <cell r="FI30">
            <v>19264000</v>
          </cell>
          <cell r="FJ30">
            <v>7996320</v>
          </cell>
          <cell r="FK30">
            <v>23287300</v>
          </cell>
          <cell r="FM30">
            <v>843055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3">
          <cell r="GY3" t="str">
            <v>Water Level</v>
          </cell>
        </row>
        <row r="4">
          <cell r="GY4">
            <v>77.489999999999995</v>
          </cell>
        </row>
        <row r="5">
          <cell r="GY5">
            <v>77.489999999999995</v>
          </cell>
        </row>
        <row r="6">
          <cell r="GY6">
            <v>77.48</v>
          </cell>
        </row>
        <row r="7">
          <cell r="GY7">
            <v>77.48</v>
          </cell>
        </row>
        <row r="9">
          <cell r="GY9">
            <v>77.47</v>
          </cell>
        </row>
        <row r="10">
          <cell r="GY10">
            <v>77.459999999999994</v>
          </cell>
        </row>
        <row r="11">
          <cell r="GY11">
            <v>77.459999999999994</v>
          </cell>
        </row>
        <row r="12">
          <cell r="GY12">
            <v>77.45</v>
          </cell>
        </row>
        <row r="13">
          <cell r="GY13">
            <v>77.45</v>
          </cell>
        </row>
        <row r="15">
          <cell r="GY15">
            <v>77.44</v>
          </cell>
        </row>
        <row r="16">
          <cell r="GY16">
            <v>77.430000000000007</v>
          </cell>
        </row>
        <row r="17">
          <cell r="GY17">
            <v>77.430000000000007</v>
          </cell>
        </row>
        <row r="18">
          <cell r="GY18">
            <v>77.42</v>
          </cell>
        </row>
        <row r="19">
          <cell r="GY19">
            <v>77.42</v>
          </cell>
        </row>
        <row r="20">
          <cell r="GY20">
            <v>77.41</v>
          </cell>
        </row>
      </sheetData>
      <sheetData sheetId="1"/>
      <sheetData sheetId="2"/>
      <sheetData sheetId="3">
        <row r="215">
          <cell r="G215" t="str">
            <v>37.5°C</v>
          </cell>
        </row>
      </sheetData>
      <sheetData sheetId="4"/>
      <sheetData sheetId="5"/>
      <sheetData sheetId="6"/>
      <sheetData sheetId="7">
        <row r="9">
          <cell r="L9" t="str">
            <v>Under maint.</v>
          </cell>
        </row>
        <row r="12">
          <cell r="L12" t="str">
            <v>Air Compressor problem</v>
          </cell>
        </row>
        <row r="13">
          <cell r="L13" t="str">
            <v>Contract Expired</v>
          </cell>
        </row>
        <row r="14">
          <cell r="L14" t="str">
            <v>Engine problem</v>
          </cell>
        </row>
        <row r="15">
          <cell r="L15" t="str">
            <v>Under maint.</v>
          </cell>
        </row>
        <row r="17">
          <cell r="L17" t="str">
            <v>Contract Expired</v>
          </cell>
        </row>
        <row r="19">
          <cell r="L19" t="str">
            <v>Contract Expired</v>
          </cell>
        </row>
        <row r="20">
          <cell r="L20" t="str">
            <v>FGMO</v>
          </cell>
        </row>
        <row r="21">
          <cell r="L21" t="str">
            <v>Contract Expired</v>
          </cell>
        </row>
        <row r="22">
          <cell r="L22" t="str">
            <v>Reserve</v>
          </cell>
        </row>
        <row r="23">
          <cell r="L23" t="str">
            <v>Fuel shortage</v>
          </cell>
        </row>
        <row r="24">
          <cell r="L24" t="str">
            <v>Contract Expired</v>
          </cell>
        </row>
        <row r="25">
          <cell r="L25" t="str">
            <v>Under maint.</v>
          </cell>
        </row>
        <row r="26">
          <cell r="L26" t="str">
            <v>Gas shortage</v>
          </cell>
        </row>
        <row r="27">
          <cell r="L27" t="str">
            <v>Contract Expired</v>
          </cell>
        </row>
        <row r="29">
          <cell r="L29" t="str">
            <v>Reserve</v>
          </cell>
        </row>
        <row r="30">
          <cell r="L30" t="str">
            <v>Fuel shortage</v>
          </cell>
        </row>
        <row r="31">
          <cell r="L31" t="str">
            <v>Fuel shortage</v>
          </cell>
        </row>
        <row r="32">
          <cell r="L32" t="str">
            <v>low demand</v>
          </cell>
        </row>
        <row r="33">
          <cell r="L33" t="str">
            <v>Reserve</v>
          </cell>
        </row>
        <row r="34">
          <cell r="L34" t="str">
            <v>Reserve</v>
          </cell>
        </row>
        <row r="36">
          <cell r="L36" t="str">
            <v>Engine problem</v>
          </cell>
        </row>
        <row r="37">
          <cell r="L37" t="str">
            <v>Engine problem</v>
          </cell>
        </row>
        <row r="38">
          <cell r="L38" t="str">
            <v>Engine problem</v>
          </cell>
        </row>
        <row r="39">
          <cell r="L39" t="str">
            <v>low demand</v>
          </cell>
        </row>
        <row r="40">
          <cell r="L40" t="str">
            <v>Gas shortage</v>
          </cell>
        </row>
        <row r="41">
          <cell r="L41" t="str">
            <v>Reserve</v>
          </cell>
        </row>
        <row r="42">
          <cell r="L42" t="str">
            <v>Contract Expired</v>
          </cell>
        </row>
        <row r="43">
          <cell r="L43" t="str">
            <v>Contract Expired</v>
          </cell>
        </row>
        <row r="44">
          <cell r="L44" t="str">
            <v>low demand</v>
          </cell>
        </row>
        <row r="45">
          <cell r="L45" t="str">
            <v>Reserve</v>
          </cell>
        </row>
        <row r="46">
          <cell r="L46" t="str">
            <v>Reserve</v>
          </cell>
        </row>
        <row r="47">
          <cell r="L47" t="str">
            <v>Reserve</v>
          </cell>
        </row>
        <row r="49">
          <cell r="L49" t="str">
            <v>Fuel shortage</v>
          </cell>
        </row>
        <row r="51">
          <cell r="L51" t="str">
            <v>On test.</v>
          </cell>
        </row>
        <row r="53">
          <cell r="L53" t="str">
            <v>Gas shortage</v>
          </cell>
        </row>
        <row r="54">
          <cell r="L54" t="str">
            <v>Gas shortage</v>
          </cell>
        </row>
        <row r="57">
          <cell r="L57" t="str">
            <v>Fuel shortage</v>
          </cell>
        </row>
        <row r="58">
          <cell r="L58" t="str">
            <v>Low water level</v>
          </cell>
        </row>
        <row r="60">
          <cell r="L60" t="str">
            <v>Under maint.</v>
          </cell>
        </row>
        <row r="61">
          <cell r="L61" t="str">
            <v>Fuel shortage</v>
          </cell>
        </row>
        <row r="62">
          <cell r="L62" t="str">
            <v>Engine problem</v>
          </cell>
        </row>
        <row r="63">
          <cell r="L63" t="str">
            <v>Fuel shortage</v>
          </cell>
        </row>
        <row r="65">
          <cell r="L65" t="str">
            <v>Fuel shortage</v>
          </cell>
        </row>
        <row r="66">
          <cell r="L66" t="str">
            <v>Engine problem</v>
          </cell>
        </row>
        <row r="68">
          <cell r="L68" t="str">
            <v>Fuel shortage</v>
          </cell>
        </row>
        <row r="70">
          <cell r="L70" t="str">
            <v>Fuel shortage</v>
          </cell>
        </row>
        <row r="71">
          <cell r="L71" t="str">
            <v>Fuel shortage</v>
          </cell>
        </row>
        <row r="72">
          <cell r="L72" t="str">
            <v>Fuel shortage</v>
          </cell>
        </row>
        <row r="74">
          <cell r="L74" t="str">
            <v>Fuel shortage</v>
          </cell>
        </row>
        <row r="75">
          <cell r="L75" t="str">
            <v>Reserve</v>
          </cell>
        </row>
        <row r="77">
          <cell r="L77" t="str">
            <v>On test.</v>
          </cell>
        </row>
        <row r="79">
          <cell r="L79" t="str">
            <v>On test.</v>
          </cell>
        </row>
        <row r="82">
          <cell r="L82" t="str">
            <v>Contract Expired</v>
          </cell>
        </row>
        <row r="83">
          <cell r="L83" t="str">
            <v>Contract Expired</v>
          </cell>
        </row>
        <row r="84">
          <cell r="L84" t="str">
            <v>Contract Expired</v>
          </cell>
        </row>
        <row r="85">
          <cell r="L85" t="str">
            <v>FGMO</v>
          </cell>
        </row>
        <row r="86">
          <cell r="L86" t="str">
            <v>FGMO</v>
          </cell>
        </row>
        <row r="87">
          <cell r="L87" t="str">
            <v>FGMO</v>
          </cell>
        </row>
        <row r="88">
          <cell r="L88" t="str">
            <v>FGMO</v>
          </cell>
        </row>
        <row r="89">
          <cell r="L89" t="str">
            <v>Engine problem</v>
          </cell>
        </row>
        <row r="90">
          <cell r="L90" t="str">
            <v>Gas shortage</v>
          </cell>
        </row>
        <row r="91">
          <cell r="L91" t="str">
            <v>Gas shortage</v>
          </cell>
        </row>
        <row r="93">
          <cell r="L93" t="str">
            <v>Fuel shortage</v>
          </cell>
        </row>
        <row r="94">
          <cell r="L94" t="str">
            <v>Reserve</v>
          </cell>
        </row>
        <row r="95">
          <cell r="L95" t="str">
            <v>Under maint.</v>
          </cell>
        </row>
        <row r="96">
          <cell r="L96" t="str">
            <v>Fuel shortage</v>
          </cell>
        </row>
        <row r="101">
          <cell r="L101" t="str">
            <v>Engine problem</v>
          </cell>
        </row>
        <row r="104">
          <cell r="L104" t="str">
            <v>Fuel shortage</v>
          </cell>
        </row>
        <row r="105">
          <cell r="L105" t="str">
            <v>Engine problem</v>
          </cell>
        </row>
        <row r="106">
          <cell r="L106" t="str">
            <v>Fuel shortage</v>
          </cell>
        </row>
        <row r="108">
          <cell r="L108" t="str">
            <v>Gas shortage</v>
          </cell>
        </row>
        <row r="109">
          <cell r="L109" t="str">
            <v>Under maint.</v>
          </cell>
        </row>
        <row r="111">
          <cell r="L111" t="str">
            <v>Fuel shortage</v>
          </cell>
        </row>
        <row r="112">
          <cell r="L112" t="str">
            <v>Fuel shortage</v>
          </cell>
        </row>
        <row r="114">
          <cell r="L114" t="str">
            <v>Fuel shortage</v>
          </cell>
        </row>
        <row r="116">
          <cell r="L116" t="str">
            <v>Machine problem</v>
          </cell>
        </row>
        <row r="117">
          <cell r="L117" t="str">
            <v>Machine problem</v>
          </cell>
        </row>
        <row r="118">
          <cell r="L118" t="str">
            <v>ST under maint</v>
          </cell>
        </row>
        <row r="119">
          <cell r="L119" t="str">
            <v>Under maint.</v>
          </cell>
        </row>
        <row r="121">
          <cell r="L121" t="str">
            <v>Engine problem</v>
          </cell>
        </row>
        <row r="122">
          <cell r="L122" t="str">
            <v>Gas shortage</v>
          </cell>
        </row>
        <row r="124">
          <cell r="L124" t="str">
            <v>Contract Expired</v>
          </cell>
        </row>
        <row r="126">
          <cell r="L126" t="str">
            <v>Machine problem</v>
          </cell>
        </row>
        <row r="128">
          <cell r="L128" t="str">
            <v>Contract Expired</v>
          </cell>
        </row>
        <row r="130">
          <cell r="L130" t="str">
            <v>Under maint.</v>
          </cell>
        </row>
        <row r="131">
          <cell r="L131" t="str">
            <v>FGMO</v>
          </cell>
        </row>
        <row r="132">
          <cell r="L132" t="str">
            <v>Contract Expired</v>
          </cell>
        </row>
        <row r="133">
          <cell r="L133" t="str">
            <v>FGMO</v>
          </cell>
        </row>
        <row r="135">
          <cell r="L135" t="str">
            <v>Reserve</v>
          </cell>
        </row>
        <row r="137">
          <cell r="L137" t="str">
            <v>Contract Expired</v>
          </cell>
        </row>
        <row r="138">
          <cell r="L138" t="str">
            <v>Reserve</v>
          </cell>
        </row>
        <row r="139">
          <cell r="L139" t="str">
            <v>Fuel shortage</v>
          </cell>
        </row>
        <row r="140">
          <cell r="L140" t="str">
            <v>Reserve</v>
          </cell>
        </row>
        <row r="141">
          <cell r="L141" t="str">
            <v>Gas shortage</v>
          </cell>
        </row>
        <row r="142">
          <cell r="L142" t="str">
            <v>Contract Expired</v>
          </cell>
        </row>
        <row r="143">
          <cell r="L143" t="str">
            <v>Contract Expired</v>
          </cell>
        </row>
        <row r="144">
          <cell r="L144" t="str">
            <v>Reserve</v>
          </cell>
        </row>
        <row r="145">
          <cell r="L145" t="str">
            <v>Fuel shortage</v>
          </cell>
        </row>
        <row r="147">
          <cell r="L147" t="str">
            <v>On test.</v>
          </cell>
        </row>
        <row r="151">
          <cell r="L151" t="str">
            <v>Reserve</v>
          </cell>
        </row>
        <row r="152">
          <cell r="L152" t="str">
            <v>Engine problem</v>
          </cell>
        </row>
        <row r="153">
          <cell r="L153" t="str">
            <v>Machine problem</v>
          </cell>
        </row>
        <row r="154">
          <cell r="L154" t="str">
            <v>Contract Expired</v>
          </cell>
        </row>
        <row r="157">
          <cell r="L157" t="str">
            <v>Fuel shortage</v>
          </cell>
        </row>
        <row r="158">
          <cell r="L158" t="str">
            <v>Coal shortage</v>
          </cell>
        </row>
        <row r="160">
          <cell r="L160" t="str">
            <v>Gas shortage</v>
          </cell>
        </row>
        <row r="161">
          <cell r="L161" t="str">
            <v>Gas shortage</v>
          </cell>
        </row>
        <row r="162">
          <cell r="L162" t="str">
            <v>Reserve</v>
          </cell>
        </row>
        <row r="163">
          <cell r="L163" t="str">
            <v>Reserve</v>
          </cell>
        </row>
        <row r="164">
          <cell r="L164" t="str">
            <v>Reserve</v>
          </cell>
        </row>
        <row r="165">
          <cell r="L165" t="str">
            <v>Reserve</v>
          </cell>
        </row>
        <row r="166">
          <cell r="L166" t="str">
            <v>Reserve</v>
          </cell>
        </row>
        <row r="167">
          <cell r="L167" t="str">
            <v>Gas shortage</v>
          </cell>
        </row>
        <row r="169">
          <cell r="L169" t="str">
            <v>Gas shortage</v>
          </cell>
        </row>
        <row r="170">
          <cell r="L170" t="str">
            <v>FGMO</v>
          </cell>
        </row>
        <row r="172">
          <cell r="L172" t="str">
            <v>Contract Expired</v>
          </cell>
        </row>
        <row r="173">
          <cell r="L173" t="str">
            <v>Contract Expired</v>
          </cell>
        </row>
        <row r="174">
          <cell r="L174" t="str">
            <v>Engine problem</v>
          </cell>
        </row>
        <row r="175">
          <cell r="L175" t="str">
            <v>Engine problem</v>
          </cell>
        </row>
        <row r="176">
          <cell r="L176" t="str">
            <v>Engine problem</v>
          </cell>
        </row>
        <row r="177">
          <cell r="L177" t="str">
            <v>Fuel shortage</v>
          </cell>
        </row>
        <row r="183">
          <cell r="L183" t="str">
            <v>Under maint.</v>
          </cell>
        </row>
        <row r="184">
          <cell r="L184" t="str">
            <v>Under maint.</v>
          </cell>
        </row>
        <row r="188">
          <cell r="L188" t="str">
            <v>Fuel shortage</v>
          </cell>
        </row>
        <row r="190">
          <cell r="L190" t="str">
            <v>Fuel shortage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A2">
            <v>43934</v>
          </cell>
        </row>
        <row r="5">
          <cell r="GY5">
            <v>3337</v>
          </cell>
          <cell r="GZ5">
            <v>918</v>
          </cell>
          <cell r="HA5">
            <v>2351</v>
          </cell>
          <cell r="HB5">
            <v>0</v>
          </cell>
          <cell r="HC5">
            <v>764</v>
          </cell>
          <cell r="HD5">
            <v>4014</v>
          </cell>
          <cell r="HE5">
            <v>30</v>
          </cell>
          <cell r="HF5">
            <v>0</v>
          </cell>
          <cell r="HG5">
            <v>160</v>
          </cell>
          <cell r="HH5">
            <v>100</v>
          </cell>
          <cell r="HI5">
            <v>0</v>
          </cell>
          <cell r="HJ5">
            <v>12</v>
          </cell>
          <cell r="HK5">
            <v>128</v>
          </cell>
        </row>
        <row r="6">
          <cell r="GY6">
            <v>3383</v>
          </cell>
          <cell r="GZ6">
            <v>928</v>
          </cell>
          <cell r="HA6">
            <v>2437</v>
          </cell>
          <cell r="HB6">
            <v>0</v>
          </cell>
          <cell r="HC6">
            <v>663</v>
          </cell>
          <cell r="HD6">
            <v>3723</v>
          </cell>
          <cell r="HE6">
            <v>30</v>
          </cell>
          <cell r="HF6">
            <v>0</v>
          </cell>
          <cell r="HG6">
            <v>115</v>
          </cell>
          <cell r="HH6">
            <v>96</v>
          </cell>
          <cell r="HI6">
            <v>0</v>
          </cell>
          <cell r="HJ6">
            <v>11</v>
          </cell>
          <cell r="HK6">
            <v>109</v>
          </cell>
        </row>
        <row r="7">
          <cell r="GY7">
            <v>3375</v>
          </cell>
          <cell r="GZ7">
            <v>929</v>
          </cell>
          <cell r="HA7">
            <v>2428</v>
          </cell>
          <cell r="HB7">
            <v>0</v>
          </cell>
          <cell r="HC7">
            <v>520</v>
          </cell>
          <cell r="HD7">
            <v>3519</v>
          </cell>
          <cell r="HE7">
            <v>30</v>
          </cell>
          <cell r="HF7">
            <v>0</v>
          </cell>
          <cell r="HG7">
            <v>81</v>
          </cell>
          <cell r="HH7">
            <v>94</v>
          </cell>
          <cell r="HI7">
            <v>0</v>
          </cell>
          <cell r="HJ7">
            <v>7</v>
          </cell>
          <cell r="HK7">
            <v>83</v>
          </cell>
        </row>
        <row r="8">
          <cell r="GY8">
            <v>3398</v>
          </cell>
          <cell r="GZ8">
            <v>929</v>
          </cell>
          <cell r="HA8">
            <v>2481</v>
          </cell>
          <cell r="HB8">
            <v>0</v>
          </cell>
          <cell r="HC8">
            <v>437</v>
          </cell>
          <cell r="HD8">
            <v>3307</v>
          </cell>
          <cell r="HE8">
            <v>30</v>
          </cell>
          <cell r="HF8">
            <v>0</v>
          </cell>
          <cell r="HG8">
            <v>73</v>
          </cell>
          <cell r="HH8">
            <v>90</v>
          </cell>
          <cell r="HI8">
            <v>0</v>
          </cell>
          <cell r="HJ8">
            <v>16</v>
          </cell>
          <cell r="HK8">
            <v>56</v>
          </cell>
        </row>
        <row r="9">
          <cell r="GY9">
            <v>3388</v>
          </cell>
          <cell r="GZ9">
            <v>929</v>
          </cell>
          <cell r="HA9">
            <v>2487</v>
          </cell>
          <cell r="HB9">
            <v>0</v>
          </cell>
          <cell r="HC9">
            <v>431</v>
          </cell>
          <cell r="HD9">
            <v>3186</v>
          </cell>
          <cell r="HE9">
            <v>30</v>
          </cell>
          <cell r="HF9">
            <v>0</v>
          </cell>
          <cell r="HG9">
            <v>73</v>
          </cell>
          <cell r="HH9">
            <v>90</v>
          </cell>
          <cell r="HI9">
            <v>0</v>
          </cell>
          <cell r="HJ9">
            <v>11</v>
          </cell>
          <cell r="HK9">
            <v>72</v>
          </cell>
        </row>
        <row r="10">
          <cell r="GY10">
            <v>3269</v>
          </cell>
          <cell r="GZ10">
            <v>929</v>
          </cell>
          <cell r="HA10">
            <v>2312</v>
          </cell>
          <cell r="HB10">
            <v>0</v>
          </cell>
          <cell r="HC10">
            <v>330</v>
          </cell>
          <cell r="HD10">
            <v>2969</v>
          </cell>
          <cell r="HE10">
            <v>30</v>
          </cell>
          <cell r="HF10">
            <v>0</v>
          </cell>
          <cell r="HG10">
            <v>73</v>
          </cell>
          <cell r="HH10">
            <v>74</v>
          </cell>
          <cell r="HI10">
            <v>11</v>
          </cell>
          <cell r="HJ10">
            <v>5</v>
          </cell>
          <cell r="HK10">
            <v>94</v>
          </cell>
        </row>
        <row r="11">
          <cell r="GY11">
            <v>3276</v>
          </cell>
          <cell r="GZ11">
            <v>929</v>
          </cell>
          <cell r="HA11">
            <v>2321</v>
          </cell>
          <cell r="HB11">
            <v>0</v>
          </cell>
          <cell r="HC11">
            <v>342</v>
          </cell>
          <cell r="HD11">
            <v>2906</v>
          </cell>
          <cell r="HE11">
            <v>30</v>
          </cell>
          <cell r="HF11">
            <v>0</v>
          </cell>
          <cell r="HG11">
            <v>73</v>
          </cell>
          <cell r="HH11">
            <v>68</v>
          </cell>
          <cell r="HI11">
            <v>83</v>
          </cell>
          <cell r="HJ11">
            <v>9</v>
          </cell>
          <cell r="HK11">
            <v>108</v>
          </cell>
        </row>
        <row r="12">
          <cell r="GY12">
            <v>3230</v>
          </cell>
          <cell r="GZ12">
            <v>929</v>
          </cell>
          <cell r="HA12">
            <v>2284</v>
          </cell>
          <cell r="HB12">
            <v>0</v>
          </cell>
          <cell r="HC12">
            <v>421</v>
          </cell>
          <cell r="HD12">
            <v>2898</v>
          </cell>
          <cell r="HE12">
            <v>30</v>
          </cell>
          <cell r="HF12">
            <v>0</v>
          </cell>
          <cell r="HG12">
            <v>73</v>
          </cell>
          <cell r="HH12">
            <v>78</v>
          </cell>
          <cell r="HI12">
            <v>187</v>
          </cell>
          <cell r="HJ12">
            <v>3</v>
          </cell>
          <cell r="HK12">
            <v>102</v>
          </cell>
        </row>
        <row r="13">
          <cell r="GY13">
            <v>3249</v>
          </cell>
          <cell r="GZ13">
            <v>929</v>
          </cell>
          <cell r="HA13">
            <v>2288</v>
          </cell>
          <cell r="HB13">
            <v>0</v>
          </cell>
          <cell r="HC13">
            <v>480</v>
          </cell>
          <cell r="HD13">
            <v>2785</v>
          </cell>
          <cell r="HE13">
            <v>30</v>
          </cell>
          <cell r="HF13">
            <v>0</v>
          </cell>
          <cell r="HG13">
            <v>75</v>
          </cell>
          <cell r="HH13">
            <v>80</v>
          </cell>
          <cell r="HI13">
            <v>282</v>
          </cell>
          <cell r="HJ13">
            <v>1</v>
          </cell>
          <cell r="HK13">
            <v>106</v>
          </cell>
        </row>
        <row r="14">
          <cell r="GY14">
            <v>3270</v>
          </cell>
          <cell r="GZ14">
            <v>930</v>
          </cell>
          <cell r="HA14">
            <v>2236</v>
          </cell>
          <cell r="HB14">
            <v>0</v>
          </cell>
          <cell r="HC14">
            <v>434</v>
          </cell>
          <cell r="HD14">
            <v>2769</v>
          </cell>
          <cell r="HE14">
            <v>30</v>
          </cell>
          <cell r="HF14">
            <v>0</v>
          </cell>
          <cell r="HG14">
            <v>74</v>
          </cell>
          <cell r="HH14">
            <v>80</v>
          </cell>
          <cell r="HI14">
            <v>398</v>
          </cell>
          <cell r="HJ14">
            <v>5</v>
          </cell>
          <cell r="HK14">
            <v>109</v>
          </cell>
        </row>
        <row r="15">
          <cell r="GY15">
            <v>3343</v>
          </cell>
          <cell r="GZ15">
            <v>929</v>
          </cell>
          <cell r="HA15">
            <v>2286</v>
          </cell>
          <cell r="HB15">
            <v>0</v>
          </cell>
          <cell r="HC15">
            <v>512</v>
          </cell>
          <cell r="HD15">
            <v>2774</v>
          </cell>
          <cell r="HE15">
            <v>30</v>
          </cell>
          <cell r="HF15">
            <v>0</v>
          </cell>
          <cell r="HG15">
            <v>74</v>
          </cell>
          <cell r="HH15">
            <v>84</v>
          </cell>
          <cell r="HI15">
            <v>440</v>
          </cell>
          <cell r="HJ15">
            <v>9</v>
          </cell>
          <cell r="HK15">
            <v>114</v>
          </cell>
        </row>
        <row r="16">
          <cell r="GY16">
            <v>3581</v>
          </cell>
          <cell r="GZ16">
            <v>929</v>
          </cell>
          <cell r="HA16">
            <v>2432</v>
          </cell>
          <cell r="HB16">
            <v>0</v>
          </cell>
          <cell r="HC16">
            <v>522</v>
          </cell>
          <cell r="HD16">
            <v>2783</v>
          </cell>
          <cell r="HE16">
            <v>30</v>
          </cell>
          <cell r="HF16">
            <v>0</v>
          </cell>
          <cell r="HG16">
            <v>76</v>
          </cell>
          <cell r="HH16">
            <v>88</v>
          </cell>
          <cell r="HI16">
            <v>466</v>
          </cell>
          <cell r="HJ16">
            <v>8</v>
          </cell>
          <cell r="HK16">
            <v>100</v>
          </cell>
        </row>
        <row r="17">
          <cell r="GY17">
            <v>3873</v>
          </cell>
          <cell r="GZ17">
            <v>930</v>
          </cell>
          <cell r="HA17">
            <v>2396</v>
          </cell>
          <cell r="HB17">
            <v>0</v>
          </cell>
          <cell r="HC17">
            <v>620</v>
          </cell>
          <cell r="HD17">
            <v>2796</v>
          </cell>
          <cell r="HE17">
            <v>30</v>
          </cell>
          <cell r="HF17">
            <v>0</v>
          </cell>
          <cell r="HG17">
            <v>79</v>
          </cell>
          <cell r="HH17">
            <v>96</v>
          </cell>
          <cell r="HI17">
            <v>444</v>
          </cell>
          <cell r="HJ17">
            <v>12</v>
          </cell>
        </row>
        <row r="18">
          <cell r="HK18">
            <v>118</v>
          </cell>
        </row>
        <row r="19">
          <cell r="GY19">
            <v>3630</v>
          </cell>
          <cell r="GZ19">
            <v>929</v>
          </cell>
          <cell r="HA19">
            <v>2458</v>
          </cell>
          <cell r="HB19">
            <v>0</v>
          </cell>
          <cell r="HC19">
            <v>780</v>
          </cell>
          <cell r="HD19">
            <v>3262</v>
          </cell>
          <cell r="HE19">
            <v>30</v>
          </cell>
          <cell r="HF19">
            <v>0</v>
          </cell>
          <cell r="HG19">
            <v>78</v>
          </cell>
          <cell r="HH19">
            <v>98</v>
          </cell>
          <cell r="HI19">
            <v>292</v>
          </cell>
          <cell r="HJ19">
            <v>28</v>
          </cell>
          <cell r="HK19">
            <v>110</v>
          </cell>
        </row>
        <row r="20">
          <cell r="GY20">
            <v>3620</v>
          </cell>
          <cell r="GZ20">
            <v>929</v>
          </cell>
          <cell r="HA20">
            <v>2409</v>
          </cell>
          <cell r="HB20">
            <v>0</v>
          </cell>
          <cell r="HC20">
            <v>789</v>
          </cell>
          <cell r="HD20">
            <v>3232</v>
          </cell>
          <cell r="HE20">
            <v>30</v>
          </cell>
          <cell r="HF20">
            <v>0</v>
          </cell>
          <cell r="HG20">
            <v>77</v>
          </cell>
          <cell r="HH20">
            <v>96</v>
          </cell>
          <cell r="HI20">
            <v>187</v>
          </cell>
          <cell r="HJ20">
            <v>31</v>
          </cell>
          <cell r="HK20">
            <v>96</v>
          </cell>
        </row>
        <row r="21">
          <cell r="GY21">
            <v>3600</v>
          </cell>
          <cell r="GZ21">
            <v>930</v>
          </cell>
          <cell r="HA21">
            <v>2220</v>
          </cell>
          <cell r="HB21">
            <v>0</v>
          </cell>
          <cell r="HC21">
            <v>893</v>
          </cell>
          <cell r="HD21">
            <v>3153</v>
          </cell>
          <cell r="HE21">
            <v>30</v>
          </cell>
          <cell r="HF21">
            <v>0</v>
          </cell>
          <cell r="HG21">
            <v>78</v>
          </cell>
          <cell r="HH21">
            <v>96</v>
          </cell>
          <cell r="HI21">
            <v>72</v>
          </cell>
          <cell r="HJ21">
            <v>22</v>
          </cell>
          <cell r="HK21">
            <v>101</v>
          </cell>
        </row>
        <row r="22">
          <cell r="GY22">
            <v>3482</v>
          </cell>
          <cell r="GZ22">
            <v>928</v>
          </cell>
          <cell r="HA22">
            <v>2118</v>
          </cell>
          <cell r="HB22">
            <v>0</v>
          </cell>
          <cell r="HC22">
            <v>1084</v>
          </cell>
          <cell r="HD22">
            <v>3008</v>
          </cell>
          <cell r="HE22">
            <v>30</v>
          </cell>
          <cell r="HF22">
            <v>0</v>
          </cell>
          <cell r="HG22">
            <v>129</v>
          </cell>
          <cell r="HH22">
            <v>94</v>
          </cell>
          <cell r="HI22">
            <v>7</v>
          </cell>
          <cell r="HJ22">
            <v>12</v>
          </cell>
          <cell r="HK22">
            <v>74</v>
          </cell>
        </row>
        <row r="24">
          <cell r="GY24">
            <v>3953</v>
          </cell>
          <cell r="GZ24">
            <v>929</v>
          </cell>
          <cell r="HA24">
            <v>2607</v>
          </cell>
          <cell r="HB24">
            <v>0</v>
          </cell>
          <cell r="HC24">
            <v>1176</v>
          </cell>
          <cell r="HD24">
            <v>3334</v>
          </cell>
          <cell r="HE24">
            <v>30</v>
          </cell>
          <cell r="HF24">
            <v>0</v>
          </cell>
          <cell r="HG24">
            <v>270</v>
          </cell>
          <cell r="HH24">
            <v>102</v>
          </cell>
          <cell r="HI24">
            <v>0</v>
          </cell>
          <cell r="HJ24">
            <v>7</v>
          </cell>
          <cell r="HK24">
            <v>136</v>
          </cell>
        </row>
        <row r="25">
          <cell r="GY25">
            <v>3923</v>
          </cell>
          <cell r="GZ25">
            <v>929</v>
          </cell>
          <cell r="HA25">
            <v>2560</v>
          </cell>
          <cell r="HB25">
            <v>0</v>
          </cell>
          <cell r="HC25">
            <v>1212</v>
          </cell>
          <cell r="HD25">
            <v>3603</v>
          </cell>
          <cell r="HE25">
            <v>30</v>
          </cell>
          <cell r="HF25">
            <v>0</v>
          </cell>
          <cell r="HG25">
            <v>273</v>
          </cell>
          <cell r="HH25">
            <v>96</v>
          </cell>
          <cell r="HI25">
            <v>0</v>
          </cell>
          <cell r="HJ25">
            <v>10</v>
          </cell>
        </row>
        <row r="26">
          <cell r="GY26">
            <v>3995</v>
          </cell>
          <cell r="GZ26">
            <v>787</v>
          </cell>
          <cell r="HA26">
            <v>2618</v>
          </cell>
          <cell r="HB26">
            <v>0</v>
          </cell>
          <cell r="HC26">
            <v>1223</v>
          </cell>
          <cell r="HD26">
            <v>3602</v>
          </cell>
          <cell r="HE26">
            <v>30</v>
          </cell>
          <cell r="HF26">
            <v>0</v>
          </cell>
          <cell r="HG26">
            <v>277</v>
          </cell>
          <cell r="HH26">
            <v>104</v>
          </cell>
          <cell r="HI26">
            <v>0</v>
          </cell>
          <cell r="HJ26">
            <v>7</v>
          </cell>
          <cell r="HK26">
            <v>150</v>
          </cell>
        </row>
        <row r="27">
          <cell r="GY27">
            <v>3907</v>
          </cell>
          <cell r="GZ27">
            <v>787</v>
          </cell>
          <cell r="HA27">
            <v>2703</v>
          </cell>
          <cell r="HB27">
            <v>0</v>
          </cell>
          <cell r="HC27">
            <v>1244</v>
          </cell>
          <cell r="HD27">
            <v>3678</v>
          </cell>
          <cell r="HE27">
            <v>30</v>
          </cell>
          <cell r="HF27">
            <v>0</v>
          </cell>
          <cell r="HG27">
            <v>277</v>
          </cell>
          <cell r="HH27">
            <v>106</v>
          </cell>
          <cell r="HI27">
            <v>0</v>
          </cell>
          <cell r="HJ27">
            <v>1</v>
          </cell>
          <cell r="HK27">
            <v>131</v>
          </cell>
        </row>
        <row r="28">
          <cell r="GY28">
            <v>3899</v>
          </cell>
          <cell r="GZ28">
            <v>787</v>
          </cell>
          <cell r="HA28">
            <v>2727</v>
          </cell>
          <cell r="HB28">
            <v>0</v>
          </cell>
          <cell r="HC28">
            <v>1232</v>
          </cell>
          <cell r="HD28">
            <v>3769</v>
          </cell>
          <cell r="HE28">
            <v>30</v>
          </cell>
          <cell r="HF28">
            <v>0</v>
          </cell>
          <cell r="HG28">
            <v>271</v>
          </cell>
          <cell r="HH28">
            <v>108</v>
          </cell>
          <cell r="HI28">
            <v>0</v>
          </cell>
          <cell r="HJ28">
            <v>0</v>
          </cell>
          <cell r="HK28">
            <v>169</v>
          </cell>
        </row>
        <row r="29">
          <cell r="GY29">
            <v>3909</v>
          </cell>
          <cell r="GZ29">
            <v>787</v>
          </cell>
          <cell r="HA29">
            <v>2733</v>
          </cell>
          <cell r="HB29">
            <v>0</v>
          </cell>
          <cell r="HC29">
            <v>1045</v>
          </cell>
          <cell r="HD29">
            <v>3779</v>
          </cell>
          <cell r="HE29">
            <v>30</v>
          </cell>
          <cell r="HF29">
            <v>0</v>
          </cell>
          <cell r="HG29">
            <v>271</v>
          </cell>
          <cell r="HH29">
            <v>110</v>
          </cell>
          <cell r="HI29">
            <v>0</v>
          </cell>
          <cell r="HJ29">
            <v>0</v>
          </cell>
          <cell r="HK29">
            <v>225</v>
          </cell>
        </row>
        <row r="30">
          <cell r="GY30">
            <v>3962</v>
          </cell>
          <cell r="GZ30">
            <v>787</v>
          </cell>
          <cell r="HA30">
            <v>2730</v>
          </cell>
          <cell r="HB30">
            <v>0</v>
          </cell>
          <cell r="HC30">
            <v>1047</v>
          </cell>
          <cell r="HD30">
            <v>3780</v>
          </cell>
          <cell r="HE30">
            <v>30</v>
          </cell>
          <cell r="HF30">
            <v>0</v>
          </cell>
          <cell r="HG30">
            <v>287</v>
          </cell>
          <cell r="HH30">
            <v>108</v>
          </cell>
          <cell r="HI30">
            <v>0</v>
          </cell>
          <cell r="HJ30">
            <v>2</v>
          </cell>
          <cell r="HK30">
            <v>182</v>
          </cell>
        </row>
        <row r="31">
          <cell r="C31">
            <v>0</v>
          </cell>
          <cell r="D31">
            <v>3935594</v>
          </cell>
          <cell r="E31">
            <v>4268250</v>
          </cell>
          <cell r="F31">
            <v>0</v>
          </cell>
          <cell r="G31">
            <v>1550409</v>
          </cell>
          <cell r="H31">
            <v>0</v>
          </cell>
          <cell r="I31">
            <v>7837200</v>
          </cell>
          <cell r="J31">
            <v>0</v>
          </cell>
          <cell r="L31">
            <v>0</v>
          </cell>
          <cell r="M31">
            <v>9566000</v>
          </cell>
          <cell r="N31">
            <v>6890298</v>
          </cell>
          <cell r="O31">
            <v>0</v>
          </cell>
          <cell r="P31">
            <v>0</v>
          </cell>
          <cell r="Q31">
            <v>0</v>
          </cell>
          <cell r="R31">
            <v>7169103</v>
          </cell>
          <cell r="S31">
            <v>0</v>
          </cell>
          <cell r="T31">
            <v>3359000</v>
          </cell>
          <cell r="U31">
            <v>0</v>
          </cell>
          <cell r="V31">
            <v>0</v>
          </cell>
          <cell r="W31">
            <v>791040</v>
          </cell>
          <cell r="X31">
            <v>0</v>
          </cell>
          <cell r="Y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360000</v>
          </cell>
          <cell r="AG31">
            <v>233280</v>
          </cell>
          <cell r="AH31">
            <v>488800</v>
          </cell>
          <cell r="AI31">
            <v>199400</v>
          </cell>
          <cell r="AJ31">
            <v>141600</v>
          </cell>
          <cell r="AK31">
            <v>0</v>
          </cell>
          <cell r="AL31">
            <v>0</v>
          </cell>
          <cell r="AM31">
            <v>720000</v>
          </cell>
          <cell r="AN31">
            <v>2800000</v>
          </cell>
          <cell r="AO31">
            <v>0</v>
          </cell>
          <cell r="AP31">
            <v>184761</v>
          </cell>
          <cell r="AQ31">
            <v>4998952</v>
          </cell>
          <cell r="AR31">
            <v>0</v>
          </cell>
          <cell r="AS31">
            <v>0</v>
          </cell>
          <cell r="AT31">
            <v>0</v>
          </cell>
          <cell r="AV31">
            <v>243600</v>
          </cell>
          <cell r="AW31">
            <v>1171488</v>
          </cell>
          <cell r="AX31">
            <v>700525</v>
          </cell>
          <cell r="AY31">
            <v>837240</v>
          </cell>
          <cell r="AZ31">
            <v>63360</v>
          </cell>
          <cell r="BA31">
            <v>84000</v>
          </cell>
          <cell r="BB31">
            <v>101424</v>
          </cell>
          <cell r="BC31">
            <v>1009920</v>
          </cell>
          <cell r="BD31">
            <v>0</v>
          </cell>
          <cell r="BE31">
            <v>0</v>
          </cell>
          <cell r="BF31">
            <v>0</v>
          </cell>
          <cell r="BG31">
            <v>7258900</v>
          </cell>
          <cell r="BH31">
            <v>6039000</v>
          </cell>
          <cell r="BI31">
            <v>5087000</v>
          </cell>
          <cell r="BJ31">
            <v>1538909</v>
          </cell>
          <cell r="BK31">
            <v>0</v>
          </cell>
          <cell r="BL31">
            <v>770616</v>
          </cell>
          <cell r="BM31">
            <v>466080</v>
          </cell>
          <cell r="BO31">
            <v>1147813</v>
          </cell>
          <cell r="BQ31">
            <v>0</v>
          </cell>
          <cell r="BR31">
            <v>793474</v>
          </cell>
          <cell r="BT31">
            <v>223740</v>
          </cell>
          <cell r="BU31">
            <v>597800</v>
          </cell>
          <cell r="BV31">
            <v>431440</v>
          </cell>
          <cell r="BW31">
            <v>2221440</v>
          </cell>
          <cell r="BX31">
            <v>1792320</v>
          </cell>
          <cell r="BY31">
            <v>0</v>
          </cell>
          <cell r="CA31">
            <v>12350</v>
          </cell>
          <cell r="CB31">
            <v>985000</v>
          </cell>
          <cell r="CC31">
            <v>680760</v>
          </cell>
          <cell r="CD31">
            <v>1267200</v>
          </cell>
          <cell r="CE31">
            <v>1119168</v>
          </cell>
          <cell r="CF31">
            <v>2574327</v>
          </cell>
          <cell r="CG31">
            <v>0</v>
          </cell>
          <cell r="CH31">
            <v>1316160</v>
          </cell>
          <cell r="CI31">
            <v>0</v>
          </cell>
          <cell r="CK31">
            <v>5148240</v>
          </cell>
          <cell r="CL31">
            <v>384000</v>
          </cell>
          <cell r="CM31">
            <v>0</v>
          </cell>
          <cell r="CN31">
            <v>0</v>
          </cell>
          <cell r="CO31">
            <v>0</v>
          </cell>
          <cell r="CP31">
            <v>494600</v>
          </cell>
          <cell r="CQ31">
            <v>0</v>
          </cell>
          <cell r="CR31">
            <v>0</v>
          </cell>
          <cell r="CS31">
            <v>0</v>
          </cell>
          <cell r="CU31">
            <v>0</v>
          </cell>
          <cell r="CV31">
            <v>1564800</v>
          </cell>
          <cell r="CW31">
            <v>0</v>
          </cell>
          <cell r="CX31">
            <v>1921104</v>
          </cell>
          <cell r="CY31">
            <v>132570</v>
          </cell>
          <cell r="CZ31">
            <v>0</v>
          </cell>
          <cell r="DA31">
            <v>1831200</v>
          </cell>
          <cell r="DB31">
            <v>53527</v>
          </cell>
          <cell r="DC31">
            <v>0</v>
          </cell>
          <cell r="DD31">
            <v>1381200</v>
          </cell>
          <cell r="DE31">
            <v>304320</v>
          </cell>
          <cell r="DF31">
            <v>243381</v>
          </cell>
          <cell r="DG31">
            <v>32281</v>
          </cell>
          <cell r="DH31">
            <v>388909</v>
          </cell>
          <cell r="DI31">
            <v>0</v>
          </cell>
          <cell r="DJ31">
            <v>423198</v>
          </cell>
          <cell r="DK31">
            <v>1462620</v>
          </cell>
          <cell r="DL31">
            <v>738360</v>
          </cell>
          <cell r="DM31">
            <v>0</v>
          </cell>
          <cell r="DN31">
            <v>5020900</v>
          </cell>
          <cell r="DO31">
            <v>25920</v>
          </cell>
          <cell r="DP31">
            <v>320310</v>
          </cell>
          <cell r="DQ31">
            <v>0</v>
          </cell>
          <cell r="DR31">
            <v>419018</v>
          </cell>
          <cell r="DS31">
            <v>618945</v>
          </cell>
          <cell r="DT31">
            <v>377640</v>
          </cell>
          <cell r="DU31">
            <v>179491</v>
          </cell>
          <cell r="DV31">
            <v>873600</v>
          </cell>
          <cell r="DW31">
            <v>0</v>
          </cell>
          <cell r="DX31">
            <v>5919700</v>
          </cell>
          <cell r="DY31">
            <v>0</v>
          </cell>
          <cell r="DZ31">
            <v>0</v>
          </cell>
          <cell r="EA31">
            <v>11356362</v>
          </cell>
          <cell r="EB31">
            <v>245760</v>
          </cell>
          <cell r="EC31">
            <v>14632727</v>
          </cell>
          <cell r="ED31">
            <v>4664091</v>
          </cell>
          <cell r="EE31">
            <v>13309091</v>
          </cell>
          <cell r="EF31">
            <v>466273</v>
          </cell>
          <cell r="EH31">
            <v>20759272</v>
          </cell>
          <cell r="EI31">
            <v>0</v>
          </cell>
          <cell r="EJ31">
            <v>33120</v>
          </cell>
          <cell r="EL31">
            <v>0</v>
          </cell>
          <cell r="EM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2444000</v>
          </cell>
          <cell r="ET31">
            <v>0</v>
          </cell>
          <cell r="EU31">
            <v>0</v>
          </cell>
          <cell r="EW31">
            <v>0</v>
          </cell>
          <cell r="EX31">
            <v>1210000</v>
          </cell>
          <cell r="EY31">
            <v>0</v>
          </cell>
          <cell r="EZ31">
            <v>0</v>
          </cell>
          <cell r="FA31">
            <v>338720</v>
          </cell>
          <cell r="FB31">
            <v>0</v>
          </cell>
          <cell r="FC31">
            <v>0</v>
          </cell>
          <cell r="FD31">
            <v>34440</v>
          </cell>
          <cell r="FE31">
            <v>6739</v>
          </cell>
          <cell r="FF31">
            <v>125170</v>
          </cell>
          <cell r="FG31">
            <v>0</v>
          </cell>
          <cell r="FH31">
            <v>0</v>
          </cell>
          <cell r="FI31">
            <v>240804</v>
          </cell>
          <cell r="FJ31">
            <v>0</v>
          </cell>
          <cell r="FK31">
            <v>0</v>
          </cell>
          <cell r="FL31">
            <v>4831600</v>
          </cell>
          <cell r="FM31">
            <v>0</v>
          </cell>
          <cell r="FN31">
            <v>0</v>
          </cell>
          <cell r="FO31">
            <v>4243245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0</v>
          </cell>
          <cell r="FW31">
            <v>8587781</v>
          </cell>
          <cell r="FX31">
            <v>0</v>
          </cell>
          <cell r="FY31">
            <v>0</v>
          </cell>
          <cell r="FZ31">
            <v>923712</v>
          </cell>
          <cell r="GA31">
            <v>0</v>
          </cell>
          <cell r="GB31">
            <v>684220</v>
          </cell>
          <cell r="GD31">
            <v>44957</v>
          </cell>
          <cell r="GE31">
            <v>562656</v>
          </cell>
          <cell r="GF31">
            <v>20886000</v>
          </cell>
          <cell r="GG31">
            <v>4838155</v>
          </cell>
          <cell r="GI31">
            <v>0</v>
          </cell>
          <cell r="GJ31">
            <v>29160</v>
          </cell>
          <cell r="GK31">
            <v>618480</v>
          </cell>
          <cell r="GL31">
            <v>1426944</v>
          </cell>
          <cell r="GM31">
            <v>0</v>
          </cell>
          <cell r="GO31">
            <v>0</v>
          </cell>
          <cell r="GP31">
            <v>210804</v>
          </cell>
          <cell r="GQ31">
            <v>4254500</v>
          </cell>
          <cell r="GR31">
            <v>24637619</v>
          </cell>
          <cell r="GS31">
            <v>1171280</v>
          </cell>
          <cell r="GT31">
            <v>0</v>
          </cell>
          <cell r="GX31">
            <v>274106257</v>
          </cell>
        </row>
        <row r="34">
          <cell r="C34">
            <v>0</v>
          </cell>
          <cell r="D34">
            <v>130</v>
          </cell>
          <cell r="E34">
            <v>180</v>
          </cell>
          <cell r="F34">
            <v>0</v>
          </cell>
          <cell r="G34">
            <v>6</v>
          </cell>
          <cell r="H34">
            <v>0</v>
          </cell>
          <cell r="I34">
            <v>323</v>
          </cell>
          <cell r="J34">
            <v>0</v>
          </cell>
          <cell r="L34">
            <v>0</v>
          </cell>
          <cell r="M34">
            <v>450</v>
          </cell>
          <cell r="N34">
            <v>300</v>
          </cell>
          <cell r="O34">
            <v>0</v>
          </cell>
          <cell r="P34">
            <v>0</v>
          </cell>
          <cell r="Q34">
            <v>0</v>
          </cell>
          <cell r="R34">
            <v>320</v>
          </cell>
          <cell r="S34">
            <v>0</v>
          </cell>
          <cell r="T34">
            <v>204</v>
          </cell>
          <cell r="U34">
            <v>0</v>
          </cell>
          <cell r="V34">
            <v>0</v>
          </cell>
          <cell r="W34">
            <v>82</v>
          </cell>
          <cell r="X34">
            <v>0</v>
          </cell>
          <cell r="Y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12</v>
          </cell>
          <cell r="AG34">
            <v>14</v>
          </cell>
          <cell r="AH34">
            <v>25</v>
          </cell>
          <cell r="AI34">
            <v>6</v>
          </cell>
          <cell r="AJ34">
            <v>8</v>
          </cell>
          <cell r="AK34">
            <v>0</v>
          </cell>
          <cell r="AL34">
            <v>0</v>
          </cell>
          <cell r="AM34">
            <v>30</v>
          </cell>
          <cell r="AN34">
            <v>120</v>
          </cell>
          <cell r="AO34">
            <v>0</v>
          </cell>
          <cell r="AP34">
            <v>25</v>
          </cell>
          <cell r="AQ34">
            <v>213</v>
          </cell>
          <cell r="AR34">
            <v>0</v>
          </cell>
          <cell r="AS34">
            <v>0</v>
          </cell>
          <cell r="AT34">
            <v>0</v>
          </cell>
          <cell r="AV34">
            <v>12</v>
          </cell>
          <cell r="AW34">
            <v>70</v>
          </cell>
          <cell r="AX34">
            <v>51</v>
          </cell>
          <cell r="AY34">
            <v>80</v>
          </cell>
          <cell r="AZ34">
            <v>12</v>
          </cell>
          <cell r="BA34">
            <v>6</v>
          </cell>
          <cell r="BB34">
            <v>5</v>
          </cell>
          <cell r="BC34">
            <v>42</v>
          </cell>
          <cell r="BD34">
            <v>0</v>
          </cell>
          <cell r="BE34">
            <v>0</v>
          </cell>
          <cell r="BF34">
            <v>0</v>
          </cell>
          <cell r="BG34">
            <v>280</v>
          </cell>
          <cell r="BH34">
            <v>230</v>
          </cell>
          <cell r="BI34">
            <v>213</v>
          </cell>
          <cell r="BJ34">
            <v>63</v>
          </cell>
          <cell r="BK34">
            <v>0</v>
          </cell>
          <cell r="BL34">
            <v>32</v>
          </cell>
          <cell r="BM34">
            <v>20</v>
          </cell>
          <cell r="BO34">
            <v>51</v>
          </cell>
          <cell r="BQ34">
            <v>0</v>
          </cell>
          <cell r="BR34">
            <v>52</v>
          </cell>
          <cell r="BT34">
            <v>10</v>
          </cell>
          <cell r="BU34">
            <v>33</v>
          </cell>
          <cell r="BV34">
            <v>18</v>
          </cell>
          <cell r="BW34">
            <v>106</v>
          </cell>
          <cell r="BX34">
            <v>102</v>
          </cell>
          <cell r="BY34">
            <v>0</v>
          </cell>
          <cell r="CA34">
            <v>0</v>
          </cell>
          <cell r="CB34">
            <v>43</v>
          </cell>
          <cell r="CC34">
            <v>29</v>
          </cell>
          <cell r="CD34">
            <v>53</v>
          </cell>
          <cell r="CE34">
            <v>47</v>
          </cell>
          <cell r="CF34">
            <v>112</v>
          </cell>
          <cell r="CG34">
            <v>0</v>
          </cell>
          <cell r="CH34">
            <v>59</v>
          </cell>
          <cell r="CI34">
            <v>0</v>
          </cell>
          <cell r="CK34">
            <v>205</v>
          </cell>
          <cell r="CL34">
            <v>16</v>
          </cell>
          <cell r="CM34">
            <v>0</v>
          </cell>
          <cell r="CN34">
            <v>0</v>
          </cell>
          <cell r="CO34">
            <v>0</v>
          </cell>
          <cell r="CP34">
            <v>24</v>
          </cell>
          <cell r="CQ34">
            <v>0</v>
          </cell>
          <cell r="CR34">
            <v>0</v>
          </cell>
          <cell r="CS34">
            <v>0</v>
          </cell>
          <cell r="CU34">
            <v>0</v>
          </cell>
          <cell r="CV34">
            <v>106</v>
          </cell>
          <cell r="CW34">
            <v>0</v>
          </cell>
          <cell r="CX34">
            <v>108</v>
          </cell>
          <cell r="CY34">
            <v>0</v>
          </cell>
          <cell r="CZ34">
            <v>0</v>
          </cell>
          <cell r="DA34">
            <v>155</v>
          </cell>
          <cell r="DB34">
            <v>0</v>
          </cell>
          <cell r="DC34">
            <v>0</v>
          </cell>
          <cell r="DD34">
            <v>97</v>
          </cell>
          <cell r="DE34">
            <v>0</v>
          </cell>
          <cell r="DF34">
            <v>17</v>
          </cell>
          <cell r="DG34">
            <v>0</v>
          </cell>
          <cell r="DH34">
            <v>16</v>
          </cell>
          <cell r="DI34">
            <v>0</v>
          </cell>
          <cell r="DJ34">
            <v>17</v>
          </cell>
          <cell r="DK34">
            <v>114</v>
          </cell>
          <cell r="DL34">
            <v>58</v>
          </cell>
          <cell r="DM34">
            <v>0</v>
          </cell>
          <cell r="DN34">
            <v>340</v>
          </cell>
          <cell r="DO34">
            <v>0</v>
          </cell>
          <cell r="DP34">
            <v>0</v>
          </cell>
          <cell r="DQ34">
            <v>0</v>
          </cell>
          <cell r="DR34">
            <v>17</v>
          </cell>
          <cell r="DS34">
            <v>98</v>
          </cell>
          <cell r="DT34">
            <v>17</v>
          </cell>
          <cell r="DU34">
            <v>0</v>
          </cell>
          <cell r="DV34">
            <v>36</v>
          </cell>
          <cell r="DW34">
            <v>0</v>
          </cell>
          <cell r="DX34">
            <v>240</v>
          </cell>
          <cell r="DY34">
            <v>0</v>
          </cell>
          <cell r="DZ34">
            <v>0</v>
          </cell>
          <cell r="EA34">
            <v>479</v>
          </cell>
          <cell r="EB34">
            <v>1</v>
          </cell>
          <cell r="EC34">
            <v>639</v>
          </cell>
          <cell r="ED34">
            <v>360</v>
          </cell>
          <cell r="EE34">
            <v>587</v>
          </cell>
          <cell r="EF34">
            <v>0</v>
          </cell>
          <cell r="EH34">
            <v>787</v>
          </cell>
          <cell r="EI34">
            <v>0</v>
          </cell>
          <cell r="EJ34">
            <v>0</v>
          </cell>
          <cell r="EL34">
            <v>0</v>
          </cell>
          <cell r="EM34">
            <v>0</v>
          </cell>
          <cell r="EP34">
            <v>0</v>
          </cell>
          <cell r="EQ34">
            <v>0</v>
          </cell>
          <cell r="ER34">
            <v>0</v>
          </cell>
          <cell r="ES34">
            <v>132</v>
          </cell>
          <cell r="ET34">
            <v>0</v>
          </cell>
          <cell r="EU34">
            <v>0</v>
          </cell>
          <cell r="EW34">
            <v>0</v>
          </cell>
          <cell r="EX34">
            <v>55</v>
          </cell>
          <cell r="EY34">
            <v>0</v>
          </cell>
          <cell r="EZ34">
            <v>0</v>
          </cell>
          <cell r="FA34">
            <v>50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24</v>
          </cell>
          <cell r="FG34">
            <v>0</v>
          </cell>
          <cell r="FH34">
            <v>0</v>
          </cell>
          <cell r="FI34">
            <v>11</v>
          </cell>
          <cell r="FJ34">
            <v>0</v>
          </cell>
          <cell r="FK34">
            <v>0</v>
          </cell>
          <cell r="FL34">
            <v>200</v>
          </cell>
          <cell r="FM34">
            <v>0</v>
          </cell>
          <cell r="FN34">
            <v>0</v>
          </cell>
          <cell r="FO34">
            <v>185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392</v>
          </cell>
          <cell r="FX34">
            <v>0</v>
          </cell>
          <cell r="FY34">
            <v>0</v>
          </cell>
          <cell r="FZ34">
            <v>70</v>
          </cell>
          <cell r="GA34">
            <v>0</v>
          </cell>
          <cell r="GB34">
            <v>57</v>
          </cell>
          <cell r="GC34">
            <v>0</v>
          </cell>
          <cell r="GD34">
            <v>0</v>
          </cell>
          <cell r="GE34">
            <v>70</v>
          </cell>
          <cell r="GF34">
            <v>950</v>
          </cell>
          <cell r="GG34">
            <v>220</v>
          </cell>
          <cell r="GI34">
            <v>0</v>
          </cell>
          <cell r="GJ34">
            <v>0</v>
          </cell>
          <cell r="GK34">
            <v>0</v>
          </cell>
          <cell r="GL34">
            <v>94</v>
          </cell>
          <cell r="GM34">
            <v>0</v>
          </cell>
          <cell r="GO34">
            <v>0</v>
          </cell>
          <cell r="GP34">
            <v>0</v>
          </cell>
          <cell r="GQ34">
            <v>200</v>
          </cell>
          <cell r="GR34">
            <v>1210</v>
          </cell>
          <cell r="GS34">
            <v>0</v>
          </cell>
          <cell r="GT34">
            <v>0</v>
          </cell>
        </row>
      </sheetData>
      <sheetData sheetId="16"/>
      <sheetData sheetId="17">
        <row r="5">
          <cell r="B5" t="str">
            <v>GAS</v>
          </cell>
          <cell r="C5" t="str">
            <v xml:space="preserve"> HVDC</v>
          </cell>
          <cell r="D5" t="str">
            <v>P.GEN(GAS).</v>
          </cell>
          <cell r="E5" t="str">
            <v>P.GEN(HSD)</v>
          </cell>
          <cell r="F5" t="str">
            <v>P.GEN(HFO).</v>
          </cell>
          <cell r="G5" t="str">
            <v>COAL</v>
          </cell>
          <cell r="H5" t="str">
            <v>HYDRO</v>
          </cell>
          <cell r="I5" t="str">
            <v>G.GEN(HSD)</v>
          </cell>
          <cell r="J5" t="str">
            <v>G.GEN(HFO)</v>
          </cell>
          <cell r="K5" t="str">
            <v>TRIPURA</v>
          </cell>
          <cell r="L5" t="str">
            <v>SOLAR</v>
          </cell>
          <cell r="M5" t="str">
            <v>WIND</v>
          </cell>
          <cell r="N5" t="str">
            <v>SHORTAGE</v>
          </cell>
        </row>
        <row r="6">
          <cell r="A6">
            <v>0</v>
          </cell>
          <cell r="B6">
            <v>3962</v>
          </cell>
          <cell r="C6">
            <v>787</v>
          </cell>
          <cell r="D6">
            <v>2730</v>
          </cell>
          <cell r="E6">
            <v>0</v>
          </cell>
          <cell r="F6">
            <v>1047</v>
          </cell>
          <cell r="G6">
            <v>3780</v>
          </cell>
          <cell r="H6">
            <v>30</v>
          </cell>
          <cell r="I6">
            <v>0</v>
          </cell>
          <cell r="J6">
            <v>287</v>
          </cell>
          <cell r="K6">
            <v>108</v>
          </cell>
          <cell r="L6">
            <v>0</v>
          </cell>
          <cell r="M6">
            <v>2</v>
          </cell>
          <cell r="N6">
            <v>182</v>
          </cell>
        </row>
        <row r="7">
          <cell r="A7">
            <v>2.0833333333333332E-2</v>
          </cell>
          <cell r="B7">
            <v>3649.5</v>
          </cell>
          <cell r="C7">
            <v>852.5</v>
          </cell>
          <cell r="D7">
            <v>2540.5</v>
          </cell>
          <cell r="E7">
            <v>0</v>
          </cell>
          <cell r="F7">
            <v>905.5</v>
          </cell>
          <cell r="G7">
            <v>3897</v>
          </cell>
          <cell r="H7">
            <v>30</v>
          </cell>
          <cell r="I7">
            <v>0</v>
          </cell>
          <cell r="J7">
            <v>223.5</v>
          </cell>
          <cell r="K7">
            <v>104</v>
          </cell>
          <cell r="L7">
            <v>0</v>
          </cell>
          <cell r="M7">
            <v>7</v>
          </cell>
          <cell r="N7">
            <v>155</v>
          </cell>
        </row>
        <row r="8">
          <cell r="A8">
            <v>4.1666666666666664E-2</v>
          </cell>
          <cell r="B8">
            <v>3337</v>
          </cell>
          <cell r="C8">
            <v>918</v>
          </cell>
          <cell r="D8">
            <v>2351</v>
          </cell>
          <cell r="E8">
            <v>0</v>
          </cell>
          <cell r="F8">
            <v>764</v>
          </cell>
          <cell r="G8">
            <v>4014</v>
          </cell>
          <cell r="H8">
            <v>30</v>
          </cell>
          <cell r="I8">
            <v>0</v>
          </cell>
          <cell r="J8">
            <v>160</v>
          </cell>
          <cell r="K8">
            <v>100</v>
          </cell>
          <cell r="L8">
            <v>0</v>
          </cell>
          <cell r="M8">
            <v>12</v>
          </cell>
          <cell r="N8">
            <v>128</v>
          </cell>
        </row>
        <row r="9">
          <cell r="A9">
            <v>6.25E-2</v>
          </cell>
          <cell r="B9">
            <v>3360</v>
          </cell>
          <cell r="C9">
            <v>923</v>
          </cell>
          <cell r="D9">
            <v>2394</v>
          </cell>
          <cell r="E9">
            <v>0</v>
          </cell>
          <cell r="F9">
            <v>713.5</v>
          </cell>
          <cell r="G9">
            <v>3868.5</v>
          </cell>
          <cell r="H9">
            <v>30</v>
          </cell>
          <cell r="I9">
            <v>0</v>
          </cell>
          <cell r="J9">
            <v>137.5</v>
          </cell>
          <cell r="K9">
            <v>98</v>
          </cell>
          <cell r="L9">
            <v>0</v>
          </cell>
          <cell r="M9">
            <v>11.5</v>
          </cell>
          <cell r="N9">
            <v>118.5</v>
          </cell>
        </row>
        <row r="10">
          <cell r="A10">
            <v>8.3333333333333301E-2</v>
          </cell>
          <cell r="B10">
            <v>3383</v>
          </cell>
          <cell r="C10">
            <v>928</v>
          </cell>
          <cell r="D10">
            <v>2437</v>
          </cell>
          <cell r="E10">
            <v>0</v>
          </cell>
          <cell r="F10">
            <v>663</v>
          </cell>
          <cell r="G10">
            <v>3723</v>
          </cell>
          <cell r="H10">
            <v>30</v>
          </cell>
          <cell r="I10">
            <v>0</v>
          </cell>
          <cell r="J10">
            <v>115</v>
          </cell>
          <cell r="K10">
            <v>96</v>
          </cell>
          <cell r="L10">
            <v>0</v>
          </cell>
          <cell r="M10">
            <v>11</v>
          </cell>
          <cell r="N10">
            <v>109</v>
          </cell>
        </row>
        <row r="11">
          <cell r="A11">
            <v>0.104166666666667</v>
          </cell>
          <cell r="B11">
            <v>3379</v>
          </cell>
          <cell r="C11">
            <v>928.5</v>
          </cell>
          <cell r="D11">
            <v>2432.5</v>
          </cell>
          <cell r="E11">
            <v>0</v>
          </cell>
          <cell r="F11">
            <v>591.5</v>
          </cell>
          <cell r="G11">
            <v>3621</v>
          </cell>
          <cell r="H11">
            <v>30</v>
          </cell>
          <cell r="I11">
            <v>0</v>
          </cell>
          <cell r="J11">
            <v>98</v>
          </cell>
          <cell r="K11">
            <v>95</v>
          </cell>
          <cell r="L11">
            <v>0</v>
          </cell>
          <cell r="M11">
            <v>9</v>
          </cell>
          <cell r="N11">
            <v>96</v>
          </cell>
        </row>
        <row r="12">
          <cell r="A12">
            <v>0.125</v>
          </cell>
          <cell r="B12">
            <v>3375</v>
          </cell>
          <cell r="C12">
            <v>929</v>
          </cell>
          <cell r="D12">
            <v>2428</v>
          </cell>
          <cell r="E12">
            <v>0</v>
          </cell>
          <cell r="F12">
            <v>520</v>
          </cell>
          <cell r="G12">
            <v>3519</v>
          </cell>
          <cell r="H12">
            <v>30</v>
          </cell>
          <cell r="I12">
            <v>0</v>
          </cell>
          <cell r="J12">
            <v>81</v>
          </cell>
          <cell r="K12">
            <v>94</v>
          </cell>
          <cell r="L12">
            <v>0</v>
          </cell>
          <cell r="M12">
            <v>7</v>
          </cell>
          <cell r="N12">
            <v>83</v>
          </cell>
        </row>
        <row r="13">
          <cell r="A13">
            <v>0.14583333333333301</v>
          </cell>
          <cell r="B13">
            <v>3386.5</v>
          </cell>
          <cell r="C13">
            <v>929</v>
          </cell>
          <cell r="D13">
            <v>2454.5</v>
          </cell>
          <cell r="E13">
            <v>0</v>
          </cell>
          <cell r="F13">
            <v>478.5</v>
          </cell>
          <cell r="G13">
            <v>3413</v>
          </cell>
          <cell r="H13">
            <v>30</v>
          </cell>
          <cell r="I13">
            <v>0</v>
          </cell>
          <cell r="J13">
            <v>77</v>
          </cell>
          <cell r="K13">
            <v>92</v>
          </cell>
          <cell r="L13">
            <v>0</v>
          </cell>
          <cell r="M13">
            <v>11.5</v>
          </cell>
          <cell r="N13">
            <v>69.5</v>
          </cell>
        </row>
        <row r="14">
          <cell r="A14">
            <v>0.16666666666666699</v>
          </cell>
          <cell r="B14">
            <v>3398</v>
          </cell>
          <cell r="C14">
            <v>929</v>
          </cell>
          <cell r="D14">
            <v>2481</v>
          </cell>
          <cell r="E14">
            <v>0</v>
          </cell>
          <cell r="F14">
            <v>437</v>
          </cell>
          <cell r="G14">
            <v>3307</v>
          </cell>
          <cell r="H14">
            <v>30</v>
          </cell>
          <cell r="I14">
            <v>0</v>
          </cell>
          <cell r="J14">
            <v>73</v>
          </cell>
          <cell r="K14">
            <v>90</v>
          </cell>
          <cell r="L14">
            <v>0</v>
          </cell>
          <cell r="M14">
            <v>16</v>
          </cell>
          <cell r="N14">
            <v>56</v>
          </cell>
        </row>
        <row r="15">
          <cell r="A15">
            <v>0.1875</v>
          </cell>
          <cell r="B15">
            <v>3393</v>
          </cell>
          <cell r="C15">
            <v>929</v>
          </cell>
          <cell r="D15">
            <v>2484</v>
          </cell>
          <cell r="E15">
            <v>0</v>
          </cell>
          <cell r="F15">
            <v>434</v>
          </cell>
          <cell r="G15">
            <v>3246.5</v>
          </cell>
          <cell r="H15">
            <v>30</v>
          </cell>
          <cell r="I15">
            <v>0</v>
          </cell>
          <cell r="J15">
            <v>73</v>
          </cell>
          <cell r="K15">
            <v>90</v>
          </cell>
          <cell r="L15">
            <v>0</v>
          </cell>
          <cell r="M15">
            <v>13.5</v>
          </cell>
          <cell r="N15">
            <v>64</v>
          </cell>
        </row>
        <row r="16">
          <cell r="A16">
            <v>0.20833333333333301</v>
          </cell>
          <cell r="B16">
            <v>3388</v>
          </cell>
          <cell r="C16">
            <v>929</v>
          </cell>
          <cell r="D16">
            <v>2487</v>
          </cell>
          <cell r="E16">
            <v>0</v>
          </cell>
          <cell r="F16">
            <v>431</v>
          </cell>
          <cell r="G16">
            <v>3186</v>
          </cell>
          <cell r="H16">
            <v>30</v>
          </cell>
          <cell r="I16">
            <v>0</v>
          </cell>
          <cell r="J16">
            <v>73</v>
          </cell>
          <cell r="K16">
            <v>90</v>
          </cell>
          <cell r="L16">
            <v>0</v>
          </cell>
          <cell r="M16">
            <v>11</v>
          </cell>
          <cell r="N16">
            <v>72</v>
          </cell>
        </row>
        <row r="17">
          <cell r="A17">
            <v>0.22916666666666699</v>
          </cell>
          <cell r="B17">
            <v>3328.5</v>
          </cell>
          <cell r="C17">
            <v>929</v>
          </cell>
          <cell r="D17">
            <v>2399.5</v>
          </cell>
          <cell r="E17">
            <v>0</v>
          </cell>
          <cell r="F17">
            <v>380.5</v>
          </cell>
          <cell r="G17">
            <v>3077.5</v>
          </cell>
          <cell r="H17">
            <v>30</v>
          </cell>
          <cell r="I17">
            <v>0</v>
          </cell>
          <cell r="J17">
            <v>73</v>
          </cell>
          <cell r="K17">
            <v>82</v>
          </cell>
          <cell r="L17">
            <v>5.5</v>
          </cell>
          <cell r="M17">
            <v>8</v>
          </cell>
          <cell r="N17">
            <v>83</v>
          </cell>
        </row>
        <row r="18">
          <cell r="A18">
            <v>0.25</v>
          </cell>
          <cell r="B18">
            <v>3269</v>
          </cell>
          <cell r="C18">
            <v>929</v>
          </cell>
          <cell r="D18">
            <v>2312</v>
          </cell>
          <cell r="E18">
            <v>0</v>
          </cell>
          <cell r="F18">
            <v>330</v>
          </cell>
          <cell r="G18">
            <v>2969</v>
          </cell>
          <cell r="H18">
            <v>30</v>
          </cell>
          <cell r="I18">
            <v>0</v>
          </cell>
          <cell r="J18">
            <v>73</v>
          </cell>
          <cell r="K18">
            <v>74</v>
          </cell>
          <cell r="L18">
            <v>11</v>
          </cell>
          <cell r="M18">
            <v>5</v>
          </cell>
          <cell r="N18">
            <v>94</v>
          </cell>
        </row>
        <row r="19">
          <cell r="A19">
            <v>0.27083333333333298</v>
          </cell>
          <cell r="B19">
            <v>3272.5</v>
          </cell>
          <cell r="C19">
            <v>929</v>
          </cell>
          <cell r="D19">
            <v>2316.5</v>
          </cell>
          <cell r="E19">
            <v>0</v>
          </cell>
          <cell r="F19">
            <v>336</v>
          </cell>
          <cell r="G19">
            <v>2937.5</v>
          </cell>
          <cell r="H19">
            <v>30</v>
          </cell>
          <cell r="I19">
            <v>0</v>
          </cell>
          <cell r="J19">
            <v>73</v>
          </cell>
          <cell r="K19">
            <v>71</v>
          </cell>
          <cell r="L19">
            <v>47</v>
          </cell>
          <cell r="M19">
            <v>7</v>
          </cell>
          <cell r="N19">
            <v>101</v>
          </cell>
        </row>
        <row r="20">
          <cell r="A20">
            <v>0.29166666666666702</v>
          </cell>
          <cell r="B20">
            <v>3276</v>
          </cell>
          <cell r="C20">
            <v>929</v>
          </cell>
          <cell r="D20">
            <v>2321</v>
          </cell>
          <cell r="E20">
            <v>0</v>
          </cell>
          <cell r="F20">
            <v>342</v>
          </cell>
          <cell r="G20">
            <v>2906</v>
          </cell>
          <cell r="H20">
            <v>30</v>
          </cell>
          <cell r="I20">
            <v>0</v>
          </cell>
          <cell r="J20">
            <v>73</v>
          </cell>
          <cell r="K20">
            <v>68</v>
          </cell>
          <cell r="L20">
            <v>83</v>
          </cell>
          <cell r="M20">
            <v>9</v>
          </cell>
          <cell r="N20">
            <v>108</v>
          </cell>
        </row>
        <row r="21">
          <cell r="A21">
            <v>0.3125</v>
          </cell>
          <cell r="B21">
            <v>3253</v>
          </cell>
          <cell r="C21">
            <v>929</v>
          </cell>
          <cell r="D21">
            <v>2302.5</v>
          </cell>
          <cell r="E21">
            <v>0</v>
          </cell>
          <cell r="F21">
            <v>381.5</v>
          </cell>
          <cell r="G21">
            <v>2902</v>
          </cell>
          <cell r="H21">
            <v>30</v>
          </cell>
          <cell r="I21">
            <v>0</v>
          </cell>
          <cell r="J21">
            <v>73</v>
          </cell>
          <cell r="K21">
            <v>73</v>
          </cell>
          <cell r="L21">
            <v>135</v>
          </cell>
          <cell r="M21">
            <v>6</v>
          </cell>
          <cell r="N21">
            <v>105</v>
          </cell>
        </row>
        <row r="22">
          <cell r="A22">
            <v>0.33333333333333298</v>
          </cell>
          <cell r="B22">
            <v>3230</v>
          </cell>
          <cell r="C22">
            <v>929</v>
          </cell>
          <cell r="D22">
            <v>2284</v>
          </cell>
          <cell r="E22">
            <v>0</v>
          </cell>
          <cell r="F22">
            <v>421</v>
          </cell>
          <cell r="G22">
            <v>2898</v>
          </cell>
          <cell r="H22">
            <v>30</v>
          </cell>
          <cell r="I22">
            <v>0</v>
          </cell>
          <cell r="J22">
            <v>73</v>
          </cell>
          <cell r="K22">
            <v>78</v>
          </cell>
          <cell r="L22">
            <v>187</v>
          </cell>
          <cell r="M22">
            <v>3</v>
          </cell>
          <cell r="N22">
            <v>102</v>
          </cell>
        </row>
        <row r="23">
          <cell r="A23">
            <v>0.35416666666666702</v>
          </cell>
          <cell r="B23">
            <v>3239.5</v>
          </cell>
          <cell r="C23">
            <v>929</v>
          </cell>
          <cell r="D23">
            <v>2286</v>
          </cell>
          <cell r="E23">
            <v>0</v>
          </cell>
          <cell r="F23">
            <v>450.5</v>
          </cell>
          <cell r="G23">
            <v>2841.5</v>
          </cell>
          <cell r="H23">
            <v>30</v>
          </cell>
          <cell r="I23">
            <v>0</v>
          </cell>
          <cell r="J23">
            <v>74</v>
          </cell>
          <cell r="K23">
            <v>79</v>
          </cell>
          <cell r="L23">
            <v>234.5</v>
          </cell>
          <cell r="M23">
            <v>2</v>
          </cell>
          <cell r="N23">
            <v>104</v>
          </cell>
        </row>
        <row r="24">
          <cell r="A24">
            <v>0.375</v>
          </cell>
          <cell r="B24">
            <v>3249</v>
          </cell>
          <cell r="C24">
            <v>929</v>
          </cell>
          <cell r="D24">
            <v>2288</v>
          </cell>
          <cell r="E24">
            <v>0</v>
          </cell>
          <cell r="F24">
            <v>480</v>
          </cell>
          <cell r="G24">
            <v>2785</v>
          </cell>
          <cell r="H24">
            <v>30</v>
          </cell>
          <cell r="I24">
            <v>0</v>
          </cell>
          <cell r="J24">
            <v>75</v>
          </cell>
          <cell r="K24">
            <v>80</v>
          </cell>
          <cell r="L24">
            <v>282</v>
          </cell>
          <cell r="M24">
            <v>1</v>
          </cell>
          <cell r="N24">
            <v>106</v>
          </cell>
        </row>
        <row r="25">
          <cell r="A25">
            <v>0.39583333333333298</v>
          </cell>
          <cell r="B25">
            <v>3259.5</v>
          </cell>
          <cell r="C25">
            <v>929.5</v>
          </cell>
          <cell r="D25">
            <v>2262</v>
          </cell>
          <cell r="E25">
            <v>0</v>
          </cell>
          <cell r="F25">
            <v>457</v>
          </cell>
          <cell r="G25">
            <v>2777</v>
          </cell>
          <cell r="H25">
            <v>30</v>
          </cell>
          <cell r="I25">
            <v>0</v>
          </cell>
          <cell r="J25">
            <v>74.5</v>
          </cell>
          <cell r="K25">
            <v>80</v>
          </cell>
          <cell r="L25">
            <v>340</v>
          </cell>
          <cell r="M25">
            <v>3</v>
          </cell>
          <cell r="N25">
            <v>107.5</v>
          </cell>
        </row>
        <row r="26">
          <cell r="A26">
            <v>0.41666666666666702</v>
          </cell>
          <cell r="B26">
            <v>3270</v>
          </cell>
          <cell r="C26">
            <v>930</v>
          </cell>
          <cell r="D26">
            <v>2236</v>
          </cell>
          <cell r="E26">
            <v>0</v>
          </cell>
          <cell r="F26">
            <v>434</v>
          </cell>
          <cell r="G26">
            <v>2769</v>
          </cell>
          <cell r="H26">
            <v>30</v>
          </cell>
          <cell r="I26">
            <v>0</v>
          </cell>
          <cell r="J26">
            <v>74</v>
          </cell>
          <cell r="K26">
            <v>80</v>
          </cell>
          <cell r="L26">
            <v>398</v>
          </cell>
          <cell r="M26">
            <v>5</v>
          </cell>
          <cell r="N26">
            <v>109</v>
          </cell>
        </row>
        <row r="27">
          <cell r="A27">
            <v>0.4375</v>
          </cell>
          <cell r="B27">
            <v>3306.5</v>
          </cell>
          <cell r="C27">
            <v>929.5</v>
          </cell>
          <cell r="D27">
            <v>2261</v>
          </cell>
          <cell r="E27">
            <v>0</v>
          </cell>
          <cell r="F27">
            <v>473</v>
          </cell>
          <cell r="G27">
            <v>2771.5</v>
          </cell>
          <cell r="H27">
            <v>30</v>
          </cell>
          <cell r="I27">
            <v>0</v>
          </cell>
          <cell r="J27">
            <v>74</v>
          </cell>
          <cell r="K27">
            <v>82</v>
          </cell>
          <cell r="L27">
            <v>419</v>
          </cell>
          <cell r="M27">
            <v>7</v>
          </cell>
          <cell r="N27">
            <v>111.5</v>
          </cell>
        </row>
        <row r="28">
          <cell r="A28">
            <v>0.45833333333333298</v>
          </cell>
          <cell r="B28">
            <v>3343</v>
          </cell>
          <cell r="C28">
            <v>929</v>
          </cell>
          <cell r="D28">
            <v>2286</v>
          </cell>
          <cell r="E28">
            <v>0</v>
          </cell>
          <cell r="F28">
            <v>512</v>
          </cell>
          <cell r="G28">
            <v>2774</v>
          </cell>
          <cell r="H28">
            <v>30</v>
          </cell>
          <cell r="I28">
            <v>0</v>
          </cell>
          <cell r="J28">
            <v>74</v>
          </cell>
          <cell r="K28">
            <v>84</v>
          </cell>
          <cell r="L28">
            <v>440</v>
          </cell>
          <cell r="M28">
            <v>9</v>
          </cell>
          <cell r="N28">
            <v>114</v>
          </cell>
        </row>
        <row r="29">
          <cell r="A29">
            <v>0.47916666666666702</v>
          </cell>
          <cell r="B29">
            <v>3462</v>
          </cell>
          <cell r="C29">
            <v>929</v>
          </cell>
          <cell r="D29">
            <v>2359</v>
          </cell>
          <cell r="E29">
            <v>0</v>
          </cell>
          <cell r="F29">
            <v>517</v>
          </cell>
          <cell r="G29">
            <v>2778.5</v>
          </cell>
          <cell r="H29">
            <v>30</v>
          </cell>
          <cell r="I29">
            <v>0</v>
          </cell>
          <cell r="J29">
            <v>75</v>
          </cell>
          <cell r="K29">
            <v>86</v>
          </cell>
          <cell r="L29">
            <v>453</v>
          </cell>
          <cell r="M29">
            <v>8.5</v>
          </cell>
          <cell r="N29">
            <v>107</v>
          </cell>
        </row>
        <row r="30">
          <cell r="A30">
            <v>0.5</v>
          </cell>
          <cell r="B30">
            <v>3581</v>
          </cell>
          <cell r="C30">
            <v>929</v>
          </cell>
          <cell r="D30">
            <v>2432</v>
          </cell>
          <cell r="E30">
            <v>0</v>
          </cell>
          <cell r="F30">
            <v>522</v>
          </cell>
          <cell r="G30">
            <v>2783</v>
          </cell>
          <cell r="H30">
            <v>30</v>
          </cell>
          <cell r="I30">
            <v>0</v>
          </cell>
          <cell r="J30">
            <v>76</v>
          </cell>
          <cell r="K30">
            <v>88</v>
          </cell>
          <cell r="L30">
            <v>466</v>
          </cell>
          <cell r="M30">
            <v>8</v>
          </cell>
          <cell r="N30">
            <v>100</v>
          </cell>
        </row>
        <row r="31">
          <cell r="A31">
            <v>0.52083333333333304</v>
          </cell>
          <cell r="B31">
            <v>3727</v>
          </cell>
          <cell r="C31">
            <v>929.5</v>
          </cell>
          <cell r="D31">
            <v>2414</v>
          </cell>
          <cell r="E31">
            <v>0</v>
          </cell>
          <cell r="F31">
            <v>571</v>
          </cell>
          <cell r="G31">
            <v>2789.5</v>
          </cell>
          <cell r="H31">
            <v>30</v>
          </cell>
          <cell r="I31">
            <v>0</v>
          </cell>
          <cell r="J31">
            <v>77.5</v>
          </cell>
          <cell r="K31">
            <v>92</v>
          </cell>
          <cell r="L31">
            <v>455</v>
          </cell>
          <cell r="M31">
            <v>10</v>
          </cell>
          <cell r="N31">
            <v>109</v>
          </cell>
        </row>
        <row r="32">
          <cell r="A32">
            <v>0.54166666666666696</v>
          </cell>
          <cell r="B32">
            <v>3873</v>
          </cell>
          <cell r="C32">
            <v>930</v>
          </cell>
          <cell r="D32">
            <v>2396</v>
          </cell>
          <cell r="E32">
            <v>0</v>
          </cell>
          <cell r="F32">
            <v>620</v>
          </cell>
          <cell r="G32">
            <v>2796</v>
          </cell>
          <cell r="H32">
            <v>30</v>
          </cell>
          <cell r="I32">
            <v>0</v>
          </cell>
          <cell r="J32">
            <v>79</v>
          </cell>
          <cell r="K32">
            <v>96</v>
          </cell>
          <cell r="L32">
            <v>444</v>
          </cell>
          <cell r="M32">
            <v>12</v>
          </cell>
          <cell r="N32">
            <v>118</v>
          </cell>
        </row>
        <row r="33">
          <cell r="A33">
            <v>0.5625</v>
          </cell>
          <cell r="B33">
            <v>3873</v>
          </cell>
          <cell r="C33">
            <v>930</v>
          </cell>
          <cell r="D33">
            <v>2396</v>
          </cell>
          <cell r="E33">
            <v>0</v>
          </cell>
          <cell r="F33">
            <v>620</v>
          </cell>
          <cell r="G33">
            <v>2796</v>
          </cell>
          <cell r="H33">
            <v>30</v>
          </cell>
          <cell r="I33">
            <v>0</v>
          </cell>
          <cell r="J33">
            <v>79</v>
          </cell>
          <cell r="K33">
            <v>96</v>
          </cell>
          <cell r="L33">
            <v>444</v>
          </cell>
          <cell r="M33">
            <v>12</v>
          </cell>
          <cell r="N33">
            <v>118</v>
          </cell>
        </row>
        <row r="34">
          <cell r="A34">
            <v>0.58333333333333304</v>
          </cell>
          <cell r="B34">
            <v>3873</v>
          </cell>
          <cell r="C34">
            <v>930</v>
          </cell>
          <cell r="D34">
            <v>2396</v>
          </cell>
          <cell r="E34">
            <v>0</v>
          </cell>
          <cell r="F34">
            <v>620</v>
          </cell>
          <cell r="G34">
            <v>2796</v>
          </cell>
          <cell r="H34">
            <v>30</v>
          </cell>
          <cell r="I34">
            <v>0</v>
          </cell>
          <cell r="J34">
            <v>79</v>
          </cell>
          <cell r="K34">
            <v>96</v>
          </cell>
          <cell r="L34">
            <v>444</v>
          </cell>
          <cell r="M34">
            <v>12</v>
          </cell>
          <cell r="N34">
            <v>118</v>
          </cell>
        </row>
        <row r="35">
          <cell r="A35">
            <v>0.60416666666666696</v>
          </cell>
          <cell r="B35">
            <v>3751.5</v>
          </cell>
          <cell r="C35">
            <v>929.5</v>
          </cell>
          <cell r="D35">
            <v>2427</v>
          </cell>
          <cell r="E35">
            <v>0</v>
          </cell>
          <cell r="F35">
            <v>700</v>
          </cell>
          <cell r="G35">
            <v>3029</v>
          </cell>
          <cell r="H35">
            <v>30</v>
          </cell>
          <cell r="I35">
            <v>0</v>
          </cell>
          <cell r="J35">
            <v>78.5</v>
          </cell>
          <cell r="K35">
            <v>97</v>
          </cell>
          <cell r="L35">
            <v>368</v>
          </cell>
          <cell r="M35">
            <v>20</v>
          </cell>
          <cell r="N35">
            <v>114</v>
          </cell>
        </row>
        <row r="36">
          <cell r="A36">
            <v>0.625</v>
          </cell>
          <cell r="B36">
            <v>3630</v>
          </cell>
          <cell r="C36">
            <v>929</v>
          </cell>
          <cell r="D36">
            <v>2458</v>
          </cell>
          <cell r="E36">
            <v>0</v>
          </cell>
          <cell r="F36">
            <v>780</v>
          </cell>
          <cell r="G36">
            <v>3262</v>
          </cell>
          <cell r="H36">
            <v>30</v>
          </cell>
          <cell r="I36">
            <v>0</v>
          </cell>
          <cell r="J36">
            <v>78</v>
          </cell>
          <cell r="K36">
            <v>98</v>
          </cell>
          <cell r="L36">
            <v>292</v>
          </cell>
          <cell r="M36">
            <v>28</v>
          </cell>
          <cell r="N36">
            <v>110</v>
          </cell>
        </row>
        <row r="37">
          <cell r="A37">
            <v>0.64583333333333304</v>
          </cell>
          <cell r="B37">
            <v>3625</v>
          </cell>
          <cell r="C37">
            <v>929</v>
          </cell>
          <cell r="D37">
            <v>2433.5</v>
          </cell>
          <cell r="E37">
            <v>0</v>
          </cell>
          <cell r="F37">
            <v>784.5</v>
          </cell>
          <cell r="G37">
            <v>3247</v>
          </cell>
          <cell r="H37">
            <v>30</v>
          </cell>
          <cell r="I37">
            <v>0</v>
          </cell>
          <cell r="J37">
            <v>77.5</v>
          </cell>
          <cell r="K37">
            <v>97</v>
          </cell>
          <cell r="L37">
            <v>239.5</v>
          </cell>
          <cell r="M37">
            <v>29.5</v>
          </cell>
          <cell r="N37">
            <v>103</v>
          </cell>
        </row>
        <row r="38">
          <cell r="A38">
            <v>0.66666666666666696</v>
          </cell>
          <cell r="B38">
            <v>3620</v>
          </cell>
          <cell r="C38">
            <v>929</v>
          </cell>
          <cell r="D38">
            <v>2409</v>
          </cell>
          <cell r="E38">
            <v>0</v>
          </cell>
          <cell r="F38">
            <v>789</v>
          </cell>
          <cell r="G38">
            <v>3232</v>
          </cell>
          <cell r="H38">
            <v>30</v>
          </cell>
          <cell r="I38">
            <v>0</v>
          </cell>
          <cell r="J38">
            <v>77</v>
          </cell>
          <cell r="K38">
            <v>96</v>
          </cell>
          <cell r="L38">
            <v>187</v>
          </cell>
          <cell r="M38">
            <v>31</v>
          </cell>
          <cell r="N38">
            <v>96</v>
          </cell>
        </row>
        <row r="39">
          <cell r="A39">
            <v>0.6875</v>
          </cell>
          <cell r="B39">
            <v>3610</v>
          </cell>
          <cell r="C39">
            <v>929.5</v>
          </cell>
          <cell r="D39">
            <v>2314.5</v>
          </cell>
          <cell r="E39">
            <v>0</v>
          </cell>
          <cell r="F39">
            <v>841</v>
          </cell>
          <cell r="G39">
            <v>3192.5</v>
          </cell>
          <cell r="H39">
            <v>30</v>
          </cell>
          <cell r="I39">
            <v>0</v>
          </cell>
          <cell r="J39">
            <v>77.5</v>
          </cell>
          <cell r="K39">
            <v>96</v>
          </cell>
          <cell r="L39">
            <v>129.5</v>
          </cell>
          <cell r="M39">
            <v>26.5</v>
          </cell>
          <cell r="N39">
            <v>98.5</v>
          </cell>
        </row>
        <row r="40">
          <cell r="A40">
            <v>0.70833333333333304</v>
          </cell>
          <cell r="B40">
            <v>3600</v>
          </cell>
          <cell r="C40">
            <v>930</v>
          </cell>
          <cell r="D40">
            <v>2220</v>
          </cell>
          <cell r="E40">
            <v>0</v>
          </cell>
          <cell r="F40">
            <v>893</v>
          </cell>
          <cell r="G40">
            <v>3153</v>
          </cell>
          <cell r="H40">
            <v>30</v>
          </cell>
          <cell r="I40">
            <v>0</v>
          </cell>
          <cell r="J40">
            <v>78</v>
          </cell>
          <cell r="K40">
            <v>96</v>
          </cell>
          <cell r="L40">
            <v>72</v>
          </cell>
          <cell r="M40">
            <v>22</v>
          </cell>
          <cell r="N40">
            <v>101</v>
          </cell>
        </row>
        <row r="41">
          <cell r="A41">
            <v>0.72916666666666696</v>
          </cell>
          <cell r="B41">
            <v>3541</v>
          </cell>
          <cell r="C41">
            <v>929</v>
          </cell>
          <cell r="D41">
            <v>2169</v>
          </cell>
          <cell r="E41">
            <v>0</v>
          </cell>
          <cell r="F41">
            <v>988.5</v>
          </cell>
          <cell r="G41">
            <v>3080.5</v>
          </cell>
          <cell r="H41">
            <v>30</v>
          </cell>
          <cell r="I41">
            <v>0</v>
          </cell>
          <cell r="J41">
            <v>103.5</v>
          </cell>
          <cell r="K41">
            <v>95</v>
          </cell>
          <cell r="L41">
            <v>39.5</v>
          </cell>
          <cell r="M41">
            <v>17</v>
          </cell>
          <cell r="N41">
            <v>87.5</v>
          </cell>
        </row>
        <row r="42">
          <cell r="A42">
            <v>0.75</v>
          </cell>
          <cell r="B42">
            <v>3482</v>
          </cell>
          <cell r="C42">
            <v>928</v>
          </cell>
          <cell r="D42">
            <v>2118</v>
          </cell>
          <cell r="E42">
            <v>0</v>
          </cell>
          <cell r="F42">
            <v>1084</v>
          </cell>
          <cell r="G42">
            <v>3008</v>
          </cell>
          <cell r="H42">
            <v>30</v>
          </cell>
          <cell r="I42">
            <v>0</v>
          </cell>
          <cell r="J42">
            <v>129</v>
          </cell>
          <cell r="K42">
            <v>94</v>
          </cell>
          <cell r="L42">
            <v>7</v>
          </cell>
          <cell r="M42">
            <v>12</v>
          </cell>
          <cell r="N42">
            <v>74</v>
          </cell>
        </row>
        <row r="43">
          <cell r="A43">
            <v>0.77083333333333304</v>
          </cell>
          <cell r="B43">
            <v>3717.5</v>
          </cell>
          <cell r="C43">
            <v>928.5</v>
          </cell>
          <cell r="D43">
            <v>2362.5</v>
          </cell>
          <cell r="E43">
            <v>0</v>
          </cell>
          <cell r="F43">
            <v>1130</v>
          </cell>
          <cell r="G43">
            <v>3171</v>
          </cell>
          <cell r="H43">
            <v>30</v>
          </cell>
          <cell r="I43">
            <v>0</v>
          </cell>
          <cell r="J43">
            <v>199.5</v>
          </cell>
          <cell r="K43">
            <v>98</v>
          </cell>
          <cell r="L43">
            <v>3.5</v>
          </cell>
          <cell r="M43">
            <v>9.5</v>
          </cell>
          <cell r="N43">
            <v>105</v>
          </cell>
        </row>
        <row r="44">
          <cell r="A44">
            <v>0.79166666666666696</v>
          </cell>
          <cell r="B44">
            <v>3953</v>
          </cell>
          <cell r="C44">
            <v>929</v>
          </cell>
          <cell r="D44">
            <v>2607</v>
          </cell>
          <cell r="E44">
            <v>0</v>
          </cell>
          <cell r="F44">
            <v>1176</v>
          </cell>
          <cell r="G44">
            <v>3334</v>
          </cell>
          <cell r="H44">
            <v>30</v>
          </cell>
          <cell r="I44">
            <v>0</v>
          </cell>
          <cell r="J44">
            <v>270</v>
          </cell>
          <cell r="K44">
            <v>102</v>
          </cell>
          <cell r="L44">
            <v>0</v>
          </cell>
          <cell r="M44">
            <v>7</v>
          </cell>
          <cell r="N44">
            <v>136</v>
          </cell>
        </row>
        <row r="45">
          <cell r="A45">
            <v>0.8125</v>
          </cell>
          <cell r="B45">
            <v>3923</v>
          </cell>
          <cell r="C45">
            <v>929</v>
          </cell>
          <cell r="D45">
            <v>2560</v>
          </cell>
          <cell r="E45">
            <v>0</v>
          </cell>
          <cell r="F45">
            <v>1212</v>
          </cell>
          <cell r="G45">
            <v>3603</v>
          </cell>
          <cell r="H45">
            <v>30</v>
          </cell>
          <cell r="I45">
            <v>0</v>
          </cell>
          <cell r="J45">
            <v>273</v>
          </cell>
          <cell r="K45">
            <v>96</v>
          </cell>
          <cell r="L45">
            <v>0</v>
          </cell>
          <cell r="M45">
            <v>10</v>
          </cell>
          <cell r="N45">
            <v>143</v>
          </cell>
        </row>
        <row r="46">
          <cell r="A46">
            <v>0.83333333333333304</v>
          </cell>
          <cell r="B46">
            <v>3995</v>
          </cell>
          <cell r="C46">
            <v>787</v>
          </cell>
          <cell r="D46">
            <v>2618</v>
          </cell>
          <cell r="E46">
            <v>0</v>
          </cell>
          <cell r="F46">
            <v>1223</v>
          </cell>
          <cell r="G46">
            <v>3602</v>
          </cell>
          <cell r="H46">
            <v>30</v>
          </cell>
          <cell r="I46">
            <v>0</v>
          </cell>
          <cell r="J46">
            <v>277</v>
          </cell>
          <cell r="K46">
            <v>104</v>
          </cell>
          <cell r="L46">
            <v>0</v>
          </cell>
          <cell r="M46">
            <v>7</v>
          </cell>
          <cell r="N46">
            <v>150</v>
          </cell>
        </row>
        <row r="47">
          <cell r="A47">
            <v>0.85416666666666696</v>
          </cell>
          <cell r="B47">
            <v>3951</v>
          </cell>
          <cell r="C47">
            <v>787</v>
          </cell>
          <cell r="D47">
            <v>2660.5</v>
          </cell>
          <cell r="E47">
            <v>0</v>
          </cell>
          <cell r="F47">
            <v>1233.5</v>
          </cell>
          <cell r="G47">
            <v>3640</v>
          </cell>
          <cell r="H47">
            <v>30</v>
          </cell>
          <cell r="I47">
            <v>0</v>
          </cell>
          <cell r="J47">
            <v>277</v>
          </cell>
          <cell r="K47">
            <v>105</v>
          </cell>
          <cell r="L47">
            <v>0</v>
          </cell>
          <cell r="M47">
            <v>4</v>
          </cell>
          <cell r="N47">
            <v>140.5</v>
          </cell>
        </row>
        <row r="48">
          <cell r="A48">
            <v>0.875</v>
          </cell>
          <cell r="B48">
            <v>3907</v>
          </cell>
          <cell r="C48">
            <v>787</v>
          </cell>
          <cell r="D48">
            <v>2703</v>
          </cell>
          <cell r="E48">
            <v>0</v>
          </cell>
          <cell r="F48">
            <v>1244</v>
          </cell>
          <cell r="G48">
            <v>3678</v>
          </cell>
          <cell r="H48">
            <v>30</v>
          </cell>
          <cell r="I48">
            <v>0</v>
          </cell>
          <cell r="J48">
            <v>277</v>
          </cell>
          <cell r="K48">
            <v>106</v>
          </cell>
          <cell r="L48">
            <v>0</v>
          </cell>
          <cell r="M48">
            <v>1</v>
          </cell>
          <cell r="N48">
            <v>131</v>
          </cell>
        </row>
        <row r="49">
          <cell r="A49">
            <v>0.89583333333333304</v>
          </cell>
          <cell r="B49">
            <v>3903</v>
          </cell>
          <cell r="C49">
            <v>787</v>
          </cell>
          <cell r="D49">
            <v>2715</v>
          </cell>
          <cell r="E49">
            <v>0</v>
          </cell>
          <cell r="F49">
            <v>1238</v>
          </cell>
          <cell r="G49">
            <v>3723.5</v>
          </cell>
          <cell r="H49">
            <v>30</v>
          </cell>
          <cell r="I49">
            <v>0</v>
          </cell>
          <cell r="J49">
            <v>274</v>
          </cell>
          <cell r="K49">
            <v>107</v>
          </cell>
          <cell r="L49">
            <v>0</v>
          </cell>
          <cell r="M49">
            <v>0.5</v>
          </cell>
          <cell r="N49">
            <v>150</v>
          </cell>
        </row>
        <row r="50">
          <cell r="A50">
            <v>0.91666666666666696</v>
          </cell>
          <cell r="B50">
            <v>3899</v>
          </cell>
          <cell r="C50">
            <v>787</v>
          </cell>
          <cell r="D50">
            <v>2727</v>
          </cell>
          <cell r="E50">
            <v>0</v>
          </cell>
          <cell r="F50">
            <v>1232</v>
          </cell>
          <cell r="G50">
            <v>3769</v>
          </cell>
          <cell r="H50">
            <v>30</v>
          </cell>
          <cell r="I50">
            <v>0</v>
          </cell>
          <cell r="J50">
            <v>271</v>
          </cell>
          <cell r="K50">
            <v>108</v>
          </cell>
          <cell r="L50">
            <v>0</v>
          </cell>
          <cell r="M50">
            <v>0</v>
          </cell>
          <cell r="N50">
            <v>169</v>
          </cell>
        </row>
        <row r="51">
          <cell r="A51">
            <v>0.9375</v>
          </cell>
          <cell r="B51">
            <v>3904</v>
          </cell>
          <cell r="C51">
            <v>787</v>
          </cell>
          <cell r="D51">
            <v>2730</v>
          </cell>
          <cell r="E51">
            <v>0</v>
          </cell>
          <cell r="F51">
            <v>1138.5</v>
          </cell>
          <cell r="G51">
            <v>3774</v>
          </cell>
          <cell r="H51">
            <v>30</v>
          </cell>
          <cell r="I51">
            <v>0</v>
          </cell>
          <cell r="J51">
            <v>271</v>
          </cell>
          <cell r="K51">
            <v>109</v>
          </cell>
          <cell r="L51">
            <v>0</v>
          </cell>
          <cell r="M51">
            <v>0</v>
          </cell>
          <cell r="N51">
            <v>197</v>
          </cell>
        </row>
        <row r="52">
          <cell r="A52">
            <v>0.95833333333333304</v>
          </cell>
          <cell r="B52">
            <v>3909</v>
          </cell>
          <cell r="C52">
            <v>787</v>
          </cell>
          <cell r="D52">
            <v>2733</v>
          </cell>
          <cell r="E52">
            <v>0</v>
          </cell>
          <cell r="F52">
            <v>1045</v>
          </cell>
          <cell r="G52">
            <v>3779</v>
          </cell>
          <cell r="H52">
            <v>30</v>
          </cell>
          <cell r="I52">
            <v>0</v>
          </cell>
          <cell r="J52">
            <v>271</v>
          </cell>
          <cell r="K52">
            <v>110</v>
          </cell>
          <cell r="L52">
            <v>0</v>
          </cell>
          <cell r="M52">
            <v>0</v>
          </cell>
          <cell r="N52">
            <v>225</v>
          </cell>
        </row>
        <row r="53">
          <cell r="A53">
            <v>0.97916666666666696</v>
          </cell>
          <cell r="B53">
            <v>3935.5</v>
          </cell>
          <cell r="C53">
            <v>787</v>
          </cell>
          <cell r="D53">
            <v>2731.5</v>
          </cell>
          <cell r="E53">
            <v>0</v>
          </cell>
          <cell r="F53">
            <v>1046</v>
          </cell>
          <cell r="G53">
            <v>3779.5</v>
          </cell>
          <cell r="H53">
            <v>30</v>
          </cell>
          <cell r="I53">
            <v>0</v>
          </cell>
          <cell r="J53">
            <v>279</v>
          </cell>
          <cell r="K53">
            <v>109</v>
          </cell>
          <cell r="L53">
            <v>0</v>
          </cell>
          <cell r="M53">
            <v>1</v>
          </cell>
          <cell r="N53">
            <v>203.5</v>
          </cell>
        </row>
        <row r="54">
          <cell r="A54" t="str">
            <v>24:00</v>
          </cell>
          <cell r="B54">
            <v>3962</v>
          </cell>
          <cell r="C54">
            <v>787</v>
          </cell>
          <cell r="D54">
            <v>2730</v>
          </cell>
          <cell r="E54">
            <v>0</v>
          </cell>
          <cell r="F54">
            <v>1047</v>
          </cell>
          <cell r="G54">
            <v>3780</v>
          </cell>
          <cell r="H54">
            <v>30</v>
          </cell>
          <cell r="I54">
            <v>0</v>
          </cell>
          <cell r="J54">
            <v>287</v>
          </cell>
          <cell r="K54">
            <v>108</v>
          </cell>
          <cell r="L54">
            <v>0</v>
          </cell>
          <cell r="M54">
            <v>2</v>
          </cell>
          <cell r="N54">
            <v>182</v>
          </cell>
        </row>
      </sheetData>
      <sheetData sheetId="18"/>
      <sheetData sheetId="19"/>
      <sheetData sheetId="20"/>
      <sheetData sheetId="21"/>
      <sheetData sheetId="22"/>
      <sheetData sheetId="23">
        <row r="3">
          <cell r="C3" t="str">
            <v>Ghorasal Repowered CCPP:Unit-3 (GT</v>
          </cell>
          <cell r="D3" t="str">
            <v>Ghorasal Repowered CCPP Unit-4</v>
          </cell>
          <cell r="E3" t="str">
            <v>Ghorasal TPP Unit-5</v>
          </cell>
          <cell r="F3" t="str">
            <v>Ghorasal 365 MW CCPP Unit-7</v>
          </cell>
          <cell r="G3" t="str">
            <v>Ghorashal 108 MW PP (Regent)</v>
          </cell>
          <cell r="H3" t="str">
            <v>Ghorashal 78.5 MW PP(MAX)</v>
          </cell>
          <cell r="I3" t="str">
            <v>Haripur  412 MW CCPP</v>
          </cell>
          <cell r="J3" t="str">
            <v>Haripur 360 MW CCPP(HPL)</v>
          </cell>
          <cell r="L3" t="str">
            <v>Haripur GTPP</v>
          </cell>
          <cell r="M3" t="str">
            <v>Meghnaghat 450 MW CCPP(MPL)</v>
          </cell>
          <cell r="N3" t="str">
            <v>Meghnaghat CCPP(Summit)</v>
          </cell>
          <cell r="O3" t="str">
            <v>Meghnaghat 100 MW(IEL)</v>
          </cell>
          <cell r="P3" t="str">
            <v>Madanganj 102 PP(Summit)</v>
          </cell>
          <cell r="Q3" t="str">
            <v>Madanganj-55 MW PP(Summit)</v>
          </cell>
          <cell r="R3" t="str">
            <v>Siddhirganj 335 MW CCPP</v>
          </cell>
          <cell r="S3" t="str">
            <v>210 MW Siddhirgonj TPP</v>
          </cell>
          <cell r="T3" t="str">
            <v xml:space="preserve">Siddhirgonj 2*120 MW GTPP </v>
          </cell>
          <cell r="U3" t="str">
            <v>Siddhirganj 100 PP(Dutch Bangla)</v>
          </cell>
          <cell r="V3" t="str">
            <v>Gagnagar 102 MW PP (Digital Power)</v>
          </cell>
          <cell r="W3" t="str">
            <v>Kodda 150 MW PP</v>
          </cell>
          <cell r="X3" t="str">
            <v>Keraniganj 100 MW PP (Powerpac)</v>
          </cell>
          <cell r="Y3" t="str">
            <v>Bosila 108 MW PP(CLC)</v>
          </cell>
          <cell r="AA3" t="str">
            <v>Katpotti 52 MW PP (Sinha)</v>
          </cell>
          <cell r="AB3" t="str">
            <v>Kamalaghat 54 MW PP(Banco Energy)</v>
          </cell>
          <cell r="AC3" t="str">
            <v>Manikganj 55 MW PP (Northern)</v>
          </cell>
          <cell r="AD3" t="str">
            <v>Nababganj 55 MW PP (Southern power )</v>
          </cell>
          <cell r="AE3" t="str">
            <v>Narshingdi 22 MW PP  (Doreen)</v>
          </cell>
          <cell r="AH3" t="str">
            <v>Maona 33 MW PP(Summit)</v>
          </cell>
          <cell r="AI3" t="str">
            <v xml:space="preserve">Rupganj 33 MW PP(Summit) </v>
          </cell>
          <cell r="AJ3" t="str">
            <v>Gazipur 52 MW PP</v>
          </cell>
          <cell r="AK3" t="str">
            <v>Tongi 80 MW GTPP</v>
          </cell>
          <cell r="AN3" t="str">
            <v xml:space="preserve">Chattogram TPP-1 </v>
          </cell>
          <cell r="AO3" t="str">
            <v>Chattogram TPP-2</v>
          </cell>
          <cell r="AP3" t="str">
            <v>Raozan 25 MW PP</v>
          </cell>
          <cell r="AV3" t="str">
            <v>Tangail Palli Power Gen 22 MW</v>
          </cell>
          <cell r="AW3" t="str">
            <v>Hathazari 100 MW peaking PP</v>
          </cell>
          <cell r="AX3" t="str">
            <v>Dohazari -Kalaish 100 MW Peaking</v>
          </cell>
          <cell r="AY3" t="str">
            <v>Juldah 100 MW Unit-1 (Acorn)</v>
          </cell>
          <cell r="AZ3" t="str">
            <v>Chattogram 108 MW PP (ECPV)</v>
          </cell>
          <cell r="BA3" t="str">
            <v>Patenga 50MW PP (Baraka)</v>
          </cell>
          <cell r="BB3" t="str">
            <v>Barabkunda  22 MW PP (Regent)</v>
          </cell>
          <cell r="BC3" t="str">
            <v>Malancha, Ctg. EPZ (United)</v>
          </cell>
          <cell r="BD3" t="str">
            <v>Ashuganj TPP Unit- 3</v>
          </cell>
          <cell r="BE3" t="str">
            <v>Ashuganj TPP Unit- 4</v>
          </cell>
          <cell r="BF3" t="str">
            <v>Ashuganj TPP Unit- 5</v>
          </cell>
          <cell r="BG3" t="str">
            <v>Ashuganj 450 MW CCPP(North)</v>
          </cell>
          <cell r="BH3" t="str">
            <v>Ashuganj 450 MW CCPP(South)</v>
          </cell>
          <cell r="BI3" t="str">
            <v xml:space="preserve">Ashuganj 225 MW  CCPP </v>
          </cell>
          <cell r="BJ3" t="str">
            <v xml:space="preserve">Ashuganj 195 MW PP (APSCL-United) </v>
          </cell>
          <cell r="BK3" t="str">
            <v>Chandpur 150 MW CCPP</v>
          </cell>
          <cell r="BL3" t="str">
            <v xml:space="preserve">Ashuganj 50 MW PP </v>
          </cell>
          <cell r="BM3" t="str">
            <v xml:space="preserve">Ashuganj 55 MW PP  (Precision) </v>
          </cell>
          <cell r="BO3" t="str">
            <v>Ashuganj  51 MW PP (Midland)</v>
          </cell>
          <cell r="BQ3" t="str">
            <v>Titas 50 MW Peaking PP</v>
          </cell>
          <cell r="BR3" t="str">
            <v>Jangalia 52 MW PP (Lakdanavi)</v>
          </cell>
          <cell r="BT3" t="str">
            <v>Feni 11 MW PP  (Doreen)</v>
          </cell>
          <cell r="BU3" t="str">
            <v xml:space="preserve">Jangalia 33 MW PP (Summit) </v>
          </cell>
          <cell r="BV3" t="str">
            <v>Cumilla 25 MW PP (Summit)</v>
          </cell>
          <cell r="BW3" t="str">
            <v>Impoprt (Tripura)</v>
          </cell>
          <cell r="BX3" t="str">
            <v>RPCL 210MW CCPP</v>
          </cell>
          <cell r="BY3" t="str">
            <v>Jamalpur 95 MW PP(Powerpac)</v>
          </cell>
          <cell r="CA3" t="str">
            <v>Sarishabari 3 MW Solar Plant</v>
          </cell>
          <cell r="CB3" t="str">
            <v>Fenchugonj CCPP Phase-1</v>
          </cell>
          <cell r="CC3" t="str">
            <v>Fenchugonj CCPP Phase-2</v>
          </cell>
          <cell r="CD3" t="str">
            <v xml:space="preserve">Fenchugonj 51 MW PP  (Barakatullah) </v>
          </cell>
          <cell r="CE3" t="str">
            <v>Fenchuganj  44 MW (Energyprima)</v>
          </cell>
          <cell r="CF3" t="str">
            <v>Kushiara 163 MW CCPP (KP)</v>
          </cell>
          <cell r="CG3" t="str">
            <v>Shajibazar 330 MW CCPP</v>
          </cell>
          <cell r="CH3" t="str">
            <v xml:space="preserve">Shahjibazar GTPP Unit- 8 &amp; 9 </v>
          </cell>
          <cell r="CI3" t="str">
            <v>Shahjibazar 86 MW PP (Shahjibazar)</v>
          </cell>
          <cell r="CK3" t="str">
            <v>Sylhet 225 MW CCPP</v>
          </cell>
          <cell r="CL3" t="str">
            <v>Sylhet  20 MW GTPP</v>
          </cell>
          <cell r="CM3" t="str">
            <v xml:space="preserve"> Sylhet  50 MW PP (EPL)</v>
          </cell>
          <cell r="CN3" t="str">
            <v xml:space="preserve">Sylhet 10MW PP (Desh)  </v>
          </cell>
          <cell r="CO3" t="str">
            <v>Bibiana-II 341 MW CCPP (Summit)</v>
          </cell>
          <cell r="CP3" t="str">
            <v>Shahjahanulla 25 MW PP</v>
          </cell>
          <cell r="CQ3" t="str">
            <v>Hobiganj  11 MW PP Cofidence-E</v>
          </cell>
          <cell r="CR3" t="str">
            <v>Daudkandi 200 MW PP (B.Trac)</v>
          </cell>
          <cell r="CS3" t="str">
            <v xml:space="preserve">Kodda 300 MW PP Unit-2 (Summit) </v>
          </cell>
          <cell r="CU3" t="str">
            <v xml:space="preserve"> Bramhangoan 100 MW PP (Aggreko)</v>
          </cell>
          <cell r="CV3" t="str">
            <v xml:space="preserve"> Mymensingh 200 MW PP (United)</v>
          </cell>
          <cell r="CW3" t="str">
            <v>Aurahati 100MW PP (Aggreko)</v>
          </cell>
          <cell r="CX3" t="str">
            <v xml:space="preserve">Kodda 149 MW PP Unit-1 (Summit) </v>
          </cell>
          <cell r="CY3" t="str">
            <v>Teknaf  20MW PP (Solartech)</v>
          </cell>
          <cell r="CZ3" t="str">
            <v>Juldah 100 MW PP Unit-3 (Acorn)</v>
          </cell>
          <cell r="DA3" t="str">
            <v>Chandpur 200 MW (Desh energy)</v>
          </cell>
          <cell r="DB3" t="str">
            <v>Ashuganj 150 MW PP (Midland)</v>
          </cell>
          <cell r="DC3" t="str">
            <v>Bibiyana-III  400 MW CCPP</v>
          </cell>
          <cell r="DD3" t="str">
            <v>Jamalpur 115 MW PP (United)</v>
          </cell>
          <cell r="DE3" t="str">
            <v>Gazipur 100 MW PP</v>
          </cell>
          <cell r="DF3" t="str">
            <v>Sikalbaha 105 MW PP (Baraka Sikalbaha)</v>
          </cell>
          <cell r="DG3" t="str">
            <v>Kaptai 7 MW  Solar PP</v>
          </cell>
          <cell r="DH3" t="str">
            <v>Anwara 300 MW PP (United)</v>
          </cell>
          <cell r="DI3" t="str">
            <v>Jodiac Power</v>
          </cell>
          <cell r="DJ3" t="str">
            <v>Karnaphuli Power Ltd.</v>
          </cell>
          <cell r="DK3" t="str">
            <v>Feni Lanka Power</v>
          </cell>
          <cell r="DL3" t="str">
            <v>Chowmuhani 113 MW</v>
          </cell>
          <cell r="DM3" t="str">
            <v>Juldah unit-2 (Acorn)</v>
          </cell>
          <cell r="DN3" t="str">
            <v>Bibiyana South 400 MW</v>
          </cell>
          <cell r="DO3" t="str">
            <v>Meghnaghat 104 MW PP (OPCL)</v>
          </cell>
          <cell r="DP3" t="str">
            <v>Sutiakhali 50 MW Solar PP</v>
          </cell>
          <cell r="DQ3" t="str">
            <v>Manikgonj 162MW PP(MPGL)</v>
          </cell>
          <cell r="DR3" t="str">
            <v>Anlima Energy Ltd.</v>
          </cell>
          <cell r="DS3" t="str">
            <v>Shahjibazar 100 MW GTPP</v>
          </cell>
          <cell r="DT3" t="str">
            <v>Bhairob 54.5 MW</v>
          </cell>
          <cell r="DU3" t="str">
            <v>Spectra Solar Plant Ltd.</v>
          </cell>
          <cell r="DV3" t="str">
            <v xml:space="preserve">Chandpur 115(Doreen) </v>
          </cell>
          <cell r="DW3" t="str">
            <v>Kanchan Purbachal Power Generation  Ltd.</v>
          </cell>
          <cell r="DX3" t="str">
            <v>Ashuganj 420 MW CCPP(East)</v>
          </cell>
          <cell r="DZ3" t="str">
            <v>Mirsharai 150 MW (Gas)</v>
          </cell>
          <cell r="EA3" t="str">
            <v>SS Power I</v>
          </cell>
          <cell r="EB3" t="str">
            <v>Cox's Bazar Wind</v>
          </cell>
          <cell r="EC3" t="str">
            <v>Matarbari 2*600 MW (CPGCL)</v>
          </cell>
          <cell r="ED3" t="str">
            <v>Meghnaghat Unique power</v>
          </cell>
          <cell r="EE3" t="str">
            <v>Summit Meghanghat-2 589 MW(Gas)</v>
          </cell>
          <cell r="EF3" t="str">
            <v>Sonagazi 75 MW Solar Plant</v>
          </cell>
          <cell r="EH3" t="str">
            <v>Bheramara (HVDC )</v>
          </cell>
          <cell r="EI3" t="str">
            <v>Bheramara GTPP Unit-3</v>
          </cell>
          <cell r="EJ3" t="str">
            <v>Bheramara 410 MW CCPP</v>
          </cell>
          <cell r="EL3" t="str">
            <v>Khulna 115 PP MW (KPCL-2)</v>
          </cell>
          <cell r="EM3" t="str">
            <v>Khulna  225 MW CCPP</v>
          </cell>
          <cell r="EP3" t="str">
            <v>Faridpur 50 MW Peaking PP</v>
          </cell>
          <cell r="EQ3" t="str">
            <v>Gopalganj 100 MW Peaking PP</v>
          </cell>
          <cell r="ER3" t="str">
            <v>Noapara 40 MW PP (Khanjahan Ali)</v>
          </cell>
          <cell r="ES3" t="str">
            <v>Bhola 225 MW  CCPP</v>
          </cell>
          <cell r="ET3" t="str">
            <v>Bhola  33 MW PP (Venture)</v>
          </cell>
          <cell r="EU3" t="str">
            <v>Barisal 110 MW PP (Summit )</v>
          </cell>
          <cell r="EW3" t="str">
            <v>Baghabari 100 MW GTPP</v>
          </cell>
          <cell r="EX3" t="str">
            <v>Baghabari 71 MW GTPP</v>
          </cell>
          <cell r="EY3" t="str">
            <v>Baghabari  50 MW Peaking PP</v>
          </cell>
          <cell r="EZ3" t="str">
            <v>Bera 70 MW Peaking PP</v>
          </cell>
          <cell r="FA3" t="str">
            <v>Chapainawabganj 100 MW Peaking PP</v>
          </cell>
          <cell r="FB3" t="str">
            <v>Amnura 50 MW PP(Sinha)</v>
          </cell>
          <cell r="FC3" t="str">
            <v>Katakhali 50 MW PP (Northern)</v>
          </cell>
          <cell r="FD3" t="str">
            <v>Katakhali 50 MW Peaking PP</v>
          </cell>
          <cell r="FE3" t="str">
            <v xml:space="preserve">Natore 52 MW PP (Rajlanka) </v>
          </cell>
          <cell r="FF3" t="str">
            <v>Santahar  50 MW Peaking PP</v>
          </cell>
          <cell r="FG3" t="str">
            <v>Bogra 22 MW PP (GBB)</v>
          </cell>
          <cell r="FH3" t="str">
            <v>Bogura 20 MW PP (Energyprima)</v>
          </cell>
          <cell r="FI3" t="str">
            <v>Ullapara 11 MW PP  (Summit)</v>
          </cell>
          <cell r="FJ3" t="str">
            <v xml:space="preserve">Barapukuria TPP Unit-1 </v>
          </cell>
          <cell r="FK3" t="str">
            <v>Barapukuria TPP  Unit-2</v>
          </cell>
          <cell r="FL3" t="str">
            <v>Barapukuria 275 MW TPP Unit-3</v>
          </cell>
          <cell r="FM3" t="str">
            <v>Rangpur 20 MW  GTPP</v>
          </cell>
          <cell r="FN3" t="str">
            <v>Saidpur 20 MW GTPP</v>
          </cell>
          <cell r="FS3" t="str">
            <v>Bhola 95 MW PP (Aggreko)</v>
          </cell>
          <cell r="FT3" t="str">
            <v xml:space="preserve"> Noapara 100 MW PP (Bangla Trac)</v>
          </cell>
          <cell r="FW3" t="str">
            <v>Sirajgonj 400 MW CCPP Unit-4</v>
          </cell>
          <cell r="FX3" t="str">
            <v>Rupsha 105 MW PP (Orion rupsha)</v>
          </cell>
          <cell r="FY3" t="str">
            <v>Baghabari 200 MW PP (Paramount)</v>
          </cell>
          <cell r="FZ3" t="str">
            <v>Bagura 113 MW PP (Confidence)-2</v>
          </cell>
          <cell r="GA3" t="str">
            <v>Madhumati 100 MW PP</v>
          </cell>
          <cell r="GB3" t="str">
            <v xml:space="preserve">Rangpur 113 MW PP (Confidence)  </v>
          </cell>
          <cell r="GD3" t="str">
            <v>Sympa Solar Power 8MW</v>
          </cell>
          <cell r="GE3" t="str">
            <v>Confidence Power Bogura Unit-1 113 MW</v>
          </cell>
          <cell r="GF3" t="str">
            <v>Payra 1320 MW</v>
          </cell>
          <cell r="GI3" t="str">
            <v>United Payra Power Ltd.</v>
          </cell>
          <cell r="GJ3" t="str">
            <v xml:space="preserve"> Sirajgonj 6.55 MW Solar</v>
          </cell>
          <cell r="GK3" t="str">
            <v>Mongla Orion 100 MW Solar PP</v>
          </cell>
          <cell r="GL3" t="str">
            <v>Energypac Power Venture Thakurgaon Ltd.</v>
          </cell>
          <cell r="GM3" t="str">
            <v>Khulna 330 MW CCPP (OIL)</v>
          </cell>
          <cell r="GO3" t="str">
            <v>Rampal 1320 MW (BIFPCL)</v>
          </cell>
          <cell r="GP3" t="str">
            <v xml:space="preserve">Intraco Solar  30 MW </v>
          </cell>
          <cell r="GQ3" t="str">
            <v xml:space="preserve">Barisal 307 MW </v>
          </cell>
          <cell r="GR3" t="str">
            <v>Adani Power Jharkhanda Ltd</v>
          </cell>
          <cell r="GS3" t="str">
            <v>Teesta Solar Limited</v>
          </cell>
          <cell r="GT3" t="str">
            <v>Kulna 225 MW CCPP (GAS)</v>
          </cell>
        </row>
        <row r="4">
          <cell r="C4" t="str">
            <v>PDB</v>
          </cell>
          <cell r="D4" t="str">
            <v>PDB</v>
          </cell>
          <cell r="E4" t="str">
            <v>PDB</v>
          </cell>
          <cell r="F4" t="str">
            <v>PDB</v>
          </cell>
          <cell r="G4" t="str">
            <v>IPP</v>
          </cell>
          <cell r="H4" t="str">
            <v>QRPP</v>
          </cell>
          <cell r="I4" t="str">
            <v>EGCB</v>
          </cell>
          <cell r="J4" t="str">
            <v>IPP</v>
          </cell>
          <cell r="L4" t="str">
            <v>SBU, PDB</v>
          </cell>
          <cell r="M4" t="str">
            <v>IPP</v>
          </cell>
          <cell r="N4" t="str">
            <v>IPP</v>
          </cell>
          <cell r="O4" t="str">
            <v>NENP</v>
          </cell>
          <cell r="P4" t="str">
            <v>NENP</v>
          </cell>
          <cell r="Q4" t="str">
            <v>IPP</v>
          </cell>
          <cell r="R4" t="str">
            <v>EGCB</v>
          </cell>
          <cell r="S4" t="str">
            <v>PDB</v>
          </cell>
          <cell r="T4" t="str">
            <v>EGCB</v>
          </cell>
          <cell r="U4" t="str">
            <v>NENP</v>
          </cell>
          <cell r="V4" t="str">
            <v>IPP</v>
          </cell>
          <cell r="W4" t="str">
            <v>BPDB-RPCL</v>
          </cell>
          <cell r="X4" t="str">
            <v>NENP</v>
          </cell>
          <cell r="Y4" t="str">
            <v>IPP</v>
          </cell>
          <cell r="AA4" t="str">
            <v>IPP</v>
          </cell>
          <cell r="AB4" t="str">
            <v>IPP</v>
          </cell>
          <cell r="AC4" t="str">
            <v>IPP</v>
          </cell>
          <cell r="AD4" t="str">
            <v>IPP</v>
          </cell>
          <cell r="AE4" t="str">
            <v>SIPP, REB</v>
          </cell>
          <cell r="AF4" t="str">
            <v>SIPP,REB</v>
          </cell>
          <cell r="AH4" t="str">
            <v>SIPP,REB</v>
          </cell>
          <cell r="AI4" t="str">
            <v>SIPP,REB</v>
          </cell>
          <cell r="AJ4" t="str">
            <v>RPCL</v>
          </cell>
          <cell r="AK4" t="str">
            <v>PDB</v>
          </cell>
          <cell r="AL4" t="str">
            <v>PDB</v>
          </cell>
          <cell r="AN4" t="str">
            <v>PDB</v>
          </cell>
          <cell r="AO4" t="str">
            <v>PDB</v>
          </cell>
          <cell r="AP4" t="str">
            <v>RPCL</v>
          </cell>
          <cell r="AQ4" t="str">
            <v>PDB</v>
          </cell>
          <cell r="AS4" t="str">
            <v>PDB</v>
          </cell>
          <cell r="AV4" t="str">
            <v>IPP</v>
          </cell>
          <cell r="AW4" t="str">
            <v>PDB</v>
          </cell>
          <cell r="AX4" t="str">
            <v>PDB</v>
          </cell>
          <cell r="AY4" t="str">
            <v>NENP</v>
          </cell>
          <cell r="AZ4" t="str">
            <v>IPP</v>
          </cell>
          <cell r="BA4" t="str">
            <v>IPP</v>
          </cell>
          <cell r="BB4" t="str">
            <v>SIPP, PDB</v>
          </cell>
          <cell r="BD4" t="str">
            <v>APSCL</v>
          </cell>
          <cell r="BE4" t="str">
            <v>APSCL</v>
          </cell>
          <cell r="BF4" t="str">
            <v>APSCL</v>
          </cell>
          <cell r="BG4" t="str">
            <v>APSCL</v>
          </cell>
          <cell r="BH4" t="str">
            <v>APSCL</v>
          </cell>
          <cell r="BI4" t="str">
            <v>APSCL</v>
          </cell>
          <cell r="BJ4" t="str">
            <v>IPP</v>
          </cell>
          <cell r="BK4" t="str">
            <v>PDB</v>
          </cell>
          <cell r="BL4" t="str">
            <v>APSCL</v>
          </cell>
          <cell r="BM4" t="str">
            <v>QRPP</v>
          </cell>
          <cell r="BO4" t="str">
            <v>IPP</v>
          </cell>
          <cell r="BQ4" t="str">
            <v>PDB</v>
          </cell>
          <cell r="BR4" t="str">
            <v>IPP</v>
          </cell>
          <cell r="BT4" t="str">
            <v>SIPP, REB</v>
          </cell>
          <cell r="BU4" t="str">
            <v>SIPP, PDB</v>
          </cell>
          <cell r="BV4" t="str">
            <v>SIPP, REB</v>
          </cell>
          <cell r="BW4" t="str">
            <v>Imported power</v>
          </cell>
          <cell r="BX4" t="str">
            <v>IPP</v>
          </cell>
          <cell r="BY4" t="str">
            <v>IPP</v>
          </cell>
          <cell r="CA4" t="str">
            <v>IPP</v>
          </cell>
          <cell r="CB4" t="str">
            <v>PDB</v>
          </cell>
          <cell r="CC4" t="str">
            <v>PDB</v>
          </cell>
          <cell r="CD4" t="str">
            <v xml:space="preserve">RPP </v>
          </cell>
          <cell r="CE4" t="str">
            <v>NENP</v>
          </cell>
          <cell r="CF4" t="str">
            <v>IPP</v>
          </cell>
          <cell r="CG4" t="str">
            <v>PDB</v>
          </cell>
          <cell r="CH4" t="str">
            <v>PDB</v>
          </cell>
          <cell r="CI4" t="str">
            <v xml:space="preserve">RPP </v>
          </cell>
          <cell r="CK4" t="str">
            <v>PDB</v>
          </cell>
          <cell r="CL4" t="str">
            <v>PDB</v>
          </cell>
          <cell r="CM4" t="str">
            <v>NENP</v>
          </cell>
          <cell r="CN4" t="str">
            <v xml:space="preserve">RPP </v>
          </cell>
          <cell r="CO4" t="str">
            <v>IPP</v>
          </cell>
          <cell r="CP4" t="str">
            <v>SIPP, REB</v>
          </cell>
          <cell r="CQ4" t="str">
            <v>SIPP, REB</v>
          </cell>
          <cell r="CR4" t="str">
            <v>IPP</v>
          </cell>
          <cell r="CS4" t="str">
            <v>IPP</v>
          </cell>
          <cell r="CU4" t="str">
            <v>IPP</v>
          </cell>
          <cell r="CV4" t="str">
            <v>IPP</v>
          </cell>
          <cell r="CW4" t="str">
            <v>IPP</v>
          </cell>
          <cell r="CX4" t="str">
            <v>IPP</v>
          </cell>
          <cell r="CY4" t="str">
            <v>IPP</v>
          </cell>
          <cell r="CZ4" t="str">
            <v>IPP</v>
          </cell>
          <cell r="DA4" t="str">
            <v>IPP</v>
          </cell>
          <cell r="DB4" t="str">
            <v>IPP</v>
          </cell>
          <cell r="DC4" t="str">
            <v>PDB</v>
          </cell>
          <cell r="DD4" t="str">
            <v>IPP</v>
          </cell>
          <cell r="DE4" t="str">
            <v>RPCL</v>
          </cell>
          <cell r="DF4" t="str">
            <v>IPP</v>
          </cell>
          <cell r="DG4" t="str">
            <v>PDB</v>
          </cell>
          <cell r="DH4" t="str">
            <v>IPP</v>
          </cell>
          <cell r="DI4" t="str">
            <v>IPP</v>
          </cell>
          <cell r="DJ4" t="str">
            <v>IPP</v>
          </cell>
          <cell r="DK4" t="str">
            <v>IPP</v>
          </cell>
          <cell r="DL4" t="str">
            <v>IPP</v>
          </cell>
          <cell r="DM4" t="str">
            <v>IPP</v>
          </cell>
          <cell r="DN4" t="str">
            <v>PDB</v>
          </cell>
          <cell r="DO4" t="str">
            <v>IPP</v>
          </cell>
          <cell r="DP4" t="str">
            <v>IPP</v>
          </cell>
          <cell r="DQ4" t="str">
            <v>IPP</v>
          </cell>
          <cell r="DR4" t="str">
            <v>IPP</v>
          </cell>
          <cell r="DS4" t="str">
            <v>PDB</v>
          </cell>
          <cell r="DT4" t="str">
            <v>IPP</v>
          </cell>
          <cell r="DU4" t="str">
            <v>IPP</v>
          </cell>
          <cell r="DV4" t="str">
            <v>IPP</v>
          </cell>
          <cell r="DW4" t="str">
            <v>IPP</v>
          </cell>
          <cell r="DX4" t="str">
            <v>APSCL</v>
          </cell>
          <cell r="DY4" t="str">
            <v>BPDB-RPCL</v>
          </cell>
          <cell r="DZ4" t="str">
            <v>BPDB-RPCL</v>
          </cell>
          <cell r="EA4" t="str">
            <v xml:space="preserve">SS Power </v>
          </cell>
          <cell r="EB4" t="str">
            <v>IPP</v>
          </cell>
          <cell r="EC4" t="str">
            <v>CPGCL</v>
          </cell>
          <cell r="ED4" t="str">
            <v>IPP</v>
          </cell>
          <cell r="EE4" t="str">
            <v>IPP</v>
          </cell>
          <cell r="EF4" t="str">
            <v>EGCB</v>
          </cell>
          <cell r="EH4" t="str">
            <v>Imported power</v>
          </cell>
          <cell r="EI4" t="str">
            <v>PDB</v>
          </cell>
          <cell r="EJ4" t="str">
            <v>NWPGCL</v>
          </cell>
          <cell r="EL4" t="str">
            <v>NENP</v>
          </cell>
          <cell r="EM4" t="str">
            <v>NWPGCL</v>
          </cell>
          <cell r="EP4" t="str">
            <v>PDB</v>
          </cell>
          <cell r="EQ4" t="str">
            <v>PDB</v>
          </cell>
          <cell r="ER4" t="str">
            <v>NENP</v>
          </cell>
          <cell r="ES4" t="str">
            <v>PDB</v>
          </cell>
          <cell r="ET4" t="str">
            <v>NENP</v>
          </cell>
          <cell r="EU4" t="str">
            <v>IPP</v>
          </cell>
          <cell r="EW4" t="str">
            <v>PDB</v>
          </cell>
          <cell r="EX4" t="str">
            <v>PDB</v>
          </cell>
          <cell r="EY4" t="str">
            <v>PDB</v>
          </cell>
          <cell r="EZ4" t="str">
            <v>PDB</v>
          </cell>
          <cell r="FA4" t="str">
            <v>PDB</v>
          </cell>
          <cell r="FB4" t="str">
            <v>NENP</v>
          </cell>
          <cell r="FC4" t="str">
            <v>QRPP</v>
          </cell>
          <cell r="FD4" t="str">
            <v>PDB</v>
          </cell>
          <cell r="FE4" t="str">
            <v>IPP</v>
          </cell>
          <cell r="FF4" t="str">
            <v>PDB</v>
          </cell>
          <cell r="FG4" t="str">
            <v xml:space="preserve">RPP </v>
          </cell>
          <cell r="FH4" t="str">
            <v>NENP</v>
          </cell>
          <cell r="FI4" t="str">
            <v>SIPP, REB</v>
          </cell>
          <cell r="FJ4" t="str">
            <v>PDB</v>
          </cell>
          <cell r="FK4" t="str">
            <v>PDB</v>
          </cell>
          <cell r="FL4" t="str">
            <v>PDB</v>
          </cell>
          <cell r="FM4" t="str">
            <v>PDB</v>
          </cell>
          <cell r="FN4" t="str">
            <v>PDB</v>
          </cell>
          <cell r="FO4" t="str">
            <v>NWPGCL</v>
          </cell>
          <cell r="FQ4" t="str">
            <v>NWPGCL</v>
          </cell>
          <cell r="FS4" t="str">
            <v>QRPP</v>
          </cell>
          <cell r="FT4" t="str">
            <v>IPP</v>
          </cell>
          <cell r="FU4" t="str">
            <v>NWPGCL</v>
          </cell>
          <cell r="FW4" t="str">
            <v>SNWPGCL</v>
          </cell>
          <cell r="FX4" t="str">
            <v>IPP</v>
          </cell>
          <cell r="FY4" t="str">
            <v>IPP</v>
          </cell>
          <cell r="FZ4" t="str">
            <v>IPP</v>
          </cell>
          <cell r="GA4" t="str">
            <v>NWPGCL</v>
          </cell>
          <cell r="GB4" t="str">
            <v>IPP</v>
          </cell>
          <cell r="GD4" t="str">
            <v>IPP</v>
          </cell>
          <cell r="GE4" t="str">
            <v>IPP</v>
          </cell>
          <cell r="GF4" t="str">
            <v>BCPCL</v>
          </cell>
          <cell r="GG4" t="str">
            <v>IPP</v>
          </cell>
          <cell r="GI4" t="str">
            <v>IPP</v>
          </cell>
          <cell r="GJ4" t="str">
            <v>NWPGCL</v>
          </cell>
          <cell r="GK4" t="str">
            <v>IPP</v>
          </cell>
          <cell r="GL4" t="str">
            <v>IPP</v>
          </cell>
          <cell r="GM4" t="str">
            <v>BPDB</v>
          </cell>
          <cell r="GO4" t="str">
            <v>NTPC&amp;BPDB</v>
          </cell>
          <cell r="GP4" t="str">
            <v>IPP</v>
          </cell>
          <cell r="GQ4" t="str">
            <v>IPP</v>
          </cell>
          <cell r="GR4" t="str">
            <v>Imported power</v>
          </cell>
          <cell r="GS4" t="str">
            <v xml:space="preserve">BPCL </v>
          </cell>
          <cell r="GT4" t="str">
            <v>NWPGCL</v>
          </cell>
        </row>
        <row r="6">
          <cell r="C6" t="str">
            <v>1*260</v>
          </cell>
          <cell r="D6" t="str">
            <v>1*210</v>
          </cell>
          <cell r="E6" t="str">
            <v>1*210</v>
          </cell>
          <cell r="F6" t="str">
            <v>1*243+1*122</v>
          </cell>
          <cell r="G6" t="str">
            <v>34*3.35</v>
          </cell>
          <cell r="H6" t="str">
            <v>2*40</v>
          </cell>
          <cell r="I6" t="str">
            <v>1*273+1*139</v>
          </cell>
          <cell r="J6" t="str">
            <v>1*235+1*125</v>
          </cell>
          <cell r="L6" t="str">
            <v>2*32</v>
          </cell>
          <cell r="M6" t="str">
            <v>2*150+1*150</v>
          </cell>
          <cell r="N6" t="str">
            <v>2*110+1*110</v>
          </cell>
          <cell r="O6" t="str">
            <v>12*8.9</v>
          </cell>
          <cell r="P6" t="str">
            <v>6*17</v>
          </cell>
          <cell r="Q6" t="str">
            <v>3*17.08+1*11.3</v>
          </cell>
          <cell r="R6" t="str">
            <v>1*217+118</v>
          </cell>
          <cell r="S6" t="str">
            <v xml:space="preserve"> 1*210</v>
          </cell>
          <cell r="T6" t="str">
            <v xml:space="preserve"> 2*105</v>
          </cell>
          <cell r="U6" t="str">
            <v>12*8.9</v>
          </cell>
          <cell r="V6" t="str">
            <v>12*8.924</v>
          </cell>
          <cell r="W6" t="str">
            <v>9*17.06</v>
          </cell>
          <cell r="X6" t="str">
            <v>8*13.45</v>
          </cell>
          <cell r="Y6" t="str">
            <v>12*8.775+1*3.5</v>
          </cell>
          <cell r="AA6" t="str">
            <v>7*7.9</v>
          </cell>
          <cell r="AB6" t="str">
            <v>3*18</v>
          </cell>
          <cell r="AC6" t="str">
            <v>3*19.3</v>
          </cell>
          <cell r="AD6" t="str">
            <v>3*19.3</v>
          </cell>
          <cell r="AE6" t="str">
            <v>8*2.90</v>
          </cell>
          <cell r="AF6" t="str">
            <v>3*3.67+4*8.73</v>
          </cell>
          <cell r="AH6" t="str">
            <v>4*8.73</v>
          </cell>
          <cell r="AI6" t="str">
            <v>4*8.73</v>
          </cell>
          <cell r="AJ6" t="str">
            <v>6*8.9</v>
          </cell>
          <cell r="AK6" t="str">
            <v>1* 105</v>
          </cell>
          <cell r="AN6" t="str">
            <v>1*210</v>
          </cell>
          <cell r="AO6" t="str">
            <v>1*210</v>
          </cell>
          <cell r="AP6" t="str">
            <v>3*8.9</v>
          </cell>
          <cell r="AQ6" t="str">
            <v>1*150+1*75</v>
          </cell>
          <cell r="AS6" t="str">
            <v xml:space="preserve">1*150 </v>
          </cell>
          <cell r="AV6" t="str">
            <v>4*6.7</v>
          </cell>
          <cell r="AW6" t="str">
            <v>11*8.9</v>
          </cell>
          <cell r="AX6" t="str">
            <v>6*17</v>
          </cell>
          <cell r="AY6" t="str">
            <v>8*13.45</v>
          </cell>
          <cell r="AZ6" t="str">
            <v>16*7</v>
          </cell>
          <cell r="BA6" t="str">
            <v>8*6.98</v>
          </cell>
          <cell r="BB6" t="str">
            <v>8*2.90</v>
          </cell>
          <cell r="BC6" t="str">
            <v>5*8.73+3*9.34</v>
          </cell>
          <cell r="BD6" t="str">
            <v>1*150</v>
          </cell>
          <cell r="BE6" t="str">
            <v>1*150</v>
          </cell>
          <cell r="BF6" t="str">
            <v>1*150</v>
          </cell>
          <cell r="BG6" t="str">
            <v>1*360</v>
          </cell>
          <cell r="BH6" t="str">
            <v>1*360</v>
          </cell>
          <cell r="BI6" t="str">
            <v>1*142+1*75</v>
          </cell>
          <cell r="BJ6" t="str">
            <v>20*9.73+1*16</v>
          </cell>
          <cell r="BK6" t="str">
            <v>1*106+1*57</v>
          </cell>
          <cell r="BL6" t="str">
            <v>14*3.968</v>
          </cell>
          <cell r="BO6" t="str">
            <v>6*9.34</v>
          </cell>
          <cell r="BQ6" t="str">
            <v>6*8.92</v>
          </cell>
          <cell r="BR6" t="str">
            <v>6*8.92</v>
          </cell>
          <cell r="BT6" t="str">
            <v>4*2.90</v>
          </cell>
          <cell r="BU6" t="str">
            <v>4*8.73</v>
          </cell>
          <cell r="BV6" t="str">
            <v>3*3.67+2*6.97</v>
          </cell>
          <cell r="BX6" t="str">
            <v>4*35+1*70</v>
          </cell>
          <cell r="BY6">
            <v>0</v>
          </cell>
          <cell r="CA6" t="str">
            <v>1*3</v>
          </cell>
          <cell r="CB6" t="str">
            <v>2*32+1*33</v>
          </cell>
          <cell r="CC6" t="str">
            <v>2*35+1*35</v>
          </cell>
          <cell r="CD6" t="str">
            <v>19*2.90</v>
          </cell>
          <cell r="CE6" t="str">
            <v>12*3.3+5*2</v>
          </cell>
          <cell r="CF6" t="str">
            <v>1*109+1*54</v>
          </cell>
          <cell r="CG6" t="str">
            <v>3*110</v>
          </cell>
          <cell r="CH6" t="str">
            <v>2*35</v>
          </cell>
          <cell r="CI6" t="str">
            <v>32*2.90</v>
          </cell>
          <cell r="CK6" t="str">
            <v>1*142+1*89</v>
          </cell>
          <cell r="CL6" t="str">
            <v>1*20</v>
          </cell>
          <cell r="CM6" t="str">
            <v>27*2</v>
          </cell>
          <cell r="CN6" t="str">
            <v>6*1.95</v>
          </cell>
          <cell r="CO6" t="str">
            <v>1*222+1*119</v>
          </cell>
          <cell r="CP6" t="str">
            <v>3*9.34</v>
          </cell>
          <cell r="CQ6" t="str">
            <v>4*2.90</v>
          </cell>
          <cell r="CR6" t="str">
            <v>154*1.4</v>
          </cell>
          <cell r="CS6" t="str">
            <v>18*17.076</v>
          </cell>
          <cell r="CU6" t="str">
            <v>114*0.959</v>
          </cell>
          <cell r="CV6" t="str">
            <v>9.78*21</v>
          </cell>
          <cell r="CW6" t="str">
            <v>0.85*23+0.95*91</v>
          </cell>
          <cell r="CX6" t="str">
            <v>8*18.45+8.97</v>
          </cell>
          <cell r="CY6">
            <v>20</v>
          </cell>
          <cell r="CZ6" t="str">
            <v>8*13.5</v>
          </cell>
          <cell r="DA6" t="str">
            <v>12*18.4</v>
          </cell>
          <cell r="DB6" t="str">
            <v>23*7.015</v>
          </cell>
          <cell r="DC6" t="str">
            <v>285*1+134*1</v>
          </cell>
          <cell r="DD6" t="str">
            <v>9.78*12</v>
          </cell>
          <cell r="DE6" t="str">
            <v>6*17.5</v>
          </cell>
          <cell r="DF6" t="str">
            <v>6*17.5</v>
          </cell>
          <cell r="DG6" t="str">
            <v>7.4 MW</v>
          </cell>
          <cell r="DH6" t="str">
            <v>17*17+24</v>
          </cell>
          <cell r="DI6" t="str">
            <v>3*18.55+1*3.6</v>
          </cell>
          <cell r="DJ6" t="str">
            <v>18.415*6+6.5</v>
          </cell>
          <cell r="DK6" t="str">
            <v>7*18.415+1*9.78</v>
          </cell>
          <cell r="DL6" t="str">
            <v>12*9.78+2*3.1</v>
          </cell>
          <cell r="DM6" t="str">
            <v>8*13.6</v>
          </cell>
          <cell r="DN6" t="str">
            <v>400 MW</v>
          </cell>
          <cell r="DO6" t="str">
            <v>18.5*6</v>
          </cell>
          <cell r="DP6">
            <v>50</v>
          </cell>
          <cell r="DQ6" t="str">
            <v>9*18</v>
          </cell>
          <cell r="DR6" t="str">
            <v>6*21.2</v>
          </cell>
          <cell r="DS6" t="str">
            <v>1*100</v>
          </cell>
          <cell r="DT6" t="str">
            <v>3*18.2</v>
          </cell>
          <cell r="DU6">
            <v>35</v>
          </cell>
          <cell r="DV6" t="str">
            <v>4*18.5+2*22.5</v>
          </cell>
          <cell r="DW6" t="str">
            <v>18.4*3</v>
          </cell>
          <cell r="DX6" t="str">
            <v>284*1+116*1</v>
          </cell>
          <cell r="DY6" t="str">
            <v>18.5*9</v>
          </cell>
          <cell r="DZ6" t="str">
            <v>18.5*9</v>
          </cell>
          <cell r="EA6" t="str">
            <v>2*612</v>
          </cell>
          <cell r="EB6">
            <v>66</v>
          </cell>
          <cell r="ED6">
            <v>586</v>
          </cell>
          <cell r="EE6">
            <v>589</v>
          </cell>
          <cell r="EF6">
            <v>75</v>
          </cell>
          <cell r="EH6" t="str">
            <v>2*500</v>
          </cell>
          <cell r="EI6" t="str">
            <v>1*20</v>
          </cell>
          <cell r="EJ6" t="str">
            <v>1*278+1*132</v>
          </cell>
          <cell r="EL6" t="str">
            <v>7*17</v>
          </cell>
          <cell r="EM6" t="str">
            <v>1*150+1*75</v>
          </cell>
          <cell r="EP6" t="str">
            <v>8*6.89</v>
          </cell>
          <cell r="EQ6" t="str">
            <v>16*6.98</v>
          </cell>
          <cell r="ER6" t="str">
            <v>5*8.5</v>
          </cell>
          <cell r="ES6" t="str">
            <v>2*63+1*68</v>
          </cell>
          <cell r="ET6" t="str">
            <v>1*34.50</v>
          </cell>
          <cell r="EU6" t="str">
            <v>7*17.076</v>
          </cell>
          <cell r="EW6" t="str">
            <v>1*100</v>
          </cell>
          <cell r="EX6" t="str">
            <v>1*71</v>
          </cell>
          <cell r="EY6" t="str">
            <v>6*8.9</v>
          </cell>
          <cell r="EZ6" t="str">
            <v>9*8.29</v>
          </cell>
          <cell r="FA6" t="str">
            <v>12*8.924</v>
          </cell>
          <cell r="FB6" t="str">
            <v>7*7.79</v>
          </cell>
          <cell r="FC6" t="str">
            <v>6*8.9</v>
          </cell>
          <cell r="FD6" t="str">
            <v>6*8.7</v>
          </cell>
          <cell r="FE6" t="str">
            <v>6*8.92</v>
          </cell>
          <cell r="FF6" t="str">
            <v>6*8.7</v>
          </cell>
          <cell r="FG6">
            <v>0</v>
          </cell>
          <cell r="FH6" t="str">
            <v>5*3.3+5*2</v>
          </cell>
          <cell r="FI6" t="str">
            <v>4*2.90</v>
          </cell>
          <cell r="FJ6" t="str">
            <v>1*125</v>
          </cell>
          <cell r="FK6" t="str">
            <v>1*125</v>
          </cell>
          <cell r="FL6" t="str">
            <v>1*275</v>
          </cell>
          <cell r="FM6" t="str">
            <v>1*20</v>
          </cell>
          <cell r="FN6" t="str">
            <v>1*20</v>
          </cell>
          <cell r="FO6" t="str">
            <v>1*150+1*75</v>
          </cell>
          <cell r="FQ6" t="str">
            <v>1*150+1*75</v>
          </cell>
          <cell r="FS6" t="str">
            <v>96*1.10</v>
          </cell>
          <cell r="FT6" t="str">
            <v>70*1.4</v>
          </cell>
          <cell r="FU6" t="str">
            <v>1*141</v>
          </cell>
          <cell r="FW6" t="str">
            <v>1*282+1*132</v>
          </cell>
          <cell r="FX6" t="str">
            <v>6*18.445</v>
          </cell>
          <cell r="FY6" t="str">
            <v>135*1.6</v>
          </cell>
          <cell r="FZ6" t="str">
            <v>6*18.55+7.2</v>
          </cell>
          <cell r="GA6" t="str">
            <v>6*18</v>
          </cell>
          <cell r="GB6" t="str">
            <v>9*6.984+7*7.015+3.15*2</v>
          </cell>
          <cell r="GD6" t="str">
            <v>8 MW</v>
          </cell>
          <cell r="GE6" t="str">
            <v>6*18.55</v>
          </cell>
          <cell r="GF6" t="str">
            <v>2*622</v>
          </cell>
          <cell r="GG6">
            <v>220</v>
          </cell>
          <cell r="GI6" t="str">
            <v>8*18.5+1*9.5</v>
          </cell>
          <cell r="GJ6" t="str">
            <v>1*6</v>
          </cell>
          <cell r="GK6">
            <v>100</v>
          </cell>
          <cell r="GL6">
            <v>115</v>
          </cell>
          <cell r="GM6" t="str">
            <v>1*220+1*110</v>
          </cell>
          <cell r="GO6" t="str">
            <v>660*2</v>
          </cell>
          <cell r="GP6" t="str">
            <v>1*30</v>
          </cell>
          <cell r="GQ6" t="str">
            <v>307*1</v>
          </cell>
          <cell r="GR6" t="str">
            <v>748*2</v>
          </cell>
          <cell r="GS6" t="str">
            <v>16*12.5</v>
          </cell>
        </row>
        <row r="8">
          <cell r="C8">
            <v>260</v>
          </cell>
          <cell r="D8">
            <v>180</v>
          </cell>
          <cell r="E8">
            <v>190</v>
          </cell>
          <cell r="F8">
            <v>365</v>
          </cell>
          <cell r="G8">
            <v>108</v>
          </cell>
          <cell r="I8">
            <v>400</v>
          </cell>
          <cell r="J8">
            <v>0</v>
          </cell>
          <cell r="L8">
            <v>20</v>
          </cell>
          <cell r="M8">
            <v>450</v>
          </cell>
          <cell r="N8">
            <v>335</v>
          </cell>
          <cell r="O8">
            <v>100</v>
          </cell>
          <cell r="P8">
            <v>102</v>
          </cell>
          <cell r="Q8">
            <v>55</v>
          </cell>
          <cell r="R8">
            <v>335</v>
          </cell>
          <cell r="S8">
            <v>115</v>
          </cell>
          <cell r="T8">
            <v>210</v>
          </cell>
          <cell r="U8">
            <v>100</v>
          </cell>
          <cell r="V8">
            <v>102</v>
          </cell>
          <cell r="W8">
            <v>149</v>
          </cell>
          <cell r="X8">
            <v>75</v>
          </cell>
          <cell r="Y8">
            <v>0</v>
          </cell>
          <cell r="AA8">
            <v>0</v>
          </cell>
          <cell r="AB8">
            <v>54</v>
          </cell>
          <cell r="AC8">
            <v>55</v>
          </cell>
          <cell r="AD8">
            <v>55</v>
          </cell>
          <cell r="AE8">
            <v>22</v>
          </cell>
          <cell r="AF8">
            <v>45</v>
          </cell>
          <cell r="AG8">
            <v>35</v>
          </cell>
          <cell r="AH8">
            <v>33</v>
          </cell>
          <cell r="AI8">
            <v>33</v>
          </cell>
          <cell r="AJ8">
            <v>52</v>
          </cell>
          <cell r="AK8">
            <v>105</v>
          </cell>
          <cell r="AL8">
            <v>130</v>
          </cell>
          <cell r="AM8">
            <v>100</v>
          </cell>
          <cell r="AN8">
            <v>180</v>
          </cell>
          <cell r="AO8">
            <v>180</v>
          </cell>
          <cell r="AP8">
            <v>25</v>
          </cell>
          <cell r="AQ8">
            <v>225</v>
          </cell>
          <cell r="AS8">
            <v>150</v>
          </cell>
          <cell r="AV8">
            <v>22</v>
          </cell>
          <cell r="AW8">
            <v>98</v>
          </cell>
          <cell r="AX8">
            <v>102</v>
          </cell>
          <cell r="AY8">
            <v>100</v>
          </cell>
          <cell r="AZ8">
            <v>108</v>
          </cell>
          <cell r="BA8">
            <v>50</v>
          </cell>
          <cell r="BB8">
            <v>22</v>
          </cell>
          <cell r="BD8">
            <v>0</v>
          </cell>
          <cell r="BE8">
            <v>0</v>
          </cell>
          <cell r="BF8">
            <v>0</v>
          </cell>
          <cell r="BG8">
            <v>360</v>
          </cell>
          <cell r="BH8">
            <v>360</v>
          </cell>
          <cell r="BI8">
            <v>221</v>
          </cell>
          <cell r="BJ8">
            <v>195</v>
          </cell>
          <cell r="BK8">
            <v>163</v>
          </cell>
          <cell r="BL8">
            <v>45</v>
          </cell>
          <cell r="BM8">
            <v>55</v>
          </cell>
          <cell r="BO8">
            <v>51</v>
          </cell>
          <cell r="BQ8">
            <v>52</v>
          </cell>
          <cell r="BR8">
            <v>52</v>
          </cell>
          <cell r="BT8">
            <v>11</v>
          </cell>
          <cell r="BU8">
            <v>33</v>
          </cell>
          <cell r="BV8">
            <v>25</v>
          </cell>
          <cell r="BW8">
            <v>160</v>
          </cell>
          <cell r="BX8">
            <v>202</v>
          </cell>
          <cell r="BY8">
            <v>0</v>
          </cell>
          <cell r="CA8">
            <v>3</v>
          </cell>
          <cell r="CB8">
            <v>70</v>
          </cell>
          <cell r="CC8">
            <v>90</v>
          </cell>
          <cell r="CD8">
            <v>51</v>
          </cell>
          <cell r="CE8">
            <v>50</v>
          </cell>
          <cell r="CF8">
            <v>163</v>
          </cell>
          <cell r="CG8">
            <v>330</v>
          </cell>
          <cell r="CH8">
            <v>66</v>
          </cell>
          <cell r="CI8">
            <v>86</v>
          </cell>
          <cell r="CK8">
            <v>231</v>
          </cell>
          <cell r="CL8">
            <v>20</v>
          </cell>
          <cell r="CM8">
            <v>0</v>
          </cell>
          <cell r="CN8">
            <v>10</v>
          </cell>
          <cell r="CO8">
            <v>341</v>
          </cell>
          <cell r="CP8">
            <v>25</v>
          </cell>
          <cell r="CQ8">
            <v>11</v>
          </cell>
          <cell r="CR8">
            <v>0</v>
          </cell>
          <cell r="CS8">
            <v>300</v>
          </cell>
          <cell r="CU8">
            <v>0</v>
          </cell>
          <cell r="CV8">
            <v>200</v>
          </cell>
          <cell r="CW8">
            <v>0</v>
          </cell>
          <cell r="CX8">
            <v>149</v>
          </cell>
          <cell r="CY8">
            <v>20</v>
          </cell>
          <cell r="CZ8">
            <v>100</v>
          </cell>
          <cell r="DA8">
            <v>200</v>
          </cell>
          <cell r="DB8">
            <v>150</v>
          </cell>
          <cell r="DC8">
            <v>400</v>
          </cell>
          <cell r="DD8">
            <v>115</v>
          </cell>
          <cell r="DE8">
            <v>105</v>
          </cell>
          <cell r="DF8">
            <v>105</v>
          </cell>
          <cell r="DG8">
            <v>7</v>
          </cell>
          <cell r="DH8">
            <v>300</v>
          </cell>
          <cell r="DI8">
            <v>54</v>
          </cell>
          <cell r="DJ8">
            <v>110</v>
          </cell>
          <cell r="DK8">
            <v>114</v>
          </cell>
          <cell r="DL8">
            <v>113</v>
          </cell>
          <cell r="DM8">
            <v>100</v>
          </cell>
          <cell r="DN8">
            <v>383</v>
          </cell>
          <cell r="DO8">
            <v>104</v>
          </cell>
          <cell r="DP8">
            <v>50</v>
          </cell>
          <cell r="DQ8">
            <v>162</v>
          </cell>
          <cell r="DR8">
            <v>116</v>
          </cell>
          <cell r="DS8">
            <v>100</v>
          </cell>
          <cell r="DT8">
            <v>54</v>
          </cell>
          <cell r="DU8">
            <v>35</v>
          </cell>
          <cell r="DV8">
            <v>115</v>
          </cell>
          <cell r="DW8">
            <v>55</v>
          </cell>
          <cell r="DX8">
            <v>400</v>
          </cell>
          <cell r="DY8">
            <v>163</v>
          </cell>
          <cell r="DZ8">
            <v>0</v>
          </cell>
          <cell r="EA8">
            <v>1224</v>
          </cell>
          <cell r="EC8">
            <v>575</v>
          </cell>
          <cell r="ED8">
            <v>584</v>
          </cell>
          <cell r="EH8">
            <v>1000</v>
          </cell>
          <cell r="EI8">
            <v>16</v>
          </cell>
          <cell r="EJ8">
            <v>410</v>
          </cell>
          <cell r="EL8">
            <v>115</v>
          </cell>
          <cell r="EM8">
            <v>230</v>
          </cell>
          <cell r="EP8">
            <v>54</v>
          </cell>
          <cell r="EQ8">
            <v>109</v>
          </cell>
          <cell r="ER8">
            <v>40</v>
          </cell>
          <cell r="ES8">
            <v>194</v>
          </cell>
          <cell r="ET8">
            <v>40</v>
          </cell>
          <cell r="EU8">
            <v>110</v>
          </cell>
          <cell r="EW8">
            <v>100</v>
          </cell>
          <cell r="EX8">
            <v>71</v>
          </cell>
          <cell r="EY8">
            <v>52</v>
          </cell>
          <cell r="EZ8">
            <v>71</v>
          </cell>
          <cell r="FA8">
            <v>104</v>
          </cell>
          <cell r="FB8">
            <v>28</v>
          </cell>
          <cell r="FC8">
            <v>50</v>
          </cell>
          <cell r="FD8">
            <v>50</v>
          </cell>
          <cell r="FE8">
            <v>52</v>
          </cell>
          <cell r="FF8">
            <v>50</v>
          </cell>
          <cell r="FG8">
            <v>0</v>
          </cell>
          <cell r="FI8">
            <v>11</v>
          </cell>
          <cell r="FJ8">
            <v>85</v>
          </cell>
          <cell r="FK8">
            <v>85</v>
          </cell>
          <cell r="FL8">
            <v>274</v>
          </cell>
          <cell r="FM8">
            <v>20</v>
          </cell>
          <cell r="FN8">
            <v>20</v>
          </cell>
          <cell r="FO8">
            <v>210</v>
          </cell>
          <cell r="FQ8">
            <v>220</v>
          </cell>
          <cell r="FS8">
            <v>0</v>
          </cell>
          <cell r="FU8">
            <v>220</v>
          </cell>
          <cell r="FW8">
            <v>414</v>
          </cell>
          <cell r="FX8">
            <v>105</v>
          </cell>
          <cell r="FY8">
            <v>0</v>
          </cell>
          <cell r="FZ8">
            <v>113</v>
          </cell>
          <cell r="GA8">
            <v>105</v>
          </cell>
          <cell r="GB8">
            <v>113</v>
          </cell>
          <cell r="GD8">
            <v>8</v>
          </cell>
          <cell r="GE8">
            <v>113</v>
          </cell>
          <cell r="GF8">
            <v>1244</v>
          </cell>
          <cell r="GG8">
            <v>220</v>
          </cell>
          <cell r="GI8">
            <v>150</v>
          </cell>
          <cell r="GJ8">
            <v>6</v>
          </cell>
          <cell r="GK8">
            <v>100</v>
          </cell>
          <cell r="GL8">
            <v>115</v>
          </cell>
          <cell r="GM8">
            <v>336</v>
          </cell>
          <cell r="GO8">
            <v>617</v>
          </cell>
          <cell r="GP8">
            <v>30</v>
          </cell>
          <cell r="GQ8">
            <v>307</v>
          </cell>
          <cell r="GR8">
            <v>1496</v>
          </cell>
          <cell r="GS8">
            <v>200</v>
          </cell>
        </row>
        <row r="21">
          <cell r="B21">
            <v>0</v>
          </cell>
          <cell r="C21">
            <v>0</v>
          </cell>
          <cell r="D21">
            <v>150</v>
          </cell>
          <cell r="E21">
            <v>180</v>
          </cell>
          <cell r="F21">
            <v>0</v>
          </cell>
          <cell r="G21">
            <v>72</v>
          </cell>
          <cell r="H21">
            <v>0</v>
          </cell>
          <cell r="I21">
            <v>326</v>
          </cell>
          <cell r="J21">
            <v>0</v>
          </cell>
          <cell r="L21">
            <v>0</v>
          </cell>
          <cell r="M21">
            <v>330</v>
          </cell>
          <cell r="N21">
            <v>252</v>
          </cell>
          <cell r="O21">
            <v>0</v>
          </cell>
          <cell r="P21">
            <v>0</v>
          </cell>
          <cell r="Q21">
            <v>0</v>
          </cell>
          <cell r="R21">
            <v>270</v>
          </cell>
          <cell r="S21">
            <v>0</v>
          </cell>
          <cell r="T21">
            <v>74</v>
          </cell>
          <cell r="U21">
            <v>0</v>
          </cell>
          <cell r="V21">
            <v>0</v>
          </cell>
          <cell r="W21">
            <v>16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12</v>
          </cell>
          <cell r="AG21">
            <v>10</v>
          </cell>
          <cell r="AH21">
            <v>16</v>
          </cell>
          <cell r="AI21">
            <v>8</v>
          </cell>
          <cell r="AJ21">
            <v>17</v>
          </cell>
          <cell r="AK21">
            <v>0</v>
          </cell>
          <cell r="AL21">
            <v>0</v>
          </cell>
          <cell r="AM21">
            <v>30</v>
          </cell>
          <cell r="AN21">
            <v>123</v>
          </cell>
          <cell r="AO21">
            <v>0</v>
          </cell>
          <cell r="AP21">
            <v>0</v>
          </cell>
          <cell r="AQ21">
            <v>211</v>
          </cell>
          <cell r="AR21">
            <v>0</v>
          </cell>
          <cell r="AS21">
            <v>0</v>
          </cell>
          <cell r="AT21">
            <v>0</v>
          </cell>
          <cell r="AV21">
            <v>6</v>
          </cell>
          <cell r="AW21">
            <v>40</v>
          </cell>
          <cell r="AX21">
            <v>17</v>
          </cell>
          <cell r="AY21">
            <v>0</v>
          </cell>
          <cell r="AZ21">
            <v>0</v>
          </cell>
          <cell r="BA21">
            <v>0</v>
          </cell>
          <cell r="BB21">
            <v>5</v>
          </cell>
          <cell r="BC21">
            <v>42</v>
          </cell>
          <cell r="BD21">
            <v>0</v>
          </cell>
          <cell r="BE21">
            <v>0</v>
          </cell>
          <cell r="BF21">
            <v>0</v>
          </cell>
          <cell r="BG21">
            <v>280</v>
          </cell>
          <cell r="BH21">
            <v>240</v>
          </cell>
          <cell r="BI21">
            <v>201</v>
          </cell>
          <cell r="BJ21">
            <v>55</v>
          </cell>
          <cell r="BK21">
            <v>0</v>
          </cell>
          <cell r="BL21">
            <v>33</v>
          </cell>
          <cell r="BM21">
            <v>10</v>
          </cell>
          <cell r="BN21">
            <v>0</v>
          </cell>
          <cell r="BO21">
            <v>51</v>
          </cell>
          <cell r="BP21">
            <v>0</v>
          </cell>
          <cell r="BQ21">
            <v>0</v>
          </cell>
          <cell r="BR21">
            <v>25</v>
          </cell>
          <cell r="BS21">
            <v>0</v>
          </cell>
          <cell r="BT21">
            <v>10</v>
          </cell>
          <cell r="BU21">
            <v>17</v>
          </cell>
          <cell r="BV21">
            <v>18</v>
          </cell>
          <cell r="BW21">
            <v>78</v>
          </cell>
          <cell r="BX21">
            <v>69</v>
          </cell>
          <cell r="BY21">
            <v>0</v>
          </cell>
          <cell r="BZ21">
            <v>0</v>
          </cell>
          <cell r="CA21">
            <v>1</v>
          </cell>
          <cell r="CB21">
            <v>43</v>
          </cell>
          <cell r="CC21">
            <v>30</v>
          </cell>
          <cell r="CD21">
            <v>53</v>
          </cell>
          <cell r="CE21">
            <v>47</v>
          </cell>
          <cell r="CF21">
            <v>112</v>
          </cell>
          <cell r="CG21">
            <v>0</v>
          </cell>
          <cell r="CH21">
            <v>40</v>
          </cell>
          <cell r="CI21">
            <v>0</v>
          </cell>
          <cell r="CJ21">
            <v>0</v>
          </cell>
          <cell r="CK21">
            <v>211</v>
          </cell>
          <cell r="CL21">
            <v>17</v>
          </cell>
          <cell r="CM21">
            <v>0</v>
          </cell>
          <cell r="CN21">
            <v>0</v>
          </cell>
          <cell r="CO21">
            <v>0</v>
          </cell>
          <cell r="CP21">
            <v>16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58</v>
          </cell>
          <cell r="CW21">
            <v>0</v>
          </cell>
          <cell r="CX21">
            <v>75</v>
          </cell>
          <cell r="CY21">
            <v>7</v>
          </cell>
          <cell r="CZ21">
            <v>0</v>
          </cell>
          <cell r="DA21">
            <v>17</v>
          </cell>
          <cell r="DB21">
            <v>6</v>
          </cell>
          <cell r="DC21">
            <v>0</v>
          </cell>
          <cell r="DD21">
            <v>49</v>
          </cell>
          <cell r="DE21">
            <v>0</v>
          </cell>
          <cell r="DF21">
            <v>0</v>
          </cell>
          <cell r="DG21">
            <v>2</v>
          </cell>
          <cell r="DH21">
            <v>16</v>
          </cell>
          <cell r="DI21">
            <v>0</v>
          </cell>
          <cell r="DJ21">
            <v>17</v>
          </cell>
          <cell r="DK21">
            <v>34</v>
          </cell>
          <cell r="DL21">
            <v>0</v>
          </cell>
          <cell r="DM21">
            <v>0</v>
          </cell>
          <cell r="DN21">
            <v>100</v>
          </cell>
          <cell r="DO21">
            <v>0</v>
          </cell>
          <cell r="DP21">
            <v>13</v>
          </cell>
          <cell r="DQ21">
            <v>0</v>
          </cell>
          <cell r="DR21">
            <v>17</v>
          </cell>
          <cell r="DS21">
            <v>0</v>
          </cell>
          <cell r="DT21">
            <v>0</v>
          </cell>
          <cell r="DU21">
            <v>12</v>
          </cell>
          <cell r="DV21">
            <v>36</v>
          </cell>
          <cell r="DW21">
            <v>0</v>
          </cell>
          <cell r="DX21">
            <v>230</v>
          </cell>
          <cell r="DY21">
            <v>0</v>
          </cell>
          <cell r="DZ21">
            <v>0</v>
          </cell>
          <cell r="EA21">
            <v>470</v>
          </cell>
          <cell r="EB21">
            <v>3</v>
          </cell>
          <cell r="EC21">
            <v>589</v>
          </cell>
          <cell r="ED21">
            <v>183</v>
          </cell>
          <cell r="EE21">
            <v>600</v>
          </cell>
          <cell r="EF21">
            <v>34</v>
          </cell>
          <cell r="EH21">
            <v>929</v>
          </cell>
          <cell r="EI21">
            <v>0</v>
          </cell>
          <cell r="EJ21">
            <v>0</v>
          </cell>
          <cell r="EK21">
            <v>0</v>
          </cell>
          <cell r="EL21">
            <v>0</v>
          </cell>
          <cell r="EM21">
            <v>0</v>
          </cell>
          <cell r="EN21">
            <v>0</v>
          </cell>
          <cell r="EO21">
            <v>0</v>
          </cell>
          <cell r="EP21">
            <v>0</v>
          </cell>
          <cell r="EQ21">
            <v>0</v>
          </cell>
          <cell r="ER21">
            <v>0</v>
          </cell>
          <cell r="ES21">
            <v>78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50</v>
          </cell>
          <cell r="EY21">
            <v>0</v>
          </cell>
          <cell r="EZ21">
            <v>0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8</v>
          </cell>
          <cell r="FF21">
            <v>0</v>
          </cell>
          <cell r="FG21">
            <v>0</v>
          </cell>
          <cell r="FH21">
            <v>0</v>
          </cell>
          <cell r="FI21">
            <v>8</v>
          </cell>
          <cell r="FJ21">
            <v>0</v>
          </cell>
          <cell r="FK21">
            <v>0</v>
          </cell>
          <cell r="FL21">
            <v>200</v>
          </cell>
          <cell r="FM21">
            <v>0</v>
          </cell>
          <cell r="FN21">
            <v>0</v>
          </cell>
          <cell r="FO21">
            <v>154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297</v>
          </cell>
          <cell r="FX21">
            <v>0</v>
          </cell>
          <cell r="FY21">
            <v>0</v>
          </cell>
          <cell r="FZ21">
            <v>2</v>
          </cell>
          <cell r="GA21">
            <v>0</v>
          </cell>
          <cell r="GB21">
            <v>0</v>
          </cell>
          <cell r="GC21">
            <v>0</v>
          </cell>
          <cell r="GD21">
            <v>2</v>
          </cell>
          <cell r="GE21">
            <v>0</v>
          </cell>
          <cell r="GF21">
            <v>580</v>
          </cell>
          <cell r="GG21">
            <v>180</v>
          </cell>
          <cell r="GH21">
            <v>0</v>
          </cell>
          <cell r="GI21">
            <v>0</v>
          </cell>
          <cell r="GJ21">
            <v>1</v>
          </cell>
          <cell r="GK21">
            <v>40</v>
          </cell>
          <cell r="GL21">
            <v>38</v>
          </cell>
          <cell r="GM21">
            <v>0</v>
          </cell>
          <cell r="GN21">
            <v>0</v>
          </cell>
          <cell r="GO21">
            <v>0</v>
          </cell>
          <cell r="GP21">
            <v>10</v>
          </cell>
          <cell r="GQ21">
            <v>150</v>
          </cell>
          <cell r="GR21">
            <v>909</v>
          </cell>
          <cell r="GS21">
            <v>65</v>
          </cell>
          <cell r="GT21">
            <v>0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activeCell="F219" sqref="F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5"/>
      <c r="C1" s="215"/>
      <c r="D1" s="215"/>
      <c r="E1" s="215"/>
      <c r="F1" s="216"/>
      <c r="G1" s="217" t="s">
        <v>38</v>
      </c>
      <c r="H1" s="215"/>
      <c r="I1" s="215"/>
      <c r="J1" s="215"/>
      <c r="K1" s="215"/>
      <c r="L1" s="215"/>
      <c r="M1" s="215"/>
      <c r="N1" s="215"/>
      <c r="O1" s="215"/>
      <c r="P1" s="215"/>
      <c r="Q1" s="1"/>
      <c r="R1" s="2" t="s">
        <v>39</v>
      </c>
      <c r="S1" s="2"/>
    </row>
    <row r="2" spans="1:19" ht="34.5">
      <c r="A2" s="7"/>
      <c r="B2" s="215"/>
      <c r="C2" s="215"/>
      <c r="D2" s="215"/>
      <c r="E2" s="480" t="s">
        <v>943</v>
      </c>
      <c r="F2" s="218"/>
      <c r="G2" s="218"/>
      <c r="H2" s="218"/>
      <c r="I2" s="218"/>
      <c r="J2" s="218"/>
      <c r="K2" s="218"/>
      <c r="L2" s="481">
        <v>43935</v>
      </c>
      <c r="M2" s="219" t="s">
        <v>977</v>
      </c>
      <c r="N2" s="220"/>
      <c r="O2" s="724"/>
      <c r="P2" s="215"/>
      <c r="Q2" s="1"/>
      <c r="R2" s="1"/>
      <c r="S2" s="1"/>
    </row>
    <row r="3" spans="1:19" ht="21" thickBot="1">
      <c r="A3" s="482"/>
      <c r="B3" s="3"/>
      <c r="C3" s="221" t="s">
        <v>40</v>
      </c>
      <c r="D3" s="222" t="s">
        <v>41</v>
      </c>
      <c r="E3" s="223">
        <v>43935</v>
      </c>
      <c r="F3" s="223"/>
      <c r="G3" s="202" t="s">
        <v>977</v>
      </c>
      <c r="H3" s="224"/>
      <c r="I3" s="225"/>
      <c r="J3" s="225"/>
      <c r="K3" s="3"/>
      <c r="L3" s="211"/>
      <c r="M3" s="3"/>
      <c r="N3" s="225"/>
      <c r="O3" s="226"/>
      <c r="P3" s="227"/>
      <c r="Q3" s="227"/>
      <c r="R3" s="3"/>
      <c r="S3" s="3"/>
    </row>
    <row r="4" spans="1:19" ht="15.75" thickBot="1">
      <c r="A4" s="7"/>
      <c r="B4" s="725"/>
      <c r="C4" s="726" t="s">
        <v>42</v>
      </c>
      <c r="D4" s="726"/>
      <c r="E4" s="726" t="s">
        <v>43</v>
      </c>
      <c r="F4" s="726"/>
      <c r="G4" s="727" t="s">
        <v>44</v>
      </c>
      <c r="H4" s="728">
        <v>14470.6</v>
      </c>
      <c r="I4" s="728" t="s">
        <v>45</v>
      </c>
      <c r="J4" s="726"/>
      <c r="K4" s="729"/>
      <c r="L4" s="726" t="s">
        <v>46</v>
      </c>
      <c r="M4" s="726"/>
      <c r="N4" s="728">
        <v>15543</v>
      </c>
      <c r="O4" s="726" t="s">
        <v>45</v>
      </c>
      <c r="P4" s="726"/>
      <c r="Q4" s="726"/>
      <c r="R4" s="730"/>
      <c r="S4" s="2"/>
    </row>
    <row r="5" spans="1:19" ht="15.75" customHeight="1" thickBot="1">
      <c r="A5" s="7"/>
      <c r="B5" s="731" t="s">
        <v>47</v>
      </c>
      <c r="C5" s="732"/>
      <c r="D5" s="733"/>
      <c r="E5" s="734"/>
      <c r="F5" s="734"/>
      <c r="G5" s="735"/>
      <c r="H5" s="733"/>
      <c r="I5" s="731" t="s">
        <v>48</v>
      </c>
      <c r="J5" s="736" t="s">
        <v>49</v>
      </c>
      <c r="K5" s="737"/>
      <c r="L5" s="738" t="s">
        <v>50</v>
      </c>
      <c r="M5" s="737"/>
      <c r="N5" s="739" t="s">
        <v>51</v>
      </c>
      <c r="O5" s="739"/>
      <c r="P5" s="735" t="s">
        <v>52</v>
      </c>
      <c r="Q5" s="733"/>
      <c r="R5" s="734" t="s">
        <v>53</v>
      </c>
      <c r="S5" s="33"/>
    </row>
    <row r="6" spans="1:19" ht="15.75" thickBot="1">
      <c r="A6" s="7"/>
      <c r="B6" s="740" t="s">
        <v>54</v>
      </c>
      <c r="C6" s="740" t="s">
        <v>55</v>
      </c>
      <c r="D6" s="741"/>
      <c r="E6" s="742" t="s">
        <v>56</v>
      </c>
      <c r="F6" s="742" t="s">
        <v>57</v>
      </c>
      <c r="G6" s="743" t="s">
        <v>58</v>
      </c>
      <c r="H6" s="741"/>
      <c r="I6" s="743" t="s">
        <v>59</v>
      </c>
      <c r="J6" s="744" t="s">
        <v>60</v>
      </c>
      <c r="K6" s="745">
        <v>43934</v>
      </c>
      <c r="L6" s="746">
        <v>43935</v>
      </c>
      <c r="M6" s="747" t="s">
        <v>61</v>
      </c>
      <c r="N6" s="743" t="s">
        <v>62</v>
      </c>
      <c r="O6" s="742" t="s">
        <v>63</v>
      </c>
      <c r="P6" s="740" t="s">
        <v>64</v>
      </c>
      <c r="Q6" s="741"/>
      <c r="R6" s="748" t="s">
        <v>65</v>
      </c>
      <c r="S6" s="33"/>
    </row>
    <row r="7" spans="1:19" ht="15.75" thickBot="1">
      <c r="A7" s="7"/>
      <c r="B7" s="749"/>
      <c r="C7" s="750"/>
      <c r="D7" s="751"/>
      <c r="E7" s="752"/>
      <c r="F7" s="749"/>
      <c r="G7" s="750"/>
      <c r="H7" s="751"/>
      <c r="I7" s="749"/>
      <c r="J7" s="743" t="s">
        <v>66</v>
      </c>
      <c r="K7" s="743" t="s">
        <v>67</v>
      </c>
      <c r="L7" s="743" t="s">
        <v>68</v>
      </c>
      <c r="M7" s="742" t="s">
        <v>67</v>
      </c>
      <c r="N7" s="743" t="s">
        <v>69</v>
      </c>
      <c r="O7" s="742" t="s">
        <v>70</v>
      </c>
      <c r="P7" s="753" t="s">
        <v>71</v>
      </c>
      <c r="Q7" s="751"/>
      <c r="R7" s="748" t="s">
        <v>1</v>
      </c>
      <c r="S7" s="33"/>
    </row>
    <row r="8" spans="1:19" ht="15.75" thickBot="1">
      <c r="A8" s="7"/>
      <c r="B8" s="754"/>
      <c r="C8" s="755"/>
      <c r="D8" s="755"/>
      <c r="E8" s="739"/>
      <c r="F8" s="739"/>
      <c r="G8" s="756" t="s">
        <v>72</v>
      </c>
      <c r="H8" s="757" t="s">
        <v>45</v>
      </c>
      <c r="I8" s="754" t="s">
        <v>45</v>
      </c>
      <c r="J8" s="758" t="s">
        <v>45</v>
      </c>
      <c r="K8" s="744" t="s">
        <v>45</v>
      </c>
      <c r="L8" s="744" t="s">
        <v>45</v>
      </c>
      <c r="M8" s="754" t="s">
        <v>45</v>
      </c>
      <c r="N8" s="744" t="s">
        <v>45</v>
      </c>
      <c r="O8" s="754" t="s">
        <v>45</v>
      </c>
      <c r="P8" s="759"/>
      <c r="Q8" s="760"/>
      <c r="R8" s="739"/>
      <c r="S8" s="191"/>
    </row>
    <row r="9" spans="1:19">
      <c r="A9" s="7"/>
      <c r="B9" s="1373">
        <v>1</v>
      </c>
      <c r="C9" s="761" t="s">
        <v>709</v>
      </c>
      <c r="D9" s="1372"/>
      <c r="E9" s="762" t="s">
        <v>73</v>
      </c>
      <c r="F9" s="763" t="s">
        <v>74</v>
      </c>
      <c r="G9" s="1529" t="s">
        <v>710</v>
      </c>
      <c r="H9" s="1373">
        <v>260</v>
      </c>
      <c r="I9" s="1374">
        <v>260</v>
      </c>
      <c r="J9" s="1375">
        <v>0</v>
      </c>
      <c r="K9" s="1376">
        <v>0</v>
      </c>
      <c r="L9" s="1375">
        <v>0</v>
      </c>
      <c r="M9" s="1376">
        <v>0</v>
      </c>
      <c r="N9" s="1376"/>
      <c r="O9" s="764">
        <v>260</v>
      </c>
      <c r="P9" s="766" t="s">
        <v>112</v>
      </c>
      <c r="Q9" s="765"/>
      <c r="R9" s="1379"/>
      <c r="S9" s="192"/>
    </row>
    <row r="10" spans="1:19">
      <c r="A10" s="7"/>
      <c r="B10" s="1530">
        <v>2</v>
      </c>
      <c r="C10" s="761" t="s">
        <v>478</v>
      </c>
      <c r="D10" s="1372"/>
      <c r="E10" s="1385" t="s">
        <v>73</v>
      </c>
      <c r="F10" s="1373" t="s">
        <v>74</v>
      </c>
      <c r="G10" s="1529" t="s">
        <v>75</v>
      </c>
      <c r="H10" s="1373">
        <v>210</v>
      </c>
      <c r="I10" s="1374">
        <v>180</v>
      </c>
      <c r="J10" s="1375">
        <v>150</v>
      </c>
      <c r="K10" s="1376">
        <v>130</v>
      </c>
      <c r="L10" s="1375">
        <v>180</v>
      </c>
      <c r="M10" s="1376">
        <v>180</v>
      </c>
      <c r="N10" s="1376"/>
      <c r="O10" s="764"/>
      <c r="P10" s="766"/>
      <c r="Q10" s="765"/>
      <c r="R10" s="1391"/>
      <c r="S10" s="192"/>
    </row>
    <row r="11" spans="1:19">
      <c r="A11" s="7"/>
      <c r="B11" s="767"/>
      <c r="C11" s="761" t="s">
        <v>480</v>
      </c>
      <c r="D11" s="1372"/>
      <c r="E11" s="1385" t="s">
        <v>73</v>
      </c>
      <c r="F11" s="1373" t="s">
        <v>74</v>
      </c>
      <c r="G11" s="1529" t="s">
        <v>75</v>
      </c>
      <c r="H11" s="1373">
        <v>210</v>
      </c>
      <c r="I11" s="1374">
        <v>190</v>
      </c>
      <c r="J11" s="1375">
        <v>180</v>
      </c>
      <c r="K11" s="1376">
        <v>180</v>
      </c>
      <c r="L11" s="1375">
        <v>180</v>
      </c>
      <c r="M11" s="1376">
        <v>180</v>
      </c>
      <c r="N11" s="1376"/>
      <c r="O11" s="764"/>
      <c r="P11" s="766"/>
      <c r="Q11" s="765"/>
      <c r="R11" s="1531"/>
      <c r="S11" s="192"/>
    </row>
    <row r="12" spans="1:19">
      <c r="A12" s="7"/>
      <c r="B12" s="1373">
        <v>3</v>
      </c>
      <c r="C12" s="761" t="s">
        <v>481</v>
      </c>
      <c r="D12" s="1372"/>
      <c r="E12" s="1385" t="s">
        <v>73</v>
      </c>
      <c r="F12" s="1373" t="s">
        <v>74</v>
      </c>
      <c r="G12" s="1529" t="s">
        <v>482</v>
      </c>
      <c r="H12" s="1373">
        <v>365</v>
      </c>
      <c r="I12" s="1374">
        <v>365</v>
      </c>
      <c r="J12" s="1375">
        <v>0</v>
      </c>
      <c r="K12" s="1376">
        <v>0</v>
      </c>
      <c r="L12" s="1375">
        <v>0</v>
      </c>
      <c r="M12" s="1376">
        <v>0</v>
      </c>
      <c r="N12" s="1376"/>
      <c r="O12" s="764">
        <v>365</v>
      </c>
      <c r="P12" s="766" t="s">
        <v>926</v>
      </c>
      <c r="Q12" s="765"/>
      <c r="R12" s="1531"/>
      <c r="S12" s="5"/>
    </row>
    <row r="13" spans="1:19">
      <c r="A13" s="7"/>
      <c r="B13" s="1532"/>
      <c r="C13" s="768" t="s">
        <v>483</v>
      </c>
      <c r="D13" s="1533"/>
      <c r="E13" s="1534" t="s">
        <v>73</v>
      </c>
      <c r="F13" s="1532" t="s">
        <v>76</v>
      </c>
      <c r="G13" s="1535" t="s">
        <v>484</v>
      </c>
      <c r="H13" s="1532">
        <v>0</v>
      </c>
      <c r="I13" s="1536">
        <v>0</v>
      </c>
      <c r="J13" s="1537">
        <v>0</v>
      </c>
      <c r="K13" s="1538">
        <v>0</v>
      </c>
      <c r="L13" s="1537">
        <v>0</v>
      </c>
      <c r="M13" s="1539">
        <v>0</v>
      </c>
      <c r="N13" s="1538"/>
      <c r="O13" s="769"/>
      <c r="P13" s="770" t="s">
        <v>577</v>
      </c>
      <c r="Q13" s="771"/>
      <c r="R13" s="1540"/>
      <c r="S13" s="5"/>
    </row>
    <row r="14" spans="1:19">
      <c r="A14" s="7"/>
      <c r="B14" s="1373">
        <v>4</v>
      </c>
      <c r="C14" s="761" t="s">
        <v>944</v>
      </c>
      <c r="D14" s="1372"/>
      <c r="E14" s="1385" t="s">
        <v>73</v>
      </c>
      <c r="F14" s="1373" t="s">
        <v>78</v>
      </c>
      <c r="G14" s="1384" t="s">
        <v>79</v>
      </c>
      <c r="H14" s="1373">
        <v>108</v>
      </c>
      <c r="I14" s="1374">
        <v>108</v>
      </c>
      <c r="J14" s="1375">
        <v>79</v>
      </c>
      <c r="K14" s="1376">
        <v>6</v>
      </c>
      <c r="L14" s="1375">
        <v>12</v>
      </c>
      <c r="M14" s="1378">
        <v>76</v>
      </c>
      <c r="N14" s="1376">
        <v>32</v>
      </c>
      <c r="O14" s="772"/>
      <c r="P14" s="766" t="s">
        <v>77</v>
      </c>
      <c r="Q14" s="765"/>
      <c r="R14" s="1391"/>
      <c r="S14" s="192"/>
    </row>
    <row r="15" spans="1:19">
      <c r="A15" s="7"/>
      <c r="B15" s="1373">
        <v>5</v>
      </c>
      <c r="C15" s="773" t="s">
        <v>485</v>
      </c>
      <c r="D15" s="1372"/>
      <c r="E15" s="1385" t="s">
        <v>73</v>
      </c>
      <c r="F15" s="1373" t="s">
        <v>80</v>
      </c>
      <c r="G15" s="1384" t="s">
        <v>81</v>
      </c>
      <c r="H15" s="1373">
        <v>32</v>
      </c>
      <c r="I15" s="1374">
        <v>20</v>
      </c>
      <c r="J15" s="1375">
        <v>0</v>
      </c>
      <c r="K15" s="1376">
        <v>0</v>
      </c>
      <c r="L15" s="1375">
        <v>0</v>
      </c>
      <c r="M15" s="1378">
        <v>0</v>
      </c>
      <c r="N15" s="1376"/>
      <c r="O15" s="772">
        <v>20</v>
      </c>
      <c r="P15" s="774" t="s">
        <v>112</v>
      </c>
      <c r="Q15" s="765"/>
      <c r="R15" s="1391"/>
      <c r="S15" s="192"/>
    </row>
    <row r="16" spans="1:19">
      <c r="A16" s="7"/>
      <c r="B16" s="1373">
        <v>6</v>
      </c>
      <c r="C16" s="761" t="s">
        <v>82</v>
      </c>
      <c r="D16" s="1372"/>
      <c r="E16" s="1385" t="s">
        <v>73</v>
      </c>
      <c r="F16" s="1373" t="s">
        <v>83</v>
      </c>
      <c r="G16" s="1529" t="s">
        <v>84</v>
      </c>
      <c r="H16" s="1373">
        <v>412</v>
      </c>
      <c r="I16" s="1374">
        <v>400</v>
      </c>
      <c r="J16" s="1375">
        <v>331</v>
      </c>
      <c r="K16" s="1376">
        <v>323</v>
      </c>
      <c r="L16" s="1377">
        <v>320</v>
      </c>
      <c r="M16" s="1378">
        <v>320</v>
      </c>
      <c r="N16" s="1376"/>
      <c r="O16" s="772">
        <v>80</v>
      </c>
      <c r="P16" s="774" t="s">
        <v>679</v>
      </c>
      <c r="Q16" s="765"/>
      <c r="R16" s="1541"/>
      <c r="S16" s="192"/>
    </row>
    <row r="17" spans="1:19" ht="15.75">
      <c r="A17" s="780"/>
      <c r="B17" s="1532">
        <v>7</v>
      </c>
      <c r="C17" s="768" t="s">
        <v>945</v>
      </c>
      <c r="D17" s="1533"/>
      <c r="E17" s="1534" t="s">
        <v>73</v>
      </c>
      <c r="F17" s="1532" t="s">
        <v>78</v>
      </c>
      <c r="G17" s="1535" t="s">
        <v>87</v>
      </c>
      <c r="H17" s="1532">
        <v>360</v>
      </c>
      <c r="I17" s="1536">
        <v>0</v>
      </c>
      <c r="J17" s="1537">
        <v>0</v>
      </c>
      <c r="K17" s="1538">
        <v>0</v>
      </c>
      <c r="L17" s="1542">
        <v>0</v>
      </c>
      <c r="M17" s="1539">
        <v>0</v>
      </c>
      <c r="N17" s="1538"/>
      <c r="O17" s="769"/>
      <c r="P17" s="1268" t="s">
        <v>577</v>
      </c>
      <c r="Q17" s="771"/>
      <c r="R17" s="1540"/>
      <c r="S17" s="192"/>
    </row>
    <row r="18" spans="1:19">
      <c r="A18" s="7"/>
      <c r="B18" s="1373">
        <v>8</v>
      </c>
      <c r="C18" s="775" t="s">
        <v>486</v>
      </c>
      <c r="D18" s="1543"/>
      <c r="E18" s="1385" t="s">
        <v>73</v>
      </c>
      <c r="F18" s="1373" t="s">
        <v>78</v>
      </c>
      <c r="G18" s="1529" t="s">
        <v>88</v>
      </c>
      <c r="H18" s="1386">
        <v>450</v>
      </c>
      <c r="I18" s="1387">
        <v>450</v>
      </c>
      <c r="J18" s="1375">
        <v>380</v>
      </c>
      <c r="K18" s="1376">
        <v>450</v>
      </c>
      <c r="L18" s="1544">
        <v>450</v>
      </c>
      <c r="M18" s="1545">
        <v>450</v>
      </c>
      <c r="N18" s="1376"/>
      <c r="O18" s="772"/>
      <c r="P18" s="774"/>
      <c r="Q18" s="765"/>
      <c r="R18" s="1531"/>
      <c r="S18" s="192"/>
    </row>
    <row r="19" spans="1:19">
      <c r="A19" s="7"/>
      <c r="B19" s="1380">
        <v>9</v>
      </c>
      <c r="C19" s="1546" t="s">
        <v>487</v>
      </c>
      <c r="D19" s="1547"/>
      <c r="E19" s="1548" t="s">
        <v>85</v>
      </c>
      <c r="F19" s="1549" t="s">
        <v>858</v>
      </c>
      <c r="G19" s="1550" t="s">
        <v>89</v>
      </c>
      <c r="H19" s="1551">
        <v>100</v>
      </c>
      <c r="I19" s="1552">
        <v>100</v>
      </c>
      <c r="J19" s="1553">
        <v>0</v>
      </c>
      <c r="K19" s="1554">
        <v>0</v>
      </c>
      <c r="L19" s="1555">
        <v>0</v>
      </c>
      <c r="M19" s="1556">
        <v>0</v>
      </c>
      <c r="N19" s="1554"/>
      <c r="O19" s="782"/>
      <c r="P19" s="1557" t="s">
        <v>577</v>
      </c>
      <c r="Q19" s="783"/>
      <c r="R19" s="1558"/>
      <c r="S19" s="5"/>
    </row>
    <row r="20" spans="1:19">
      <c r="A20" s="7"/>
      <c r="B20" s="1373">
        <v>10</v>
      </c>
      <c r="C20" s="775" t="s">
        <v>90</v>
      </c>
      <c r="D20" s="1543"/>
      <c r="E20" s="1385" t="s">
        <v>73</v>
      </c>
      <c r="F20" s="1373" t="s">
        <v>78</v>
      </c>
      <c r="G20" s="779" t="s">
        <v>92</v>
      </c>
      <c r="H20" s="1386">
        <v>335</v>
      </c>
      <c r="I20" s="1387">
        <v>335</v>
      </c>
      <c r="J20" s="1375">
        <v>300</v>
      </c>
      <c r="K20" s="1376">
        <v>300</v>
      </c>
      <c r="L20" s="1544">
        <v>330</v>
      </c>
      <c r="M20" s="1559">
        <v>330</v>
      </c>
      <c r="N20" s="1376"/>
      <c r="O20" s="764"/>
      <c r="P20" s="774"/>
      <c r="Q20" s="765"/>
      <c r="R20" s="1391"/>
      <c r="S20" s="192"/>
    </row>
    <row r="21" spans="1:19">
      <c r="A21" s="780"/>
      <c r="B21" s="1380">
        <v>11</v>
      </c>
      <c r="C21" s="1546" t="s">
        <v>488</v>
      </c>
      <c r="D21" s="1547"/>
      <c r="E21" s="1548" t="s">
        <v>85</v>
      </c>
      <c r="F21" s="1549" t="s">
        <v>858</v>
      </c>
      <c r="G21" s="1550" t="s">
        <v>93</v>
      </c>
      <c r="H21" s="1551">
        <v>102</v>
      </c>
      <c r="I21" s="1552">
        <v>102</v>
      </c>
      <c r="J21" s="1553">
        <v>0</v>
      </c>
      <c r="K21" s="1554">
        <v>0</v>
      </c>
      <c r="L21" s="1555">
        <v>0</v>
      </c>
      <c r="M21" s="1556">
        <v>0</v>
      </c>
      <c r="N21" s="1554"/>
      <c r="O21" s="782"/>
      <c r="P21" s="1557" t="s">
        <v>577</v>
      </c>
      <c r="Q21" s="783"/>
      <c r="R21" s="1558"/>
      <c r="S21" s="192"/>
    </row>
    <row r="22" spans="1:19">
      <c r="A22" s="7"/>
      <c r="B22" s="1373">
        <v>12</v>
      </c>
      <c r="C22" s="781" t="s">
        <v>489</v>
      </c>
      <c r="D22" s="1543"/>
      <c r="E22" s="1385" t="s">
        <v>85</v>
      </c>
      <c r="F22" s="1373" t="s">
        <v>78</v>
      </c>
      <c r="G22" s="1529" t="s">
        <v>94</v>
      </c>
      <c r="H22" s="1386">
        <v>55</v>
      </c>
      <c r="I22" s="1387">
        <v>55</v>
      </c>
      <c r="J22" s="1375">
        <v>0</v>
      </c>
      <c r="K22" s="1376">
        <v>0</v>
      </c>
      <c r="L22" s="1544">
        <v>40</v>
      </c>
      <c r="M22" s="1545">
        <v>40</v>
      </c>
      <c r="N22" s="1382">
        <v>15</v>
      </c>
      <c r="O22" s="764"/>
      <c r="P22" s="786" t="s">
        <v>680</v>
      </c>
      <c r="Q22" s="765"/>
      <c r="R22" s="1391"/>
      <c r="S22" s="5"/>
    </row>
    <row r="23" spans="1:19">
      <c r="A23" s="7"/>
      <c r="B23" s="1380">
        <v>13</v>
      </c>
      <c r="C23" s="776" t="s">
        <v>490</v>
      </c>
      <c r="D23" s="1560"/>
      <c r="E23" s="1561" t="s">
        <v>85</v>
      </c>
      <c r="F23" s="1380" t="s">
        <v>858</v>
      </c>
      <c r="G23" s="1562" t="s">
        <v>95</v>
      </c>
      <c r="H23" s="1563">
        <v>100</v>
      </c>
      <c r="I23" s="1564">
        <v>75</v>
      </c>
      <c r="J23" s="1381">
        <v>0</v>
      </c>
      <c r="K23" s="1382">
        <v>0</v>
      </c>
      <c r="L23" s="1565">
        <v>15</v>
      </c>
      <c r="M23" s="1559">
        <v>15</v>
      </c>
      <c r="N23" s="1382">
        <v>60</v>
      </c>
      <c r="O23" s="777"/>
      <c r="P23" s="1269" t="s">
        <v>680</v>
      </c>
      <c r="Q23" s="778"/>
      <c r="R23" s="1391"/>
      <c r="S23" s="192"/>
    </row>
    <row r="24" spans="1:19">
      <c r="A24" s="7"/>
      <c r="B24" s="1373">
        <v>14</v>
      </c>
      <c r="C24" s="790" t="s">
        <v>491</v>
      </c>
      <c r="D24" s="1566"/>
      <c r="E24" s="1548" t="s">
        <v>73</v>
      </c>
      <c r="F24" s="1567" t="s">
        <v>96</v>
      </c>
      <c r="G24" s="1568" t="s">
        <v>97</v>
      </c>
      <c r="H24" s="1549">
        <v>22</v>
      </c>
      <c r="I24" s="1569">
        <v>22</v>
      </c>
      <c r="J24" s="1553">
        <v>0</v>
      </c>
      <c r="K24" s="1554">
        <v>0</v>
      </c>
      <c r="L24" s="1570">
        <v>0</v>
      </c>
      <c r="M24" s="1571">
        <v>0</v>
      </c>
      <c r="N24" s="1554"/>
      <c r="O24" s="782"/>
      <c r="P24" s="1270" t="s">
        <v>577</v>
      </c>
      <c r="Q24" s="783"/>
      <c r="R24" s="1558"/>
      <c r="S24" s="192"/>
    </row>
    <row r="25" spans="1:19">
      <c r="A25" s="7"/>
      <c r="B25" s="1373">
        <v>15</v>
      </c>
      <c r="C25" s="761" t="s">
        <v>492</v>
      </c>
      <c r="D25" s="1372"/>
      <c r="E25" s="1385" t="s">
        <v>73</v>
      </c>
      <c r="F25" s="1373" t="s">
        <v>74</v>
      </c>
      <c r="G25" s="1384" t="s">
        <v>98</v>
      </c>
      <c r="H25" s="1373">
        <v>210</v>
      </c>
      <c r="I25" s="1374">
        <v>115</v>
      </c>
      <c r="J25" s="1375">
        <v>0</v>
      </c>
      <c r="K25" s="1376">
        <v>0</v>
      </c>
      <c r="L25" s="1375">
        <v>0</v>
      </c>
      <c r="M25" s="1382">
        <v>0</v>
      </c>
      <c r="N25" s="1376"/>
      <c r="O25" s="772">
        <v>115</v>
      </c>
      <c r="P25" s="784" t="s">
        <v>112</v>
      </c>
      <c r="Q25" s="1388"/>
      <c r="R25" s="1391"/>
      <c r="S25" s="193"/>
    </row>
    <row r="26" spans="1:19">
      <c r="A26" s="7"/>
      <c r="B26" s="1373">
        <v>16</v>
      </c>
      <c r="C26" s="761" t="s">
        <v>493</v>
      </c>
      <c r="D26" s="1372"/>
      <c r="E26" s="1385" t="s">
        <v>73</v>
      </c>
      <c r="F26" s="1373" t="s">
        <v>83</v>
      </c>
      <c r="G26" s="1384" t="s">
        <v>99</v>
      </c>
      <c r="H26" s="1373">
        <v>210</v>
      </c>
      <c r="I26" s="1374">
        <v>210</v>
      </c>
      <c r="J26" s="1375">
        <v>120</v>
      </c>
      <c r="K26" s="1376">
        <v>204</v>
      </c>
      <c r="L26" s="1377">
        <v>80</v>
      </c>
      <c r="M26" s="1373">
        <v>80</v>
      </c>
      <c r="N26" s="1376">
        <v>130</v>
      </c>
      <c r="O26" s="764"/>
      <c r="P26" s="766"/>
      <c r="Q26" s="1388"/>
      <c r="R26" s="1391"/>
      <c r="S26" s="193"/>
    </row>
    <row r="27" spans="1:19">
      <c r="A27" s="780"/>
      <c r="B27" s="1380">
        <v>17</v>
      </c>
      <c r="C27" s="1215" t="s">
        <v>494</v>
      </c>
      <c r="D27" s="1216"/>
      <c r="E27" s="1548" t="s">
        <v>85</v>
      </c>
      <c r="F27" s="1549" t="s">
        <v>858</v>
      </c>
      <c r="G27" s="1568" t="s">
        <v>89</v>
      </c>
      <c r="H27" s="1567">
        <v>100</v>
      </c>
      <c r="I27" s="1572">
        <v>100</v>
      </c>
      <c r="J27" s="1553">
        <v>0</v>
      </c>
      <c r="K27" s="1554">
        <v>0</v>
      </c>
      <c r="L27" s="1573">
        <v>0</v>
      </c>
      <c r="M27" s="1574">
        <v>0</v>
      </c>
      <c r="N27" s="1554"/>
      <c r="O27" s="782"/>
      <c r="P27" s="1216" t="s">
        <v>577</v>
      </c>
      <c r="Q27" s="783"/>
      <c r="R27" s="1558"/>
      <c r="S27" s="192"/>
    </row>
    <row r="28" spans="1:19">
      <c r="A28" s="7"/>
      <c r="B28" s="1373">
        <v>18</v>
      </c>
      <c r="C28" s="785" t="s">
        <v>495</v>
      </c>
      <c r="D28" s="1575"/>
      <c r="E28" s="1385" t="s">
        <v>73</v>
      </c>
      <c r="F28" s="1373" t="s">
        <v>83</v>
      </c>
      <c r="G28" s="1389" t="s">
        <v>496</v>
      </c>
      <c r="H28" s="1383">
        <v>335</v>
      </c>
      <c r="I28" s="1576">
        <v>335</v>
      </c>
      <c r="J28" s="1375">
        <v>314</v>
      </c>
      <c r="K28" s="1376">
        <v>320</v>
      </c>
      <c r="L28" s="1577">
        <v>335</v>
      </c>
      <c r="M28" s="1578">
        <v>335</v>
      </c>
      <c r="N28" s="1376"/>
      <c r="O28" s="772"/>
      <c r="P28" s="766"/>
      <c r="Q28" s="1388"/>
      <c r="R28" s="1391"/>
      <c r="S28" s="194"/>
    </row>
    <row r="29" spans="1:19">
      <c r="A29" s="7"/>
      <c r="B29" s="1373">
        <v>19</v>
      </c>
      <c r="C29" s="761" t="s">
        <v>497</v>
      </c>
      <c r="D29" s="1372"/>
      <c r="E29" s="1385" t="s">
        <v>85</v>
      </c>
      <c r="F29" s="1373" t="s">
        <v>78</v>
      </c>
      <c r="G29" s="1384" t="s">
        <v>101</v>
      </c>
      <c r="H29" s="1373">
        <v>102</v>
      </c>
      <c r="I29" s="1374">
        <v>102</v>
      </c>
      <c r="J29" s="1375">
        <v>0</v>
      </c>
      <c r="K29" s="1376">
        <v>0</v>
      </c>
      <c r="L29" s="1377">
        <v>92</v>
      </c>
      <c r="M29" s="1579">
        <v>92</v>
      </c>
      <c r="N29" s="1376">
        <v>10</v>
      </c>
      <c r="O29" s="764"/>
      <c r="P29" s="786" t="s">
        <v>86</v>
      </c>
      <c r="Q29" s="765"/>
      <c r="R29" s="1391"/>
      <c r="S29" s="192"/>
    </row>
    <row r="30" spans="1:19">
      <c r="A30" s="7"/>
      <c r="B30" s="1373">
        <v>20</v>
      </c>
      <c r="C30" s="761" t="s">
        <v>498</v>
      </c>
      <c r="D30" s="1372"/>
      <c r="E30" s="1385" t="s">
        <v>85</v>
      </c>
      <c r="F30" s="1373" t="s">
        <v>78</v>
      </c>
      <c r="G30" s="1384" t="s">
        <v>102</v>
      </c>
      <c r="H30" s="1373">
        <v>51</v>
      </c>
      <c r="I30" s="1374">
        <v>0</v>
      </c>
      <c r="J30" s="1375">
        <v>0</v>
      </c>
      <c r="K30" s="1376">
        <v>0</v>
      </c>
      <c r="L30" s="1377">
        <v>0</v>
      </c>
      <c r="M30" s="1378">
        <v>0</v>
      </c>
      <c r="N30" s="1376">
        <v>51</v>
      </c>
      <c r="O30" s="764"/>
      <c r="P30" s="786" t="s">
        <v>680</v>
      </c>
      <c r="Q30" s="765"/>
      <c r="R30" s="1391"/>
      <c r="S30" s="192"/>
    </row>
    <row r="31" spans="1:19">
      <c r="A31" s="7"/>
      <c r="B31" s="1373">
        <v>21</v>
      </c>
      <c r="C31" s="761" t="s">
        <v>499</v>
      </c>
      <c r="D31" s="1372"/>
      <c r="E31" s="1385" t="s">
        <v>85</v>
      </c>
      <c r="F31" s="1373" t="s">
        <v>78</v>
      </c>
      <c r="G31" s="1384" t="s">
        <v>500</v>
      </c>
      <c r="H31" s="1373">
        <v>54</v>
      </c>
      <c r="I31" s="1374">
        <v>54</v>
      </c>
      <c r="J31" s="1375">
        <v>0</v>
      </c>
      <c r="K31" s="1376">
        <v>0</v>
      </c>
      <c r="L31" s="1377">
        <v>0</v>
      </c>
      <c r="M31" s="1378">
        <v>17</v>
      </c>
      <c r="N31" s="1376">
        <v>37</v>
      </c>
      <c r="O31" s="764"/>
      <c r="P31" s="787" t="s">
        <v>680</v>
      </c>
      <c r="Q31" s="765"/>
      <c r="R31" s="788"/>
      <c r="S31" s="192"/>
    </row>
    <row r="32" spans="1:19">
      <c r="A32" s="7"/>
      <c r="B32" s="1373">
        <v>22</v>
      </c>
      <c r="C32" s="761" t="s">
        <v>914</v>
      </c>
      <c r="D32" s="1372"/>
      <c r="E32" s="1385" t="s">
        <v>85</v>
      </c>
      <c r="F32" s="1373" t="s">
        <v>103</v>
      </c>
      <c r="G32" s="1384" t="s">
        <v>104</v>
      </c>
      <c r="H32" s="1373">
        <v>149</v>
      </c>
      <c r="I32" s="1374">
        <v>149</v>
      </c>
      <c r="J32" s="1375">
        <v>16</v>
      </c>
      <c r="K32" s="1376">
        <v>82</v>
      </c>
      <c r="L32" s="1377">
        <v>48</v>
      </c>
      <c r="M32" s="1378">
        <v>145</v>
      </c>
      <c r="N32" s="1376"/>
      <c r="O32" s="764"/>
      <c r="P32" s="786"/>
      <c r="Q32" s="765"/>
      <c r="R32" s="788"/>
      <c r="S32" s="195"/>
    </row>
    <row r="33" spans="1:19">
      <c r="A33" s="7"/>
      <c r="B33" s="1373">
        <v>23</v>
      </c>
      <c r="C33" s="761" t="s">
        <v>501</v>
      </c>
      <c r="D33" s="1372"/>
      <c r="E33" s="1385" t="s">
        <v>85</v>
      </c>
      <c r="F33" s="1373" t="s">
        <v>78</v>
      </c>
      <c r="G33" s="1384" t="s">
        <v>105</v>
      </c>
      <c r="H33" s="1373">
        <v>55</v>
      </c>
      <c r="I33" s="1374">
        <v>55</v>
      </c>
      <c r="J33" s="1375">
        <v>0</v>
      </c>
      <c r="K33" s="1376">
        <v>0</v>
      </c>
      <c r="L33" s="1377">
        <v>0</v>
      </c>
      <c r="M33" s="1580">
        <v>55</v>
      </c>
      <c r="N33" s="1376"/>
      <c r="O33" s="789"/>
      <c r="P33" s="786"/>
      <c r="Q33" s="765"/>
      <c r="R33" s="788"/>
      <c r="S33" s="195"/>
    </row>
    <row r="34" spans="1:19">
      <c r="A34" s="7"/>
      <c r="B34" s="1373">
        <v>24</v>
      </c>
      <c r="C34" s="761" t="s">
        <v>502</v>
      </c>
      <c r="D34" s="1372"/>
      <c r="E34" s="1385" t="s">
        <v>85</v>
      </c>
      <c r="F34" s="1373" t="s">
        <v>78</v>
      </c>
      <c r="G34" s="1384" t="s">
        <v>105</v>
      </c>
      <c r="H34" s="1373">
        <v>55</v>
      </c>
      <c r="I34" s="1374">
        <v>55</v>
      </c>
      <c r="J34" s="1375">
        <v>0</v>
      </c>
      <c r="K34" s="1376">
        <v>0</v>
      </c>
      <c r="L34" s="1377">
        <v>0</v>
      </c>
      <c r="M34" s="1378">
        <v>35</v>
      </c>
      <c r="N34" s="1376"/>
      <c r="O34" s="789"/>
      <c r="P34" s="786"/>
      <c r="Q34" s="765"/>
      <c r="R34" s="788"/>
      <c r="S34" s="196"/>
    </row>
    <row r="35" spans="1:19">
      <c r="A35" s="7"/>
      <c r="B35" s="1373">
        <v>25</v>
      </c>
      <c r="C35" s="790" t="s">
        <v>946</v>
      </c>
      <c r="D35" s="1566"/>
      <c r="E35" s="1548" t="s">
        <v>85</v>
      </c>
      <c r="F35" s="1549" t="s">
        <v>78</v>
      </c>
      <c r="G35" s="1581" t="s">
        <v>106</v>
      </c>
      <c r="H35" s="1549">
        <v>108</v>
      </c>
      <c r="I35" s="1569">
        <v>0</v>
      </c>
      <c r="J35" s="1553">
        <v>0</v>
      </c>
      <c r="K35" s="1554">
        <v>0</v>
      </c>
      <c r="L35" s="1570">
        <v>0</v>
      </c>
      <c r="M35" s="1571">
        <v>0</v>
      </c>
      <c r="N35" s="1554"/>
      <c r="O35" s="782"/>
      <c r="P35" s="791"/>
      <c r="Q35" s="783"/>
      <c r="R35" s="792"/>
      <c r="S35" s="195"/>
    </row>
    <row r="36" spans="1:19">
      <c r="A36" s="7"/>
      <c r="B36" s="1373">
        <v>26</v>
      </c>
      <c r="C36" s="761" t="s">
        <v>107</v>
      </c>
      <c r="D36" s="1372"/>
      <c r="E36" s="1385" t="s">
        <v>73</v>
      </c>
      <c r="F36" s="1383" t="s">
        <v>108</v>
      </c>
      <c r="G36" s="1384" t="s">
        <v>503</v>
      </c>
      <c r="H36" s="1373">
        <v>80</v>
      </c>
      <c r="I36" s="1374">
        <v>80</v>
      </c>
      <c r="J36" s="1582">
        <v>19</v>
      </c>
      <c r="K36" s="1376">
        <v>26</v>
      </c>
      <c r="L36" s="1377">
        <v>27</v>
      </c>
      <c r="M36" s="1378">
        <v>27</v>
      </c>
      <c r="N36" s="1376"/>
      <c r="O36" s="772">
        <v>53</v>
      </c>
      <c r="P36" s="774" t="s">
        <v>86</v>
      </c>
      <c r="Q36" s="765"/>
      <c r="R36" s="788"/>
      <c r="S36" s="193"/>
    </row>
    <row r="37" spans="1:19">
      <c r="A37" s="7"/>
      <c r="B37" s="1373">
        <v>27</v>
      </c>
      <c r="C37" s="761" t="s">
        <v>504</v>
      </c>
      <c r="D37" s="1372"/>
      <c r="E37" s="1385" t="s">
        <v>73</v>
      </c>
      <c r="F37" s="1383" t="s">
        <v>108</v>
      </c>
      <c r="G37" s="1384" t="s">
        <v>109</v>
      </c>
      <c r="H37" s="1373">
        <v>33</v>
      </c>
      <c r="I37" s="1374">
        <v>33</v>
      </c>
      <c r="J37" s="1582">
        <v>16</v>
      </c>
      <c r="K37" s="1376">
        <v>25</v>
      </c>
      <c r="L37" s="1377">
        <v>33</v>
      </c>
      <c r="M37" s="1378">
        <v>33</v>
      </c>
      <c r="N37" s="1376"/>
      <c r="O37" s="772"/>
      <c r="P37" s="766"/>
      <c r="Q37" s="765"/>
      <c r="R37" s="788"/>
      <c r="S37" s="193"/>
    </row>
    <row r="38" spans="1:19">
      <c r="A38" s="7"/>
      <c r="B38" s="1373">
        <v>28</v>
      </c>
      <c r="C38" s="761" t="s">
        <v>505</v>
      </c>
      <c r="D38" s="1372"/>
      <c r="E38" s="1385" t="s">
        <v>73</v>
      </c>
      <c r="F38" s="1583" t="s">
        <v>108</v>
      </c>
      <c r="G38" s="1389" t="s">
        <v>109</v>
      </c>
      <c r="H38" s="1373">
        <v>33</v>
      </c>
      <c r="I38" s="1374">
        <v>33</v>
      </c>
      <c r="J38" s="1582">
        <v>6</v>
      </c>
      <c r="K38" s="1376">
        <v>6</v>
      </c>
      <c r="L38" s="1377">
        <v>6</v>
      </c>
      <c r="M38" s="1378">
        <v>6</v>
      </c>
      <c r="N38" s="1376"/>
      <c r="O38" s="772"/>
      <c r="P38" s="766"/>
      <c r="Q38" s="765"/>
      <c r="R38" s="788"/>
      <c r="S38" s="192"/>
    </row>
    <row r="39" spans="1:19">
      <c r="A39" s="7"/>
      <c r="B39" s="1373">
        <v>29</v>
      </c>
      <c r="C39" s="793" t="s">
        <v>506</v>
      </c>
      <c r="D39" s="1372"/>
      <c r="E39" s="1373" t="s">
        <v>85</v>
      </c>
      <c r="F39" s="1389" t="s">
        <v>516</v>
      </c>
      <c r="G39" s="1390" t="s">
        <v>110</v>
      </c>
      <c r="H39" s="1373">
        <v>52</v>
      </c>
      <c r="I39" s="1374">
        <v>52</v>
      </c>
      <c r="J39" s="1375">
        <v>8</v>
      </c>
      <c r="K39" s="1376">
        <v>8</v>
      </c>
      <c r="L39" s="1377">
        <v>8</v>
      </c>
      <c r="M39" s="1378">
        <v>25</v>
      </c>
      <c r="N39" s="1376">
        <v>27</v>
      </c>
      <c r="O39" s="772"/>
      <c r="P39" s="774" t="s">
        <v>680</v>
      </c>
      <c r="Q39" s="765"/>
      <c r="R39" s="1391"/>
      <c r="S39" s="192"/>
    </row>
    <row r="40" spans="1:19">
      <c r="A40" s="7"/>
      <c r="B40" s="1373">
        <v>30</v>
      </c>
      <c r="C40" s="1584" t="s">
        <v>507</v>
      </c>
      <c r="D40" s="794"/>
      <c r="E40" s="1585" t="s">
        <v>73</v>
      </c>
      <c r="F40" s="1586" t="s">
        <v>74</v>
      </c>
      <c r="G40" s="1587" t="s">
        <v>111</v>
      </c>
      <c r="H40" s="1585">
        <v>105</v>
      </c>
      <c r="I40" s="1588">
        <v>105</v>
      </c>
      <c r="J40" s="1589">
        <v>0</v>
      </c>
      <c r="K40" s="1590">
        <v>0</v>
      </c>
      <c r="L40" s="1591">
        <v>0</v>
      </c>
      <c r="M40" s="1592">
        <v>0</v>
      </c>
      <c r="N40" s="1590">
        <v>105</v>
      </c>
      <c r="O40" s="764"/>
      <c r="P40" s="774" t="s">
        <v>77</v>
      </c>
      <c r="Q40" s="765"/>
      <c r="R40" s="1593"/>
      <c r="S40" s="193"/>
    </row>
    <row r="41" spans="1:19">
      <c r="A41" s="7"/>
      <c r="B41" s="1594">
        <v>31</v>
      </c>
      <c r="C41" s="1370" t="s">
        <v>508</v>
      </c>
      <c r="D41" s="1595"/>
      <c r="E41" s="1594" t="s">
        <v>85</v>
      </c>
      <c r="F41" s="1594" t="s">
        <v>78</v>
      </c>
      <c r="G41" s="1596" t="s">
        <v>509</v>
      </c>
      <c r="H41" s="1594">
        <v>300</v>
      </c>
      <c r="I41" s="1597">
        <v>300</v>
      </c>
      <c r="J41" s="1598">
        <v>0</v>
      </c>
      <c r="K41" s="1599">
        <v>0</v>
      </c>
      <c r="L41" s="1600">
        <v>300</v>
      </c>
      <c r="M41" s="1601">
        <v>300</v>
      </c>
      <c r="N41" s="1590"/>
      <c r="O41" s="795"/>
      <c r="P41" s="774"/>
      <c r="Q41" s="765"/>
      <c r="R41" s="1602"/>
      <c r="S41" s="193"/>
    </row>
    <row r="42" spans="1:19" ht="15.75">
      <c r="A42" s="7"/>
      <c r="B42" s="1603"/>
      <c r="C42" s="1215" t="s">
        <v>511</v>
      </c>
      <c r="D42" s="1216"/>
      <c r="E42" s="1604" t="s">
        <v>91</v>
      </c>
      <c r="F42" s="1605" t="s">
        <v>78</v>
      </c>
      <c r="G42" s="1606" t="s">
        <v>859</v>
      </c>
      <c r="H42" s="1607">
        <v>0</v>
      </c>
      <c r="I42" s="1608">
        <v>0</v>
      </c>
      <c r="J42" s="1609">
        <v>0</v>
      </c>
      <c r="K42" s="1610">
        <v>0</v>
      </c>
      <c r="L42" s="1609">
        <v>0</v>
      </c>
      <c r="M42" s="1610">
        <v>0</v>
      </c>
      <c r="N42" s="1610"/>
      <c r="O42" s="782"/>
      <c r="P42" s="1271" t="s">
        <v>577</v>
      </c>
      <c r="Q42" s="783"/>
      <c r="R42" s="1593"/>
      <c r="S42" s="193"/>
    </row>
    <row r="43" spans="1:19" ht="15.75">
      <c r="A43" s="7"/>
      <c r="B43" s="1611"/>
      <c r="C43" s="1612" t="s">
        <v>512</v>
      </c>
      <c r="D43" s="1613"/>
      <c r="E43" s="1611" t="s">
        <v>91</v>
      </c>
      <c r="F43" s="1272" t="s">
        <v>78</v>
      </c>
      <c r="G43" s="1273" t="s">
        <v>513</v>
      </c>
      <c r="H43" s="1274">
        <v>0</v>
      </c>
      <c r="I43" s="1275">
        <v>0</v>
      </c>
      <c r="J43" s="1614">
        <v>0</v>
      </c>
      <c r="K43" s="1615">
        <v>0</v>
      </c>
      <c r="L43" s="1616">
        <v>0</v>
      </c>
      <c r="M43" s="1617">
        <v>0</v>
      </c>
      <c r="N43" s="1610"/>
      <c r="O43" s="1220"/>
      <c r="P43" s="1271" t="s">
        <v>577</v>
      </c>
      <c r="Q43" s="783"/>
      <c r="R43" s="1602"/>
      <c r="S43" s="193"/>
    </row>
    <row r="44" spans="1:19">
      <c r="A44" s="7"/>
      <c r="B44" s="1594">
        <v>32</v>
      </c>
      <c r="C44" s="1618" t="s">
        <v>514</v>
      </c>
      <c r="D44" s="1619"/>
      <c r="E44" s="1594" t="s">
        <v>85</v>
      </c>
      <c r="F44" s="1620" t="s">
        <v>78</v>
      </c>
      <c r="G44" s="1621" t="s">
        <v>860</v>
      </c>
      <c r="H44" s="1358">
        <v>149</v>
      </c>
      <c r="I44" s="1622">
        <v>149</v>
      </c>
      <c r="J44" s="1598">
        <v>79</v>
      </c>
      <c r="K44" s="1599">
        <v>108</v>
      </c>
      <c r="L44" s="1600">
        <v>80</v>
      </c>
      <c r="M44" s="1601">
        <v>100</v>
      </c>
      <c r="N44" s="1599"/>
      <c r="O44" s="797"/>
      <c r="P44" s="766"/>
      <c r="Q44" s="765"/>
      <c r="R44" s="1602"/>
      <c r="S44" s="193"/>
    </row>
    <row r="45" spans="1:19">
      <c r="A45" s="7"/>
      <c r="B45" s="1359">
        <v>33</v>
      </c>
      <c r="C45" s="1623" t="s">
        <v>515</v>
      </c>
      <c r="D45" s="1624"/>
      <c r="E45" s="1359" t="s">
        <v>85</v>
      </c>
      <c r="F45" s="1360" t="s">
        <v>516</v>
      </c>
      <c r="G45" s="1360" t="s">
        <v>861</v>
      </c>
      <c r="H45" s="1359">
        <v>105</v>
      </c>
      <c r="I45" s="1359">
        <v>105</v>
      </c>
      <c r="J45" s="1358">
        <v>17</v>
      </c>
      <c r="K45" s="1358">
        <v>0</v>
      </c>
      <c r="L45" s="1361">
        <v>17</v>
      </c>
      <c r="M45" s="1361">
        <v>100</v>
      </c>
      <c r="N45" s="1358"/>
      <c r="O45" s="1625"/>
      <c r="P45" s="766"/>
      <c r="Q45" s="765"/>
      <c r="R45" s="1626"/>
      <c r="S45" s="193"/>
    </row>
    <row r="46" spans="1:19">
      <c r="A46" s="7"/>
      <c r="B46" s="1359">
        <v>34</v>
      </c>
      <c r="C46" s="1623" t="s">
        <v>684</v>
      </c>
      <c r="D46" s="1624"/>
      <c r="E46" s="1359" t="s">
        <v>85</v>
      </c>
      <c r="F46" s="1360" t="s">
        <v>78</v>
      </c>
      <c r="G46" s="1621" t="s">
        <v>685</v>
      </c>
      <c r="H46" s="1359">
        <v>104</v>
      </c>
      <c r="I46" s="1627">
        <v>104</v>
      </c>
      <c r="J46" s="1358">
        <v>0</v>
      </c>
      <c r="K46" s="1358">
        <v>0</v>
      </c>
      <c r="L46" s="1628">
        <v>53</v>
      </c>
      <c r="M46" s="1361">
        <v>53</v>
      </c>
      <c r="N46" s="1358">
        <v>51</v>
      </c>
      <c r="O46" s="1625"/>
      <c r="P46" s="766" t="s">
        <v>680</v>
      </c>
      <c r="Q46" s="765"/>
      <c r="R46" s="1626"/>
      <c r="S46" s="192"/>
    </row>
    <row r="47" spans="1:19">
      <c r="A47" s="7"/>
      <c r="B47" s="1359">
        <v>35</v>
      </c>
      <c r="C47" s="1618" t="s">
        <v>686</v>
      </c>
      <c r="D47" s="1371"/>
      <c r="E47" s="1359" t="s">
        <v>85</v>
      </c>
      <c r="F47" s="1360" t="s">
        <v>78</v>
      </c>
      <c r="G47" s="1360" t="s">
        <v>687</v>
      </c>
      <c r="H47" s="1359">
        <v>162</v>
      </c>
      <c r="I47" s="1359">
        <v>162</v>
      </c>
      <c r="J47" s="1358">
        <v>0</v>
      </c>
      <c r="K47" s="1358">
        <v>0</v>
      </c>
      <c r="L47" s="1361">
        <v>0</v>
      </c>
      <c r="M47" s="1361">
        <v>54</v>
      </c>
      <c r="N47" s="1358">
        <v>108</v>
      </c>
      <c r="O47" s="1625"/>
      <c r="P47" s="766" t="s">
        <v>680</v>
      </c>
      <c r="Q47" s="765"/>
      <c r="R47" s="1362"/>
      <c r="S47" s="193"/>
    </row>
    <row r="48" spans="1:19">
      <c r="A48" s="7"/>
      <c r="B48" s="1359">
        <v>36</v>
      </c>
      <c r="C48" s="1623" t="s">
        <v>711</v>
      </c>
      <c r="D48" s="1624"/>
      <c r="E48" s="1359" t="s">
        <v>147</v>
      </c>
      <c r="F48" s="1360" t="s">
        <v>78</v>
      </c>
      <c r="G48" s="1621">
        <v>35</v>
      </c>
      <c r="H48" s="1359">
        <v>35</v>
      </c>
      <c r="I48" s="1627">
        <v>35</v>
      </c>
      <c r="J48" s="1358">
        <v>28</v>
      </c>
      <c r="K48" s="1358">
        <v>0</v>
      </c>
      <c r="L48" s="1628">
        <v>35</v>
      </c>
      <c r="M48" s="1361">
        <v>0</v>
      </c>
      <c r="N48" s="1358"/>
      <c r="O48" s="1625"/>
      <c r="P48" s="1276"/>
      <c r="Q48" s="765"/>
      <c r="R48" s="1629"/>
      <c r="S48" s="192"/>
    </row>
    <row r="49" spans="1:19" ht="15.75" thickBot="1">
      <c r="A49" s="7"/>
      <c r="B49" s="1190">
        <v>37</v>
      </c>
      <c r="C49" s="1618" t="s">
        <v>712</v>
      </c>
      <c r="D49" s="1371"/>
      <c r="E49" s="1359" t="s">
        <v>85</v>
      </c>
      <c r="F49" s="1360" t="s">
        <v>78</v>
      </c>
      <c r="G49" s="1360" t="s">
        <v>862</v>
      </c>
      <c r="H49" s="1359">
        <v>55</v>
      </c>
      <c r="I49" s="1359">
        <v>55</v>
      </c>
      <c r="J49" s="1358">
        <v>0</v>
      </c>
      <c r="K49" s="1358">
        <v>0</v>
      </c>
      <c r="L49" s="1361">
        <v>0</v>
      </c>
      <c r="M49" s="1361">
        <v>0</v>
      </c>
      <c r="N49" s="1358">
        <v>55</v>
      </c>
      <c r="O49" s="1369"/>
      <c r="P49" s="1277" t="s">
        <v>680</v>
      </c>
      <c r="Q49" s="765"/>
      <c r="R49" s="1362"/>
      <c r="S49" s="192"/>
    </row>
    <row r="50" spans="1:19" ht="15.75">
      <c r="A50" s="7"/>
      <c r="B50" s="823">
        <v>38</v>
      </c>
      <c r="C50" s="1278" t="s">
        <v>947</v>
      </c>
      <c r="D50" s="1279"/>
      <c r="E50" s="823" t="s">
        <v>73</v>
      </c>
      <c r="F50" s="824" t="s">
        <v>78</v>
      </c>
      <c r="G50" s="824">
        <v>586</v>
      </c>
      <c r="H50" s="823">
        <v>584</v>
      </c>
      <c r="I50" s="823">
        <v>584</v>
      </c>
      <c r="J50" s="825">
        <v>245</v>
      </c>
      <c r="K50" s="825">
        <v>360</v>
      </c>
      <c r="L50" s="826">
        <v>360</v>
      </c>
      <c r="M50" s="826">
        <v>360</v>
      </c>
      <c r="N50" s="825"/>
      <c r="O50" s="829"/>
      <c r="P50" s="1280" t="s">
        <v>948</v>
      </c>
      <c r="Q50" s="765"/>
      <c r="R50" s="828"/>
      <c r="S50" s="197"/>
    </row>
    <row r="51" spans="1:19" ht="15.75" thickBot="1">
      <c r="A51" s="7"/>
      <c r="B51" s="1190"/>
      <c r="C51" s="1630" t="s">
        <v>949</v>
      </c>
      <c r="D51" s="1371"/>
      <c r="E51" s="1359" t="s">
        <v>73</v>
      </c>
      <c r="F51" s="1360" t="s">
        <v>78</v>
      </c>
      <c r="G51" s="1360">
        <v>589</v>
      </c>
      <c r="H51" s="1359">
        <v>0</v>
      </c>
      <c r="I51" s="1359">
        <v>0</v>
      </c>
      <c r="J51" s="1358">
        <v>500</v>
      </c>
      <c r="K51" s="1358">
        <v>587</v>
      </c>
      <c r="L51" s="1361">
        <v>550</v>
      </c>
      <c r="M51" s="1361">
        <v>550</v>
      </c>
      <c r="N51" s="1358"/>
      <c r="O51" s="1369"/>
      <c r="P51" s="1281" t="s">
        <v>948</v>
      </c>
      <c r="Q51" s="765"/>
      <c r="R51" s="1362"/>
      <c r="S51" s="192"/>
    </row>
    <row r="52" spans="1:19" ht="16.5" thickBot="1">
      <c r="A52" s="13"/>
      <c r="B52" s="483"/>
      <c r="C52" s="484" t="s">
        <v>113</v>
      </c>
      <c r="D52" s="484"/>
      <c r="E52" s="802"/>
      <c r="F52" s="802"/>
      <c r="G52" s="483"/>
      <c r="H52" s="486">
        <v>6347</v>
      </c>
      <c r="I52" s="803">
        <v>5634</v>
      </c>
      <c r="J52" s="486">
        <v>2788</v>
      </c>
      <c r="K52" s="486">
        <v>3115</v>
      </c>
      <c r="L52" s="803">
        <v>3551</v>
      </c>
      <c r="M52" s="486">
        <v>3958</v>
      </c>
      <c r="N52" s="486">
        <v>681</v>
      </c>
      <c r="O52" s="804">
        <v>893</v>
      </c>
      <c r="P52" s="805"/>
      <c r="Q52" s="806"/>
      <c r="R52" s="807"/>
      <c r="S52" s="197"/>
    </row>
    <row r="53" spans="1:19">
      <c r="A53" s="7"/>
      <c r="B53" s="808">
        <v>39</v>
      </c>
      <c r="C53" s="809" t="s">
        <v>517</v>
      </c>
      <c r="D53" s="810"/>
      <c r="E53" s="763" t="s">
        <v>73</v>
      </c>
      <c r="F53" s="811" t="s">
        <v>74</v>
      </c>
      <c r="G53" s="762" t="s">
        <v>75</v>
      </c>
      <c r="H53" s="763">
        <v>210</v>
      </c>
      <c r="I53" s="812">
        <v>180</v>
      </c>
      <c r="J53" s="813">
        <v>121</v>
      </c>
      <c r="K53" s="814">
        <v>120</v>
      </c>
      <c r="L53" s="813">
        <v>120</v>
      </c>
      <c r="M53" s="814">
        <v>120</v>
      </c>
      <c r="N53" s="814">
        <v>60</v>
      </c>
      <c r="O53" s="772"/>
      <c r="P53" s="774" t="s">
        <v>77</v>
      </c>
      <c r="Q53" s="765"/>
      <c r="R53" s="815"/>
      <c r="S53" s="192"/>
    </row>
    <row r="54" spans="1:19">
      <c r="A54" s="7"/>
      <c r="B54" s="1585"/>
      <c r="C54" s="816" t="s">
        <v>518</v>
      </c>
      <c r="D54" s="810"/>
      <c r="E54" s="763" t="s">
        <v>73</v>
      </c>
      <c r="F54" s="811" t="s">
        <v>74</v>
      </c>
      <c r="G54" s="762" t="s">
        <v>75</v>
      </c>
      <c r="H54" s="763">
        <v>210</v>
      </c>
      <c r="I54" s="812">
        <v>180</v>
      </c>
      <c r="J54" s="813">
        <v>0</v>
      </c>
      <c r="K54" s="814">
        <v>0</v>
      </c>
      <c r="L54" s="813">
        <v>0</v>
      </c>
      <c r="M54" s="814">
        <v>0</v>
      </c>
      <c r="N54" s="814"/>
      <c r="O54" s="764">
        <v>180</v>
      </c>
      <c r="P54" s="817" t="s">
        <v>479</v>
      </c>
      <c r="Q54" s="1631"/>
      <c r="R54" s="1593"/>
      <c r="S54" s="192"/>
    </row>
    <row r="55" spans="1:19">
      <c r="A55" s="7"/>
      <c r="B55" s="1585">
        <v>40</v>
      </c>
      <c r="C55" s="1186" t="s">
        <v>519</v>
      </c>
      <c r="D55" s="7"/>
      <c r="E55" s="763" t="s">
        <v>85</v>
      </c>
      <c r="F55" s="811" t="s">
        <v>516</v>
      </c>
      <c r="G55" s="762" t="s">
        <v>114</v>
      </c>
      <c r="H55" s="763">
        <v>25</v>
      </c>
      <c r="I55" s="812">
        <v>25</v>
      </c>
      <c r="J55" s="813">
        <v>0</v>
      </c>
      <c r="K55" s="814">
        <v>25</v>
      </c>
      <c r="L55" s="813">
        <v>8</v>
      </c>
      <c r="M55" s="814">
        <v>25</v>
      </c>
      <c r="N55" s="814"/>
      <c r="O55" s="764"/>
      <c r="P55" s="817"/>
      <c r="Q55" s="1631"/>
      <c r="R55" s="818"/>
      <c r="S55" s="198"/>
    </row>
    <row r="56" spans="1:19">
      <c r="A56" s="7"/>
      <c r="B56" s="1585">
        <v>41</v>
      </c>
      <c r="C56" s="793" t="s">
        <v>520</v>
      </c>
      <c r="D56" s="810"/>
      <c r="E56" s="763" t="s">
        <v>147</v>
      </c>
      <c r="F56" s="811" t="s">
        <v>78</v>
      </c>
      <c r="G56" s="762">
        <v>20</v>
      </c>
      <c r="H56" s="763">
        <v>20</v>
      </c>
      <c r="I56" s="812">
        <v>20</v>
      </c>
      <c r="J56" s="813">
        <v>18</v>
      </c>
      <c r="K56" s="814">
        <v>0</v>
      </c>
      <c r="L56" s="813">
        <v>20</v>
      </c>
      <c r="M56" s="814">
        <v>0</v>
      </c>
      <c r="N56" s="1590"/>
      <c r="O56" s="764"/>
      <c r="P56" s="817"/>
      <c r="Q56" s="1631"/>
      <c r="R56" s="818"/>
      <c r="S56" s="196"/>
    </row>
    <row r="57" spans="1:19">
      <c r="A57" s="7"/>
      <c r="B57" s="1585">
        <v>42</v>
      </c>
      <c r="C57" s="793" t="s">
        <v>521</v>
      </c>
      <c r="D57" s="810"/>
      <c r="E57" s="763" t="s">
        <v>85</v>
      </c>
      <c r="F57" s="811" t="s">
        <v>78</v>
      </c>
      <c r="G57" s="762" t="s">
        <v>115</v>
      </c>
      <c r="H57" s="763">
        <v>50</v>
      </c>
      <c r="I57" s="812">
        <v>50</v>
      </c>
      <c r="J57" s="813">
        <v>0</v>
      </c>
      <c r="K57" s="814">
        <v>6</v>
      </c>
      <c r="L57" s="813">
        <v>6</v>
      </c>
      <c r="M57" s="814">
        <v>6</v>
      </c>
      <c r="N57" s="1590">
        <v>44</v>
      </c>
      <c r="O57" s="764"/>
      <c r="P57" s="817" t="s">
        <v>680</v>
      </c>
      <c r="Q57" s="1631"/>
      <c r="R57" s="1593"/>
      <c r="S57" s="196"/>
    </row>
    <row r="58" spans="1:19">
      <c r="A58" s="7"/>
      <c r="B58" s="1585">
        <v>43</v>
      </c>
      <c r="C58" s="793" t="s">
        <v>522</v>
      </c>
      <c r="D58" s="1632"/>
      <c r="E58" s="1585" t="s">
        <v>117</v>
      </c>
      <c r="F58" s="1587" t="s">
        <v>74</v>
      </c>
      <c r="G58" s="1587" t="s">
        <v>118</v>
      </c>
      <c r="H58" s="1585">
        <v>230</v>
      </c>
      <c r="I58" s="1588">
        <v>230</v>
      </c>
      <c r="J58" s="1589">
        <v>30</v>
      </c>
      <c r="K58" s="1590">
        <v>30</v>
      </c>
      <c r="L58" s="1589">
        <v>30</v>
      </c>
      <c r="M58" s="1590">
        <v>30</v>
      </c>
      <c r="N58" s="1590">
        <v>200</v>
      </c>
      <c r="O58" s="764"/>
      <c r="P58" s="1160" t="s">
        <v>950</v>
      </c>
      <c r="Q58" s="1631"/>
      <c r="R58" s="818"/>
      <c r="S58" s="192"/>
    </row>
    <row r="59" spans="1:19">
      <c r="A59" s="7"/>
      <c r="B59" s="1585">
        <v>44</v>
      </c>
      <c r="C59" s="819" t="s">
        <v>523</v>
      </c>
      <c r="D59" s="1633"/>
      <c r="E59" s="1585" t="s">
        <v>120</v>
      </c>
      <c r="F59" s="1586" t="s">
        <v>74</v>
      </c>
      <c r="G59" s="1587" t="s">
        <v>167</v>
      </c>
      <c r="H59" s="1585">
        <v>225</v>
      </c>
      <c r="I59" s="1588">
        <v>225</v>
      </c>
      <c r="J59" s="1589">
        <v>212</v>
      </c>
      <c r="K59" s="1590">
        <v>213</v>
      </c>
      <c r="L59" s="1589">
        <v>211</v>
      </c>
      <c r="M59" s="1590">
        <v>211</v>
      </c>
      <c r="N59" s="1634"/>
      <c r="O59" s="764"/>
      <c r="P59" s="817"/>
      <c r="Q59" s="1631"/>
      <c r="R59" s="1593"/>
      <c r="S59" s="192"/>
    </row>
    <row r="60" spans="1:19">
      <c r="A60" s="7"/>
      <c r="B60" s="1585">
        <v>45</v>
      </c>
      <c r="C60" s="819" t="s">
        <v>121</v>
      </c>
      <c r="D60" s="1635"/>
      <c r="E60" s="1585" t="s">
        <v>120</v>
      </c>
      <c r="F60" s="1586" t="s">
        <v>74</v>
      </c>
      <c r="G60" s="1587" t="s">
        <v>122</v>
      </c>
      <c r="H60" s="1585">
        <v>150</v>
      </c>
      <c r="I60" s="1588">
        <v>150</v>
      </c>
      <c r="J60" s="1589">
        <v>0</v>
      </c>
      <c r="K60" s="1590">
        <v>0</v>
      </c>
      <c r="L60" s="1589">
        <v>0</v>
      </c>
      <c r="M60" s="1590">
        <v>0</v>
      </c>
      <c r="N60" s="1590"/>
      <c r="O60" s="764">
        <v>150</v>
      </c>
      <c r="P60" s="817" t="s">
        <v>479</v>
      </c>
      <c r="Q60" s="1631"/>
      <c r="R60" s="1636"/>
      <c r="S60" s="193"/>
    </row>
    <row r="61" spans="1:19">
      <c r="A61" s="7"/>
      <c r="B61" s="1585">
        <v>46</v>
      </c>
      <c r="C61" s="819" t="s">
        <v>524</v>
      </c>
      <c r="D61" s="1635"/>
      <c r="E61" s="1585" t="s">
        <v>85</v>
      </c>
      <c r="F61" s="1586" t="s">
        <v>78</v>
      </c>
      <c r="G61" s="1637" t="s">
        <v>861</v>
      </c>
      <c r="H61" s="1638">
        <v>105</v>
      </c>
      <c r="I61" s="1639">
        <v>105</v>
      </c>
      <c r="J61" s="1589">
        <v>0</v>
      </c>
      <c r="K61" s="1590">
        <v>17</v>
      </c>
      <c r="L61" s="1640">
        <v>17</v>
      </c>
      <c r="M61" s="1641">
        <v>17</v>
      </c>
      <c r="N61" s="1590">
        <v>88</v>
      </c>
      <c r="O61" s="764"/>
      <c r="P61" s="820" t="s">
        <v>680</v>
      </c>
      <c r="Q61" s="1631"/>
      <c r="R61" s="1593"/>
      <c r="S61" s="193"/>
    </row>
    <row r="62" spans="1:19">
      <c r="A62" s="7"/>
      <c r="B62" s="1585">
        <v>47</v>
      </c>
      <c r="C62" s="819" t="s">
        <v>525</v>
      </c>
      <c r="D62" s="1635"/>
      <c r="E62" s="1585" t="s">
        <v>85</v>
      </c>
      <c r="F62" s="1586" t="s">
        <v>74</v>
      </c>
      <c r="G62" s="1637" t="s">
        <v>124</v>
      </c>
      <c r="H62" s="1585">
        <v>98</v>
      </c>
      <c r="I62" s="1588">
        <v>98</v>
      </c>
      <c r="J62" s="1589">
        <v>44</v>
      </c>
      <c r="K62" s="1590">
        <v>70</v>
      </c>
      <c r="L62" s="1589">
        <v>42</v>
      </c>
      <c r="M62" s="1590">
        <v>70</v>
      </c>
      <c r="N62" s="1590">
        <v>28</v>
      </c>
      <c r="O62" s="764"/>
      <c r="P62" s="820" t="s">
        <v>680</v>
      </c>
      <c r="Q62" s="765"/>
      <c r="R62" s="1593"/>
      <c r="S62" s="193"/>
    </row>
    <row r="63" spans="1:19">
      <c r="A63" s="7"/>
      <c r="B63" s="1585">
        <v>48</v>
      </c>
      <c r="C63" s="819" t="s">
        <v>526</v>
      </c>
      <c r="D63" s="1635"/>
      <c r="E63" s="1585" t="s">
        <v>85</v>
      </c>
      <c r="F63" s="1586" t="s">
        <v>74</v>
      </c>
      <c r="G63" s="1637" t="s">
        <v>93</v>
      </c>
      <c r="H63" s="1585">
        <v>102</v>
      </c>
      <c r="I63" s="1588">
        <v>102</v>
      </c>
      <c r="J63" s="1589">
        <v>16</v>
      </c>
      <c r="K63" s="1590">
        <v>51</v>
      </c>
      <c r="L63" s="1589">
        <v>51</v>
      </c>
      <c r="M63" s="1590">
        <v>51</v>
      </c>
      <c r="N63" s="1590"/>
      <c r="O63" s="764">
        <v>51</v>
      </c>
      <c r="P63" s="817" t="s">
        <v>86</v>
      </c>
      <c r="Q63" s="765"/>
      <c r="R63" s="1593"/>
      <c r="S63" s="193"/>
    </row>
    <row r="64" spans="1:19">
      <c r="A64" s="7"/>
      <c r="B64" s="1585">
        <v>49</v>
      </c>
      <c r="C64" s="819" t="s">
        <v>527</v>
      </c>
      <c r="D64" s="1635"/>
      <c r="E64" s="1585" t="s">
        <v>85</v>
      </c>
      <c r="F64" s="1586" t="s">
        <v>858</v>
      </c>
      <c r="G64" s="1637" t="s">
        <v>95</v>
      </c>
      <c r="H64" s="1585">
        <v>100</v>
      </c>
      <c r="I64" s="1588">
        <v>100</v>
      </c>
      <c r="J64" s="1589">
        <v>0</v>
      </c>
      <c r="K64" s="1590">
        <v>80</v>
      </c>
      <c r="L64" s="1589">
        <v>80</v>
      </c>
      <c r="M64" s="1590">
        <v>80</v>
      </c>
      <c r="N64" s="1590">
        <v>20</v>
      </c>
      <c r="O64" s="764"/>
      <c r="P64" s="817" t="s">
        <v>680</v>
      </c>
      <c r="Q64" s="765"/>
      <c r="R64" s="1593"/>
      <c r="S64" s="5"/>
    </row>
    <row r="65" spans="1:19">
      <c r="A65" s="7"/>
      <c r="B65" s="1585">
        <v>50</v>
      </c>
      <c r="C65" s="819" t="s">
        <v>528</v>
      </c>
      <c r="D65" s="1635"/>
      <c r="E65" s="1585" t="s">
        <v>85</v>
      </c>
      <c r="F65" s="1642" t="s">
        <v>78</v>
      </c>
      <c r="G65" s="1643" t="s">
        <v>863</v>
      </c>
      <c r="H65" s="1594">
        <v>100</v>
      </c>
      <c r="I65" s="1597">
        <v>100</v>
      </c>
      <c r="J65" s="1589">
        <v>0</v>
      </c>
      <c r="K65" s="1590">
        <v>0</v>
      </c>
      <c r="L65" s="1589">
        <v>0</v>
      </c>
      <c r="M65" s="1590">
        <v>0</v>
      </c>
      <c r="N65" s="1590">
        <v>100</v>
      </c>
      <c r="O65" s="764"/>
      <c r="P65" s="817" t="s">
        <v>680</v>
      </c>
      <c r="Q65" s="765"/>
      <c r="R65" s="1593"/>
      <c r="S65" s="5"/>
    </row>
    <row r="66" spans="1:19">
      <c r="A66" s="7"/>
      <c r="B66" s="1585">
        <v>51</v>
      </c>
      <c r="C66" s="819" t="s">
        <v>529</v>
      </c>
      <c r="D66" s="1635"/>
      <c r="E66" s="1585" t="s">
        <v>73</v>
      </c>
      <c r="F66" s="1644" t="s">
        <v>125</v>
      </c>
      <c r="G66" s="1643" t="s">
        <v>97</v>
      </c>
      <c r="H66" s="1594">
        <v>22</v>
      </c>
      <c r="I66" s="1597">
        <v>22</v>
      </c>
      <c r="J66" s="1589">
        <v>5</v>
      </c>
      <c r="K66" s="1590">
        <v>5</v>
      </c>
      <c r="L66" s="1591">
        <v>5</v>
      </c>
      <c r="M66" s="1592">
        <v>5</v>
      </c>
      <c r="N66" s="1590"/>
      <c r="O66" s="772"/>
      <c r="P66" s="817" t="s">
        <v>86</v>
      </c>
      <c r="Q66" s="765"/>
      <c r="R66" s="1593"/>
      <c r="S66" s="5"/>
    </row>
    <row r="67" spans="1:19">
      <c r="A67" s="7"/>
      <c r="B67" s="1585" t="s">
        <v>126</v>
      </c>
      <c r="C67" s="798" t="s">
        <v>127</v>
      </c>
      <c r="D67" s="1635"/>
      <c r="E67" s="1585" t="s">
        <v>73</v>
      </c>
      <c r="F67" s="1645"/>
      <c r="G67" s="1637" t="s">
        <v>128</v>
      </c>
      <c r="H67" s="1585"/>
      <c r="I67" s="1588">
        <v>0</v>
      </c>
      <c r="J67" s="1589">
        <v>35</v>
      </c>
      <c r="K67" s="1590">
        <v>42</v>
      </c>
      <c r="L67" s="1591">
        <v>10</v>
      </c>
      <c r="M67" s="1592">
        <v>40</v>
      </c>
      <c r="N67" s="1590"/>
      <c r="O67" s="764"/>
      <c r="P67" s="1646"/>
      <c r="Q67" s="765"/>
      <c r="R67" s="1593"/>
      <c r="S67" s="192"/>
    </row>
    <row r="68" spans="1:19">
      <c r="A68" s="7"/>
      <c r="B68" s="821">
        <v>52</v>
      </c>
      <c r="C68" s="1618" t="s">
        <v>530</v>
      </c>
      <c r="D68" s="1619"/>
      <c r="E68" s="1594" t="s">
        <v>85</v>
      </c>
      <c r="F68" s="4" t="s">
        <v>78</v>
      </c>
      <c r="G68" s="799" t="s">
        <v>129</v>
      </c>
      <c r="H68" s="800">
        <v>108</v>
      </c>
      <c r="I68" s="801">
        <v>108</v>
      </c>
      <c r="J68" s="1598">
        <v>0</v>
      </c>
      <c r="K68" s="1599">
        <v>12</v>
      </c>
      <c r="L68" s="1600">
        <v>12</v>
      </c>
      <c r="M68" s="1601">
        <v>12</v>
      </c>
      <c r="N68" s="1599">
        <v>96</v>
      </c>
      <c r="O68" s="764"/>
      <c r="P68" s="817" t="s">
        <v>680</v>
      </c>
      <c r="Q68" s="765"/>
      <c r="R68" s="1602"/>
      <c r="S68" s="192"/>
    </row>
    <row r="69" spans="1:19">
      <c r="A69" s="7"/>
      <c r="B69" s="1585">
        <v>53</v>
      </c>
      <c r="C69" s="27" t="s">
        <v>531</v>
      </c>
      <c r="D69" s="1619"/>
      <c r="E69" s="1594" t="s">
        <v>147</v>
      </c>
      <c r="F69" s="1647" t="s">
        <v>74</v>
      </c>
      <c r="G69" s="1643" t="s">
        <v>532</v>
      </c>
      <c r="H69" s="1594">
        <v>7</v>
      </c>
      <c r="I69" s="1597">
        <v>7</v>
      </c>
      <c r="J69" s="1598">
        <v>3</v>
      </c>
      <c r="K69" s="1599">
        <v>0</v>
      </c>
      <c r="L69" s="1600">
        <v>5</v>
      </c>
      <c r="M69" s="1601">
        <v>0</v>
      </c>
      <c r="N69" s="1599"/>
      <c r="O69" s="764"/>
      <c r="P69" s="822"/>
      <c r="Q69" s="765"/>
      <c r="R69" s="1602"/>
      <c r="S69" s="5"/>
    </row>
    <row r="70" spans="1:19">
      <c r="A70" s="7"/>
      <c r="B70" s="1648">
        <v>54</v>
      </c>
      <c r="C70" s="819" t="s">
        <v>533</v>
      </c>
      <c r="D70" s="1649"/>
      <c r="E70" s="1648" t="s">
        <v>85</v>
      </c>
      <c r="F70" s="1650" t="s">
        <v>78</v>
      </c>
      <c r="G70" s="1651" t="s">
        <v>864</v>
      </c>
      <c r="H70" s="1648">
        <v>300</v>
      </c>
      <c r="I70" s="1652">
        <v>300</v>
      </c>
      <c r="J70" s="1653">
        <v>16</v>
      </c>
      <c r="K70" s="1654">
        <v>16</v>
      </c>
      <c r="L70" s="1655">
        <v>16</v>
      </c>
      <c r="M70" s="1656">
        <v>32</v>
      </c>
      <c r="N70" s="1599">
        <v>268</v>
      </c>
      <c r="O70" s="1625"/>
      <c r="P70" s="774" t="s">
        <v>680</v>
      </c>
      <c r="Q70" s="1631"/>
      <c r="R70" s="1657"/>
      <c r="S70" s="5"/>
    </row>
    <row r="71" spans="1:19">
      <c r="A71" s="7"/>
      <c r="B71" s="823">
        <v>55</v>
      </c>
      <c r="C71" s="1658" t="s">
        <v>534</v>
      </c>
      <c r="D71" s="1659"/>
      <c r="E71" s="823" t="s">
        <v>85</v>
      </c>
      <c r="F71" s="824" t="s">
        <v>78</v>
      </c>
      <c r="G71" s="824" t="s">
        <v>535</v>
      </c>
      <c r="H71" s="823">
        <v>54</v>
      </c>
      <c r="I71" s="823">
        <v>54</v>
      </c>
      <c r="J71" s="825">
        <v>0</v>
      </c>
      <c r="K71" s="825">
        <v>0</v>
      </c>
      <c r="L71" s="826">
        <v>0</v>
      </c>
      <c r="M71" s="826">
        <v>17</v>
      </c>
      <c r="N71" s="1358">
        <v>37</v>
      </c>
      <c r="O71" s="1625"/>
      <c r="P71" s="774" t="s">
        <v>680</v>
      </c>
      <c r="Q71" s="827"/>
      <c r="R71" s="828"/>
      <c r="S71" s="192"/>
    </row>
    <row r="72" spans="1:19">
      <c r="A72" s="7"/>
      <c r="B72" s="1359">
        <v>56</v>
      </c>
      <c r="C72" s="1623" t="s">
        <v>536</v>
      </c>
      <c r="D72" s="1660"/>
      <c r="E72" s="1359" t="s">
        <v>85</v>
      </c>
      <c r="F72" s="1360" t="s">
        <v>78</v>
      </c>
      <c r="G72" s="1360" t="s">
        <v>865</v>
      </c>
      <c r="H72" s="1359">
        <v>110</v>
      </c>
      <c r="I72" s="1359">
        <v>110</v>
      </c>
      <c r="J72" s="1358">
        <v>17</v>
      </c>
      <c r="K72" s="1358">
        <v>17</v>
      </c>
      <c r="L72" s="1361">
        <v>17</v>
      </c>
      <c r="M72" s="1361">
        <v>17</v>
      </c>
      <c r="N72" s="1358">
        <v>93</v>
      </c>
      <c r="O72" s="1625"/>
      <c r="P72" s="774" t="s">
        <v>680</v>
      </c>
      <c r="Q72" s="1661"/>
      <c r="R72" s="1629"/>
      <c r="S72" s="192"/>
    </row>
    <row r="73" spans="1:19">
      <c r="A73" s="7"/>
      <c r="B73" s="1359">
        <v>57</v>
      </c>
      <c r="C73" s="1623" t="s">
        <v>688</v>
      </c>
      <c r="D73" s="1660"/>
      <c r="E73" s="1359" t="s">
        <v>85</v>
      </c>
      <c r="F73" s="1360" t="s">
        <v>78</v>
      </c>
      <c r="G73" s="1621" t="s">
        <v>689</v>
      </c>
      <c r="H73" s="1359">
        <v>100</v>
      </c>
      <c r="I73" s="1627">
        <v>100</v>
      </c>
      <c r="J73" s="1358">
        <v>0</v>
      </c>
      <c r="K73" s="1358">
        <v>0</v>
      </c>
      <c r="L73" s="1628">
        <v>12</v>
      </c>
      <c r="M73" s="1361">
        <v>12</v>
      </c>
      <c r="N73" s="1358">
        <v>88</v>
      </c>
      <c r="O73" s="1625"/>
      <c r="P73" s="1662" t="s">
        <v>680</v>
      </c>
      <c r="Q73" s="1661"/>
      <c r="R73" s="1629"/>
      <c r="S73" s="199"/>
    </row>
    <row r="74" spans="1:19">
      <c r="A74" s="7"/>
      <c r="B74" s="1648">
        <v>58</v>
      </c>
      <c r="C74" s="819" t="s">
        <v>690</v>
      </c>
      <c r="D74" s="1649"/>
      <c r="E74" s="823" t="s">
        <v>85</v>
      </c>
      <c r="F74" s="824" t="s">
        <v>78</v>
      </c>
      <c r="G74" s="824" t="s">
        <v>691</v>
      </c>
      <c r="H74" s="823">
        <v>116</v>
      </c>
      <c r="I74" s="823">
        <v>116</v>
      </c>
      <c r="J74" s="825">
        <v>17</v>
      </c>
      <c r="K74" s="825">
        <v>17</v>
      </c>
      <c r="L74" s="826">
        <v>17</v>
      </c>
      <c r="M74" s="826">
        <v>17</v>
      </c>
      <c r="N74" s="825">
        <v>99</v>
      </c>
      <c r="O74" s="829"/>
      <c r="P74" s="1663" t="s">
        <v>680</v>
      </c>
      <c r="Q74" s="830"/>
      <c r="R74" s="1362"/>
      <c r="S74" s="192"/>
    </row>
    <row r="75" spans="1:19">
      <c r="A75" s="780"/>
      <c r="B75" s="1664">
        <v>59</v>
      </c>
      <c r="C75" s="1665" t="s">
        <v>866</v>
      </c>
      <c r="D75" s="1666"/>
      <c r="E75" s="1363" t="s">
        <v>85</v>
      </c>
      <c r="F75" s="1364" t="s">
        <v>103</v>
      </c>
      <c r="G75" s="1364" t="s">
        <v>867</v>
      </c>
      <c r="H75" s="1363">
        <v>163</v>
      </c>
      <c r="I75" s="1363">
        <v>163</v>
      </c>
      <c r="J75" s="1365">
        <v>0</v>
      </c>
      <c r="K75" s="1365">
        <v>0</v>
      </c>
      <c r="L75" s="1366">
        <v>54</v>
      </c>
      <c r="M75" s="1366">
        <v>145</v>
      </c>
      <c r="N75" s="1365">
        <v>18</v>
      </c>
      <c r="O75" s="1367"/>
      <c r="P75" s="1663" t="s">
        <v>680</v>
      </c>
      <c r="Q75" s="1667"/>
      <c r="R75" s="1368"/>
      <c r="S75" s="192"/>
    </row>
    <row r="76" spans="1:19">
      <c r="A76" s="7"/>
      <c r="B76" s="823">
        <v>60</v>
      </c>
      <c r="C76" s="1282" t="s">
        <v>927</v>
      </c>
      <c r="D76" s="1668"/>
      <c r="E76" s="1359" t="s">
        <v>2</v>
      </c>
      <c r="F76" s="1360" t="s">
        <v>928</v>
      </c>
      <c r="G76" s="1360" t="s">
        <v>951</v>
      </c>
      <c r="H76" s="1359">
        <v>1224</v>
      </c>
      <c r="I76" s="1359">
        <v>1224</v>
      </c>
      <c r="J76" s="1358">
        <v>480</v>
      </c>
      <c r="K76" s="1358">
        <v>479</v>
      </c>
      <c r="L76" s="1361">
        <v>524</v>
      </c>
      <c r="M76" s="1361">
        <v>524</v>
      </c>
      <c r="N76" s="1358">
        <v>700</v>
      </c>
      <c r="O76" s="1369"/>
      <c r="P76" s="787" t="s">
        <v>919</v>
      </c>
      <c r="Q76" s="1661"/>
      <c r="R76" s="1362"/>
      <c r="S76" s="192"/>
    </row>
    <row r="77" spans="1:19">
      <c r="A77" s="7"/>
      <c r="B77" s="1359"/>
      <c r="C77" s="1669" t="s">
        <v>929</v>
      </c>
      <c r="D77" s="1624"/>
      <c r="E77" s="1359" t="s">
        <v>930</v>
      </c>
      <c r="F77" s="1360" t="s">
        <v>78</v>
      </c>
      <c r="G77" s="1360">
        <v>66</v>
      </c>
      <c r="H77" s="1359">
        <v>0</v>
      </c>
      <c r="I77" s="1359">
        <v>0</v>
      </c>
      <c r="J77" s="1358">
        <v>8</v>
      </c>
      <c r="K77" s="1358">
        <v>1</v>
      </c>
      <c r="L77" s="1361">
        <v>40</v>
      </c>
      <c r="M77" s="1361">
        <v>40</v>
      </c>
      <c r="N77" s="1358"/>
      <c r="O77" s="1369"/>
      <c r="P77" s="1670" t="s">
        <v>869</v>
      </c>
      <c r="Q77" s="1661"/>
      <c r="R77" s="1362"/>
      <c r="S77" s="192"/>
    </row>
    <row r="78" spans="1:19">
      <c r="A78" s="7"/>
      <c r="B78" s="1359">
        <v>61</v>
      </c>
      <c r="C78" s="1370" t="s">
        <v>952</v>
      </c>
      <c r="D78" s="1371"/>
      <c r="E78" s="1359" t="s">
        <v>2</v>
      </c>
      <c r="F78" s="1360" t="s">
        <v>953</v>
      </c>
      <c r="G78" s="1360">
        <v>0</v>
      </c>
      <c r="H78" s="1359">
        <v>575</v>
      </c>
      <c r="I78" s="1359">
        <v>575</v>
      </c>
      <c r="J78" s="1358">
        <v>585</v>
      </c>
      <c r="K78" s="1358">
        <v>639</v>
      </c>
      <c r="L78" s="1361">
        <v>700</v>
      </c>
      <c r="M78" s="1361">
        <v>700</v>
      </c>
      <c r="N78" s="1358"/>
      <c r="O78" s="1369"/>
      <c r="P78" s="1670"/>
      <c r="Q78" s="1661"/>
      <c r="R78" s="1362"/>
      <c r="S78" s="194"/>
    </row>
    <row r="79" spans="1:19" ht="15.75" thickBot="1">
      <c r="A79" s="7"/>
      <c r="B79" s="1190"/>
      <c r="C79" s="1671" t="s">
        <v>888</v>
      </c>
      <c r="D79" s="1672"/>
      <c r="E79" s="1190" t="s">
        <v>73</v>
      </c>
      <c r="F79" s="1191" t="s">
        <v>103</v>
      </c>
      <c r="G79" s="1191" t="s">
        <v>867</v>
      </c>
      <c r="H79" s="1190">
        <v>0</v>
      </c>
      <c r="I79" s="1190">
        <v>0</v>
      </c>
      <c r="J79" s="1187">
        <v>0</v>
      </c>
      <c r="K79" s="1187">
        <v>0</v>
      </c>
      <c r="L79" s="1192">
        <v>0</v>
      </c>
      <c r="M79" s="1192">
        <v>0</v>
      </c>
      <c r="N79" s="1187"/>
      <c r="O79" s="1193"/>
      <c r="P79" s="1673" t="s">
        <v>869</v>
      </c>
      <c r="Q79" s="1674"/>
      <c r="R79" s="1675"/>
      <c r="S79" s="195"/>
    </row>
    <row r="80" spans="1:19" ht="15.75" thickBot="1">
      <c r="A80" s="7"/>
      <c r="B80" s="1676"/>
      <c r="C80" s="1677" t="s">
        <v>978</v>
      </c>
      <c r="D80" s="1678"/>
      <c r="E80" s="1676" t="s">
        <v>147</v>
      </c>
      <c r="F80" s="1679" t="s">
        <v>83</v>
      </c>
      <c r="G80" s="1679">
        <v>75</v>
      </c>
      <c r="H80" s="1676">
        <v>0</v>
      </c>
      <c r="I80" s="1676">
        <v>0</v>
      </c>
      <c r="J80" s="1680">
        <v>66</v>
      </c>
      <c r="K80" s="1680">
        <v>0</v>
      </c>
      <c r="L80" s="1681">
        <v>25</v>
      </c>
      <c r="M80" s="1681">
        <v>0</v>
      </c>
      <c r="N80" s="1680"/>
      <c r="O80" s="1682"/>
      <c r="P80" s="1683" t="s">
        <v>948</v>
      </c>
      <c r="Q80" s="1674"/>
      <c r="R80" s="1675"/>
      <c r="S80" s="5"/>
    </row>
    <row r="81" spans="1:19" ht="15.75" thickBot="1">
      <c r="A81" s="7"/>
      <c r="B81" s="483"/>
      <c r="C81" s="484" t="s">
        <v>537</v>
      </c>
      <c r="D81" s="484"/>
      <c r="E81" s="485"/>
      <c r="F81" s="485"/>
      <c r="G81" s="485"/>
      <c r="H81" s="486">
        <v>4404</v>
      </c>
      <c r="I81" s="803">
        <v>4344</v>
      </c>
      <c r="J81" s="487">
        <v>1673</v>
      </c>
      <c r="K81" s="486">
        <v>1840</v>
      </c>
      <c r="L81" s="803">
        <v>2022</v>
      </c>
      <c r="M81" s="486">
        <v>2171</v>
      </c>
      <c r="N81" s="486">
        <v>1939</v>
      </c>
      <c r="O81" s="804">
        <v>381</v>
      </c>
      <c r="P81" s="805"/>
      <c r="Q81" s="806"/>
      <c r="R81" s="807"/>
      <c r="S81" s="193"/>
    </row>
    <row r="82" spans="1:19">
      <c r="A82" s="7"/>
      <c r="B82" s="832"/>
      <c r="C82" s="833" t="s">
        <v>538</v>
      </c>
      <c r="D82" s="1438"/>
      <c r="E82" s="1426" t="s">
        <v>73</v>
      </c>
      <c r="F82" s="1439" t="s">
        <v>130</v>
      </c>
      <c r="G82" s="1440" t="s">
        <v>131</v>
      </c>
      <c r="H82" s="1426">
        <v>0</v>
      </c>
      <c r="I82" s="1430">
        <v>0</v>
      </c>
      <c r="J82" s="1431">
        <v>0</v>
      </c>
      <c r="K82" s="1432">
        <v>0</v>
      </c>
      <c r="L82" s="1431">
        <v>0</v>
      </c>
      <c r="M82" s="1432">
        <v>0</v>
      </c>
      <c r="N82" s="834"/>
      <c r="O82" s="835"/>
      <c r="P82" s="871" t="s">
        <v>577</v>
      </c>
      <c r="Q82" s="1684"/>
      <c r="R82" s="1685"/>
      <c r="S82" s="196"/>
    </row>
    <row r="83" spans="1:19">
      <c r="A83" s="7"/>
      <c r="B83" s="836"/>
      <c r="C83" s="833" t="s">
        <v>539</v>
      </c>
      <c r="D83" s="1438"/>
      <c r="E83" s="1426" t="s">
        <v>73</v>
      </c>
      <c r="F83" s="1439" t="s">
        <v>130</v>
      </c>
      <c r="G83" s="1440" t="s">
        <v>131</v>
      </c>
      <c r="H83" s="1426">
        <v>0</v>
      </c>
      <c r="I83" s="1430">
        <v>0</v>
      </c>
      <c r="J83" s="1431">
        <v>0</v>
      </c>
      <c r="K83" s="1432">
        <v>0</v>
      </c>
      <c r="L83" s="1431">
        <v>0</v>
      </c>
      <c r="M83" s="1432">
        <v>0</v>
      </c>
      <c r="N83" s="834"/>
      <c r="O83" s="835"/>
      <c r="P83" s="1161" t="s">
        <v>577</v>
      </c>
      <c r="Q83" s="1684"/>
      <c r="R83" s="1685"/>
      <c r="S83" s="196"/>
    </row>
    <row r="84" spans="1:19">
      <c r="A84" s="7"/>
      <c r="B84" s="836"/>
      <c r="C84" s="833" t="s">
        <v>540</v>
      </c>
      <c r="D84" s="1438"/>
      <c r="E84" s="1217" t="s">
        <v>73</v>
      </c>
      <c r="F84" s="1218" t="s">
        <v>130</v>
      </c>
      <c r="G84" s="1219" t="s">
        <v>131</v>
      </c>
      <c r="H84" s="1426">
        <v>0</v>
      </c>
      <c r="I84" s="1430">
        <v>0</v>
      </c>
      <c r="J84" s="1431">
        <v>0</v>
      </c>
      <c r="K84" s="1432">
        <v>0</v>
      </c>
      <c r="L84" s="1431">
        <v>0</v>
      </c>
      <c r="M84" s="1432">
        <v>0</v>
      </c>
      <c r="N84" s="834"/>
      <c r="O84" s="835"/>
      <c r="P84" s="1161" t="s">
        <v>577</v>
      </c>
      <c r="Q84" s="1684"/>
      <c r="R84" s="1686"/>
      <c r="S84" s="196"/>
    </row>
    <row r="85" spans="1:19">
      <c r="A85" s="7"/>
      <c r="B85" s="1148">
        <v>62</v>
      </c>
      <c r="C85" s="793" t="s">
        <v>541</v>
      </c>
      <c r="D85" s="1342"/>
      <c r="E85" s="763" t="s">
        <v>73</v>
      </c>
      <c r="F85" s="811" t="s">
        <v>130</v>
      </c>
      <c r="G85" s="762" t="s">
        <v>132</v>
      </c>
      <c r="H85" s="1307">
        <v>221</v>
      </c>
      <c r="I85" s="1310">
        <v>221</v>
      </c>
      <c r="J85" s="1311">
        <v>210</v>
      </c>
      <c r="K85" s="1312">
        <v>213</v>
      </c>
      <c r="L85" s="1313">
        <v>220</v>
      </c>
      <c r="M85" s="1314">
        <v>220</v>
      </c>
      <c r="N85" s="1312"/>
      <c r="O85" s="764"/>
      <c r="P85" s="837" t="s">
        <v>133</v>
      </c>
      <c r="Q85" s="1687"/>
      <c r="R85" s="1415"/>
      <c r="S85" s="196"/>
    </row>
    <row r="86" spans="1:19">
      <c r="A86" s="7"/>
      <c r="B86" s="1307">
        <v>63</v>
      </c>
      <c r="C86" s="793" t="s">
        <v>542</v>
      </c>
      <c r="D86" s="1342"/>
      <c r="E86" s="763" t="s">
        <v>73</v>
      </c>
      <c r="F86" s="811" t="s">
        <v>130</v>
      </c>
      <c r="G86" s="762" t="s">
        <v>134</v>
      </c>
      <c r="H86" s="1307">
        <v>360</v>
      </c>
      <c r="I86" s="1310">
        <v>360</v>
      </c>
      <c r="J86" s="1311">
        <v>320</v>
      </c>
      <c r="K86" s="1312">
        <v>280</v>
      </c>
      <c r="L86" s="1311">
        <v>280</v>
      </c>
      <c r="M86" s="1312">
        <v>300</v>
      </c>
      <c r="N86" s="1312"/>
      <c r="O86" s="772"/>
      <c r="P86" s="837" t="s">
        <v>133</v>
      </c>
      <c r="Q86" s="1688"/>
      <c r="R86" s="1689"/>
      <c r="S86" s="193"/>
    </row>
    <row r="87" spans="1:19">
      <c r="A87" s="7"/>
      <c r="B87" s="1148">
        <v>64</v>
      </c>
      <c r="C87" s="793" t="s">
        <v>543</v>
      </c>
      <c r="D87" s="1342"/>
      <c r="E87" s="763" t="s">
        <v>73</v>
      </c>
      <c r="F87" s="811" t="s">
        <v>130</v>
      </c>
      <c r="G87" s="762" t="s">
        <v>134</v>
      </c>
      <c r="H87" s="1312">
        <v>360</v>
      </c>
      <c r="I87" s="1310">
        <v>360</v>
      </c>
      <c r="J87" s="1311">
        <v>305</v>
      </c>
      <c r="K87" s="1312">
        <v>230</v>
      </c>
      <c r="L87" s="1311">
        <v>250</v>
      </c>
      <c r="M87" s="1312">
        <v>300</v>
      </c>
      <c r="N87" s="1312"/>
      <c r="O87" s="764"/>
      <c r="P87" s="837" t="s">
        <v>133</v>
      </c>
      <c r="Q87" s="1688"/>
      <c r="R87" s="1690"/>
      <c r="S87" s="192"/>
    </row>
    <row r="88" spans="1:19">
      <c r="A88" s="7"/>
      <c r="B88" s="838">
        <v>65</v>
      </c>
      <c r="C88" s="793" t="s">
        <v>868</v>
      </c>
      <c r="D88" s="1342"/>
      <c r="E88" s="763" t="s">
        <v>73</v>
      </c>
      <c r="F88" s="811" t="s">
        <v>130</v>
      </c>
      <c r="G88" s="762" t="s">
        <v>900</v>
      </c>
      <c r="H88" s="1312">
        <v>400</v>
      </c>
      <c r="I88" s="1310">
        <v>400</v>
      </c>
      <c r="J88" s="1311">
        <v>230</v>
      </c>
      <c r="K88" s="1312">
        <v>240</v>
      </c>
      <c r="L88" s="1311">
        <v>330</v>
      </c>
      <c r="M88" s="1312">
        <v>330</v>
      </c>
      <c r="N88" s="1312"/>
      <c r="O88" s="764"/>
      <c r="P88" s="837" t="s">
        <v>133</v>
      </c>
      <c r="Q88" s="1688"/>
      <c r="R88" s="1690"/>
      <c r="S88" s="193"/>
    </row>
    <row r="89" spans="1:19">
      <c r="A89" s="7"/>
      <c r="B89" s="1307">
        <v>66</v>
      </c>
      <c r="C89" s="793" t="s">
        <v>544</v>
      </c>
      <c r="D89" s="1342"/>
      <c r="E89" s="763" t="s">
        <v>73</v>
      </c>
      <c r="F89" s="811" t="s">
        <v>130</v>
      </c>
      <c r="G89" s="762" t="s">
        <v>135</v>
      </c>
      <c r="H89" s="1312">
        <v>53</v>
      </c>
      <c r="I89" s="1310">
        <v>45</v>
      </c>
      <c r="J89" s="1311">
        <v>30</v>
      </c>
      <c r="K89" s="1312">
        <v>32</v>
      </c>
      <c r="L89" s="1311">
        <v>32</v>
      </c>
      <c r="M89" s="1312">
        <v>32</v>
      </c>
      <c r="N89" s="1312">
        <v>13</v>
      </c>
      <c r="O89" s="764"/>
      <c r="P89" s="837" t="s">
        <v>77</v>
      </c>
      <c r="Q89" s="1688"/>
      <c r="R89" s="1691"/>
      <c r="S89" s="196"/>
    </row>
    <row r="90" spans="1:19">
      <c r="A90" s="7"/>
      <c r="B90" s="1148">
        <v>67</v>
      </c>
      <c r="C90" s="854" t="s">
        <v>545</v>
      </c>
      <c r="D90" s="1343"/>
      <c r="E90" s="1283" t="s">
        <v>73</v>
      </c>
      <c r="F90" s="1284" t="s">
        <v>76</v>
      </c>
      <c r="G90" s="1285">
        <v>0</v>
      </c>
      <c r="H90" s="1418">
        <v>55</v>
      </c>
      <c r="I90" s="1421">
        <v>55</v>
      </c>
      <c r="J90" s="1422">
        <v>22</v>
      </c>
      <c r="K90" s="1344">
        <v>20</v>
      </c>
      <c r="L90" s="1422">
        <v>44</v>
      </c>
      <c r="M90" s="1344">
        <v>52</v>
      </c>
      <c r="N90" s="1312">
        <v>3</v>
      </c>
      <c r="O90" s="777"/>
      <c r="P90" s="1286" t="s">
        <v>77</v>
      </c>
      <c r="Q90" s="1692"/>
      <c r="R90" s="1693"/>
      <c r="S90" s="196"/>
    </row>
    <row r="91" spans="1:19">
      <c r="A91" s="7"/>
      <c r="B91" s="1348">
        <v>68</v>
      </c>
      <c r="C91" s="793" t="s">
        <v>954</v>
      </c>
      <c r="D91" s="1342"/>
      <c r="E91" s="1307" t="s">
        <v>73</v>
      </c>
      <c r="F91" s="1308" t="s">
        <v>78</v>
      </c>
      <c r="G91" s="1309" t="s">
        <v>546</v>
      </c>
      <c r="H91" s="1435">
        <v>195</v>
      </c>
      <c r="I91" s="1436">
        <v>195</v>
      </c>
      <c r="J91" s="1311">
        <v>55</v>
      </c>
      <c r="K91" s="1312">
        <v>63</v>
      </c>
      <c r="L91" s="1313">
        <v>63</v>
      </c>
      <c r="M91" s="1314">
        <v>63</v>
      </c>
      <c r="N91" s="1312">
        <v>132</v>
      </c>
      <c r="O91" s="1694"/>
      <c r="P91" s="837" t="s">
        <v>77</v>
      </c>
      <c r="Q91" s="1341"/>
      <c r="R91" s="1415"/>
      <c r="S91" s="193"/>
    </row>
    <row r="92" spans="1:19">
      <c r="A92" s="7"/>
      <c r="B92" s="1287">
        <v>69</v>
      </c>
      <c r="C92" s="793" t="s">
        <v>547</v>
      </c>
      <c r="D92" s="1342"/>
      <c r="E92" s="1307" t="s">
        <v>73</v>
      </c>
      <c r="F92" s="1308" t="s">
        <v>78</v>
      </c>
      <c r="G92" s="1309" t="s">
        <v>137</v>
      </c>
      <c r="H92" s="1435">
        <v>51</v>
      </c>
      <c r="I92" s="1436">
        <v>51</v>
      </c>
      <c r="J92" s="1311">
        <v>51</v>
      </c>
      <c r="K92" s="1312">
        <v>51</v>
      </c>
      <c r="L92" s="1313">
        <v>51</v>
      </c>
      <c r="M92" s="1314">
        <v>51</v>
      </c>
      <c r="N92" s="1312"/>
      <c r="O92" s="764"/>
      <c r="P92" s="837"/>
      <c r="Q92" s="1341"/>
      <c r="R92" s="1691"/>
      <c r="S92" s="192"/>
    </row>
    <row r="93" spans="1:19">
      <c r="A93" s="7"/>
      <c r="B93" s="1148">
        <v>70</v>
      </c>
      <c r="C93" s="793" t="s">
        <v>955</v>
      </c>
      <c r="D93" s="1342"/>
      <c r="E93" s="1307" t="s">
        <v>85</v>
      </c>
      <c r="F93" s="1308" t="s">
        <v>78</v>
      </c>
      <c r="G93" s="1309" t="s">
        <v>548</v>
      </c>
      <c r="H93" s="1435">
        <v>150</v>
      </c>
      <c r="I93" s="1436">
        <v>150</v>
      </c>
      <c r="J93" s="1311">
        <v>0</v>
      </c>
      <c r="K93" s="1312">
        <v>0</v>
      </c>
      <c r="L93" s="1313">
        <v>6</v>
      </c>
      <c r="M93" s="1314">
        <v>6</v>
      </c>
      <c r="N93" s="1312">
        <v>144</v>
      </c>
      <c r="O93" s="764"/>
      <c r="P93" s="817" t="s">
        <v>680</v>
      </c>
      <c r="Q93" s="1341"/>
      <c r="R93" s="1415"/>
      <c r="S93" s="192"/>
    </row>
    <row r="94" spans="1:19">
      <c r="A94" s="7"/>
      <c r="B94" s="1695">
        <v>71</v>
      </c>
      <c r="C94" s="793" t="s">
        <v>549</v>
      </c>
      <c r="D94" s="1342"/>
      <c r="E94" s="1307" t="s">
        <v>85</v>
      </c>
      <c r="F94" s="1308" t="s">
        <v>74</v>
      </c>
      <c r="G94" s="1309" t="s">
        <v>139</v>
      </c>
      <c r="H94" s="1307">
        <v>52</v>
      </c>
      <c r="I94" s="1310">
        <v>52</v>
      </c>
      <c r="J94" s="1311">
        <v>0</v>
      </c>
      <c r="K94" s="1312">
        <v>0</v>
      </c>
      <c r="L94" s="1313">
        <v>33</v>
      </c>
      <c r="M94" s="1696">
        <v>33</v>
      </c>
      <c r="N94" s="1312"/>
      <c r="O94" s="764"/>
      <c r="P94" s="820"/>
      <c r="Q94" s="1341"/>
      <c r="R94" s="1415"/>
      <c r="S94" s="192"/>
    </row>
    <row r="95" spans="1:19">
      <c r="A95" s="7"/>
      <c r="B95" s="1148">
        <v>72</v>
      </c>
      <c r="C95" s="793" t="s">
        <v>550</v>
      </c>
      <c r="D95" s="1342"/>
      <c r="E95" s="1307" t="s">
        <v>73</v>
      </c>
      <c r="F95" s="1308" t="s">
        <v>74</v>
      </c>
      <c r="G95" s="1309" t="s">
        <v>140</v>
      </c>
      <c r="H95" s="1307">
        <v>163</v>
      </c>
      <c r="I95" s="1310">
        <v>163</v>
      </c>
      <c r="J95" s="1311">
        <v>0</v>
      </c>
      <c r="K95" s="1312">
        <v>0</v>
      </c>
      <c r="L95" s="1313">
        <v>0</v>
      </c>
      <c r="M95" s="1314">
        <v>0</v>
      </c>
      <c r="N95" s="1312"/>
      <c r="O95" s="772">
        <v>163</v>
      </c>
      <c r="P95" s="817" t="s">
        <v>679</v>
      </c>
      <c r="Q95" s="1341"/>
      <c r="R95" s="1415"/>
      <c r="S95" s="192"/>
    </row>
    <row r="96" spans="1:19">
      <c r="A96" s="7"/>
      <c r="B96" s="1695">
        <v>73</v>
      </c>
      <c r="C96" s="793" t="s">
        <v>956</v>
      </c>
      <c r="D96" s="1342"/>
      <c r="E96" s="1307" t="s">
        <v>85</v>
      </c>
      <c r="F96" s="1308" t="s">
        <v>78</v>
      </c>
      <c r="G96" s="1309" t="s">
        <v>870</v>
      </c>
      <c r="H96" s="1307">
        <v>200</v>
      </c>
      <c r="I96" s="1310">
        <v>200</v>
      </c>
      <c r="J96" s="1311">
        <v>51</v>
      </c>
      <c r="K96" s="1312">
        <v>155</v>
      </c>
      <c r="L96" s="1313">
        <v>50</v>
      </c>
      <c r="M96" s="1314">
        <v>155</v>
      </c>
      <c r="N96" s="1312">
        <v>45</v>
      </c>
      <c r="O96" s="772"/>
      <c r="P96" s="840" t="s">
        <v>680</v>
      </c>
      <c r="Q96" s="1341"/>
      <c r="R96" s="1415"/>
      <c r="S96" s="193"/>
    </row>
    <row r="97" spans="1:19">
      <c r="A97" s="7"/>
      <c r="B97" s="1148">
        <v>74</v>
      </c>
      <c r="C97" s="793" t="s">
        <v>551</v>
      </c>
      <c r="D97" s="1342"/>
      <c r="E97" s="1307" t="s">
        <v>73</v>
      </c>
      <c r="F97" s="1353" t="s">
        <v>96</v>
      </c>
      <c r="G97" s="1347" t="s">
        <v>141</v>
      </c>
      <c r="H97" s="1307">
        <v>11</v>
      </c>
      <c r="I97" s="1310">
        <v>11</v>
      </c>
      <c r="J97" s="1311">
        <v>10</v>
      </c>
      <c r="K97" s="1312">
        <v>10</v>
      </c>
      <c r="L97" s="1313">
        <v>10</v>
      </c>
      <c r="M97" s="1314">
        <v>10</v>
      </c>
      <c r="N97" s="1312"/>
      <c r="O97" s="764">
        <v>5</v>
      </c>
      <c r="P97" s="841" t="s">
        <v>86</v>
      </c>
      <c r="Q97" s="1341"/>
      <c r="R97" s="1315"/>
      <c r="S97" s="200"/>
    </row>
    <row r="98" spans="1:19">
      <c r="A98" s="7"/>
      <c r="B98" s="1697" t="s">
        <v>142</v>
      </c>
      <c r="C98" s="842" t="s">
        <v>552</v>
      </c>
      <c r="D98" s="1342"/>
      <c r="E98" s="1307"/>
      <c r="F98" s="1353" t="s">
        <v>144</v>
      </c>
      <c r="G98" s="1347">
        <v>0</v>
      </c>
      <c r="H98" s="1307">
        <v>160</v>
      </c>
      <c r="I98" s="1310">
        <v>160</v>
      </c>
      <c r="J98" s="1311">
        <v>88</v>
      </c>
      <c r="K98" s="1312">
        <v>106</v>
      </c>
      <c r="L98" s="1313">
        <v>146</v>
      </c>
      <c r="M98" s="1314">
        <v>143</v>
      </c>
      <c r="N98" s="1312"/>
      <c r="O98" s="764"/>
      <c r="P98" s="843" t="s">
        <v>0</v>
      </c>
      <c r="Q98" s="1341"/>
      <c r="R98" s="1315"/>
      <c r="S98" s="200"/>
    </row>
    <row r="99" spans="1:19">
      <c r="A99" s="7"/>
      <c r="B99" s="1307">
        <v>75</v>
      </c>
      <c r="C99" s="819" t="s">
        <v>958</v>
      </c>
      <c r="D99" s="1342"/>
      <c r="E99" s="1307" t="s">
        <v>73</v>
      </c>
      <c r="F99" s="1308" t="s">
        <v>125</v>
      </c>
      <c r="G99" s="1347" t="s">
        <v>109</v>
      </c>
      <c r="H99" s="1307">
        <v>33</v>
      </c>
      <c r="I99" s="1310">
        <v>33</v>
      </c>
      <c r="J99" s="1311">
        <v>17</v>
      </c>
      <c r="K99" s="1312">
        <v>33</v>
      </c>
      <c r="L99" s="1313">
        <v>30</v>
      </c>
      <c r="M99" s="1314">
        <v>30</v>
      </c>
      <c r="N99" s="1312"/>
      <c r="O99" s="764"/>
      <c r="P99" s="841"/>
      <c r="Q99" s="1341"/>
      <c r="R99" s="1315"/>
      <c r="S99" s="5"/>
    </row>
    <row r="100" spans="1:19">
      <c r="A100" s="7"/>
      <c r="B100" s="1307">
        <v>76</v>
      </c>
      <c r="C100" s="819" t="s">
        <v>553</v>
      </c>
      <c r="D100" s="1698"/>
      <c r="E100" s="1307" t="s">
        <v>85</v>
      </c>
      <c r="F100" s="1353" t="s">
        <v>78</v>
      </c>
      <c r="G100" s="1347" t="s">
        <v>139</v>
      </c>
      <c r="H100" s="1307">
        <v>52</v>
      </c>
      <c r="I100" s="1310">
        <v>52</v>
      </c>
      <c r="J100" s="1311">
        <v>25</v>
      </c>
      <c r="K100" s="1312">
        <v>52</v>
      </c>
      <c r="L100" s="1313">
        <v>25</v>
      </c>
      <c r="M100" s="1314">
        <v>52</v>
      </c>
      <c r="N100" s="1312"/>
      <c r="O100" s="764"/>
      <c r="P100" s="844"/>
      <c r="Q100" s="1341"/>
      <c r="R100" s="1315"/>
      <c r="S100" s="200"/>
    </row>
    <row r="101" spans="1:19">
      <c r="A101" s="7"/>
      <c r="B101" s="1307">
        <v>77</v>
      </c>
      <c r="C101" s="1403" t="s">
        <v>554</v>
      </c>
      <c r="D101" s="1317"/>
      <c r="E101" s="1316" t="s">
        <v>73</v>
      </c>
      <c r="F101" s="1316" t="s">
        <v>96</v>
      </c>
      <c r="G101" s="1351" t="s">
        <v>145</v>
      </c>
      <c r="H101" s="1316">
        <v>25</v>
      </c>
      <c r="I101" s="1319">
        <v>25</v>
      </c>
      <c r="J101" s="1320">
        <v>18</v>
      </c>
      <c r="K101" s="1321">
        <v>18</v>
      </c>
      <c r="L101" s="1322">
        <v>20</v>
      </c>
      <c r="M101" s="1323">
        <v>20</v>
      </c>
      <c r="N101" s="1321"/>
      <c r="O101" s="764">
        <v>5</v>
      </c>
      <c r="P101" s="844" t="s">
        <v>86</v>
      </c>
      <c r="Q101" s="1447"/>
      <c r="R101" s="1324"/>
      <c r="S101" s="5"/>
    </row>
    <row r="102" spans="1:19">
      <c r="A102" s="7"/>
      <c r="B102" s="814"/>
      <c r="C102" s="1699" t="s">
        <v>555</v>
      </c>
      <c r="D102" s="1700"/>
      <c r="E102" s="1326" t="s">
        <v>91</v>
      </c>
      <c r="F102" s="1701" t="s">
        <v>78</v>
      </c>
      <c r="G102" s="1455" t="s">
        <v>556</v>
      </c>
      <c r="H102" s="1326">
        <v>0</v>
      </c>
      <c r="I102" s="1456">
        <v>0</v>
      </c>
      <c r="J102" s="1327">
        <v>0</v>
      </c>
      <c r="K102" s="1328">
        <v>0</v>
      </c>
      <c r="L102" s="1329">
        <v>0</v>
      </c>
      <c r="M102" s="1330">
        <v>0</v>
      </c>
      <c r="N102" s="1328"/>
      <c r="O102" s="1220"/>
      <c r="P102" s="1221" t="s">
        <v>577</v>
      </c>
      <c r="Q102" s="1457"/>
      <c r="R102" s="1702"/>
      <c r="S102" s="5"/>
    </row>
    <row r="103" spans="1:19">
      <c r="A103" s="7"/>
      <c r="B103" s="814">
        <v>78</v>
      </c>
      <c r="C103" s="1403" t="s">
        <v>557</v>
      </c>
      <c r="D103" s="1406"/>
      <c r="E103" s="1316" t="s">
        <v>85</v>
      </c>
      <c r="F103" s="1352" t="s">
        <v>78</v>
      </c>
      <c r="G103" s="1351" t="s">
        <v>558</v>
      </c>
      <c r="H103" s="1316">
        <v>114</v>
      </c>
      <c r="I103" s="1319">
        <v>114</v>
      </c>
      <c r="J103" s="1320">
        <v>17</v>
      </c>
      <c r="K103" s="1321">
        <v>114</v>
      </c>
      <c r="L103" s="1322">
        <v>17</v>
      </c>
      <c r="M103" s="1323">
        <v>114</v>
      </c>
      <c r="N103" s="1321"/>
      <c r="O103" s="1335"/>
      <c r="P103" s="844"/>
      <c r="Q103" s="1341"/>
      <c r="R103" s="1486"/>
      <c r="S103" s="5"/>
    </row>
    <row r="104" spans="1:19">
      <c r="A104" s="7"/>
      <c r="B104" s="1331">
        <v>79</v>
      </c>
      <c r="C104" s="1403" t="s">
        <v>559</v>
      </c>
      <c r="D104" s="1410"/>
      <c r="E104" s="1332" t="s">
        <v>85</v>
      </c>
      <c r="F104" s="1333" t="s">
        <v>78</v>
      </c>
      <c r="G104" s="1333" t="s">
        <v>560</v>
      </c>
      <c r="H104" s="1332">
        <v>113</v>
      </c>
      <c r="I104" s="1332">
        <v>113</v>
      </c>
      <c r="J104" s="1331">
        <v>28</v>
      </c>
      <c r="K104" s="1331">
        <v>58</v>
      </c>
      <c r="L104" s="1334">
        <v>38</v>
      </c>
      <c r="M104" s="1334">
        <v>58</v>
      </c>
      <c r="N104" s="1321">
        <v>55</v>
      </c>
      <c r="O104" s="1340"/>
      <c r="P104" s="844" t="s">
        <v>680</v>
      </c>
      <c r="Q104" s="1412"/>
      <c r="R104" s="1338"/>
      <c r="S104" s="5"/>
    </row>
    <row r="105" spans="1:19">
      <c r="A105" s="7"/>
      <c r="B105" s="1331">
        <v>80</v>
      </c>
      <c r="C105" s="1403" t="s">
        <v>714</v>
      </c>
      <c r="D105" s="1410"/>
      <c r="E105" s="1332" t="s">
        <v>85</v>
      </c>
      <c r="F105" s="1333" t="s">
        <v>78</v>
      </c>
      <c r="G105" s="1333" t="s">
        <v>715</v>
      </c>
      <c r="H105" s="1332">
        <v>54</v>
      </c>
      <c r="I105" s="1332">
        <v>54</v>
      </c>
      <c r="J105" s="1331">
        <v>17</v>
      </c>
      <c r="K105" s="1331">
        <v>17</v>
      </c>
      <c r="L105" s="1334">
        <v>17</v>
      </c>
      <c r="M105" s="1334">
        <v>17</v>
      </c>
      <c r="N105" s="1331"/>
      <c r="O105" s="1340">
        <v>37</v>
      </c>
      <c r="P105" s="850" t="s">
        <v>86</v>
      </c>
      <c r="Q105" s="1412"/>
      <c r="R105" s="1338"/>
      <c r="S105" s="5"/>
    </row>
    <row r="106" spans="1:19" ht="15.75" thickBot="1">
      <c r="A106" s="7"/>
      <c r="B106" s="1187">
        <v>81</v>
      </c>
      <c r="C106" s="1188" t="s">
        <v>716</v>
      </c>
      <c r="D106" s="1189"/>
      <c r="E106" s="1190" t="s">
        <v>85</v>
      </c>
      <c r="F106" s="1191" t="s">
        <v>78</v>
      </c>
      <c r="G106" s="1191" t="s">
        <v>871</v>
      </c>
      <c r="H106" s="1190">
        <v>115</v>
      </c>
      <c r="I106" s="1190">
        <v>115</v>
      </c>
      <c r="J106" s="1187">
        <v>36</v>
      </c>
      <c r="K106" s="1187">
        <v>36</v>
      </c>
      <c r="L106" s="1192">
        <v>36</v>
      </c>
      <c r="M106" s="1192">
        <v>36</v>
      </c>
      <c r="N106" s="1187"/>
      <c r="O106" s="1340">
        <v>79</v>
      </c>
      <c r="P106" s="1703" t="s">
        <v>86</v>
      </c>
      <c r="Q106" s="1194"/>
      <c r="R106" s="1195"/>
      <c r="S106" s="5"/>
    </row>
    <row r="107" spans="1:19" ht="15.75" thickBot="1">
      <c r="A107" s="7"/>
      <c r="B107" s="483"/>
      <c r="C107" s="484" t="s">
        <v>561</v>
      </c>
      <c r="D107" s="484"/>
      <c r="E107" s="485"/>
      <c r="F107" s="485"/>
      <c r="G107" s="485"/>
      <c r="H107" s="486">
        <v>2937</v>
      </c>
      <c r="I107" s="803">
        <v>2929</v>
      </c>
      <c r="J107" s="487">
        <v>1530</v>
      </c>
      <c r="K107" s="486">
        <v>1728</v>
      </c>
      <c r="L107" s="803">
        <v>1698</v>
      </c>
      <c r="M107" s="486">
        <v>2022</v>
      </c>
      <c r="N107" s="486">
        <v>392</v>
      </c>
      <c r="O107" s="804">
        <v>289</v>
      </c>
      <c r="P107" s="805"/>
      <c r="Q107" s="806"/>
      <c r="R107" s="807"/>
      <c r="S107" s="5"/>
    </row>
    <row r="108" spans="1:19">
      <c r="A108" s="7"/>
      <c r="B108" s="814">
        <v>82</v>
      </c>
      <c r="C108" s="809" t="s">
        <v>562</v>
      </c>
      <c r="D108" s="810"/>
      <c r="E108" s="763" t="s">
        <v>73</v>
      </c>
      <c r="F108" s="811" t="s">
        <v>78</v>
      </c>
      <c r="G108" s="762" t="s">
        <v>146</v>
      </c>
      <c r="H108" s="763">
        <v>210</v>
      </c>
      <c r="I108" s="812">
        <v>202</v>
      </c>
      <c r="J108" s="813">
        <v>56</v>
      </c>
      <c r="K108" s="814">
        <v>102</v>
      </c>
      <c r="L108" s="846">
        <v>100</v>
      </c>
      <c r="M108" s="847">
        <v>100</v>
      </c>
      <c r="N108" s="814">
        <v>102</v>
      </c>
      <c r="O108" s="764"/>
      <c r="P108" s="848" t="s">
        <v>77</v>
      </c>
      <c r="Q108" s="1341"/>
      <c r="R108" s="849"/>
      <c r="S108" s="193"/>
    </row>
    <row r="109" spans="1:19">
      <c r="A109" s="7"/>
      <c r="B109" s="814">
        <v>83</v>
      </c>
      <c r="C109" s="833" t="s">
        <v>564</v>
      </c>
      <c r="D109" s="1392"/>
      <c r="E109" s="1393" t="s">
        <v>85</v>
      </c>
      <c r="F109" s="1394" t="s">
        <v>78</v>
      </c>
      <c r="G109" s="1394">
        <v>0</v>
      </c>
      <c r="H109" s="1393">
        <v>95</v>
      </c>
      <c r="I109" s="1395">
        <v>0</v>
      </c>
      <c r="J109" s="1396">
        <v>0</v>
      </c>
      <c r="K109" s="1397">
        <v>0</v>
      </c>
      <c r="L109" s="1398">
        <v>0</v>
      </c>
      <c r="M109" s="1399">
        <v>0</v>
      </c>
      <c r="N109" s="1397"/>
      <c r="O109" s="1400"/>
      <c r="P109" s="1289"/>
      <c r="Q109" s="1401"/>
      <c r="R109" s="1402"/>
      <c r="S109" s="196"/>
    </row>
    <row r="110" spans="1:19">
      <c r="A110" s="7"/>
      <c r="B110" s="800">
        <v>84</v>
      </c>
      <c r="C110" s="1403" t="s">
        <v>565</v>
      </c>
      <c r="D110" s="1404"/>
      <c r="E110" s="1316" t="s">
        <v>147</v>
      </c>
      <c r="F110" s="1354" t="s">
        <v>78</v>
      </c>
      <c r="G110" s="1351" t="s">
        <v>148</v>
      </c>
      <c r="H110" s="1316">
        <v>3</v>
      </c>
      <c r="I110" s="1319">
        <v>3</v>
      </c>
      <c r="J110" s="1320">
        <v>2</v>
      </c>
      <c r="K110" s="1321">
        <v>0</v>
      </c>
      <c r="L110" s="1322">
        <v>1.6</v>
      </c>
      <c r="M110" s="1323">
        <v>0</v>
      </c>
      <c r="N110" s="1321"/>
      <c r="O110" s="797"/>
      <c r="P110" s="848"/>
      <c r="Q110" s="1341"/>
      <c r="R110" s="1405"/>
      <c r="S110" s="193"/>
    </row>
    <row r="111" spans="1:19">
      <c r="A111" s="7"/>
      <c r="B111" s="1331">
        <v>85</v>
      </c>
      <c r="C111" s="1403" t="s">
        <v>566</v>
      </c>
      <c r="D111" s="1406"/>
      <c r="E111" s="1316" t="s">
        <v>85</v>
      </c>
      <c r="F111" s="1352" t="s">
        <v>78</v>
      </c>
      <c r="G111" s="1351" t="s">
        <v>872</v>
      </c>
      <c r="H111" s="1316">
        <v>200</v>
      </c>
      <c r="I111" s="1319">
        <v>200</v>
      </c>
      <c r="J111" s="1320">
        <v>58</v>
      </c>
      <c r="K111" s="1321">
        <v>106</v>
      </c>
      <c r="L111" s="1322">
        <v>56</v>
      </c>
      <c r="M111" s="1323">
        <v>105</v>
      </c>
      <c r="N111" s="1321">
        <v>95</v>
      </c>
      <c r="O111" s="1407"/>
      <c r="P111" s="1408" t="s">
        <v>680</v>
      </c>
      <c r="Q111" s="1341"/>
      <c r="R111" s="1409"/>
      <c r="S111" s="193"/>
    </row>
    <row r="112" spans="1:19" ht="15.75" thickBot="1">
      <c r="A112" s="7"/>
      <c r="B112" s="1187">
        <v>86</v>
      </c>
      <c r="C112" s="1403" t="s">
        <v>567</v>
      </c>
      <c r="D112" s="1410"/>
      <c r="E112" s="1332" t="s">
        <v>85</v>
      </c>
      <c r="F112" s="1333" t="s">
        <v>78</v>
      </c>
      <c r="G112" s="1333" t="s">
        <v>873</v>
      </c>
      <c r="H112" s="1332">
        <v>115</v>
      </c>
      <c r="I112" s="1332">
        <v>115</v>
      </c>
      <c r="J112" s="1331">
        <v>49</v>
      </c>
      <c r="K112" s="1331">
        <v>97</v>
      </c>
      <c r="L112" s="1334">
        <v>50</v>
      </c>
      <c r="M112" s="1334">
        <v>100</v>
      </c>
      <c r="N112" s="1321">
        <v>15</v>
      </c>
      <c r="O112" s="1411"/>
      <c r="P112" s="1408" t="s">
        <v>680</v>
      </c>
      <c r="Q112" s="1412"/>
      <c r="R112" s="1413"/>
      <c r="S112" s="192"/>
    </row>
    <row r="113" spans="1:19" ht="15.75" thickBot="1">
      <c r="A113" s="7"/>
      <c r="B113" s="1187">
        <v>87</v>
      </c>
      <c r="C113" s="1403" t="s">
        <v>692</v>
      </c>
      <c r="D113" s="1410"/>
      <c r="E113" s="1332" t="s">
        <v>147</v>
      </c>
      <c r="F113" s="1333" t="s">
        <v>78</v>
      </c>
      <c r="G113" s="1333">
        <v>50</v>
      </c>
      <c r="H113" s="1332">
        <v>50</v>
      </c>
      <c r="I113" s="1332">
        <v>50</v>
      </c>
      <c r="J113" s="1331">
        <v>46</v>
      </c>
      <c r="K113" s="1331">
        <v>0</v>
      </c>
      <c r="L113" s="1334">
        <v>50</v>
      </c>
      <c r="M113" s="1334">
        <v>0</v>
      </c>
      <c r="N113" s="1331"/>
      <c r="O113" s="1340"/>
      <c r="P113" s="1414"/>
      <c r="Q113" s="1412"/>
      <c r="R113" s="1413"/>
      <c r="S113" s="193"/>
    </row>
    <row r="114" spans="1:19" ht="15.75" thickBot="1">
      <c r="A114" s="7"/>
      <c r="B114" s="1187">
        <v>88</v>
      </c>
      <c r="C114" s="1188" t="s">
        <v>693</v>
      </c>
      <c r="D114" s="1189"/>
      <c r="E114" s="1190" t="s">
        <v>85</v>
      </c>
      <c r="F114" s="1191" t="s">
        <v>78</v>
      </c>
      <c r="G114" s="1191" t="s">
        <v>694</v>
      </c>
      <c r="H114" s="1190">
        <v>22</v>
      </c>
      <c r="I114" s="1190">
        <v>22</v>
      </c>
      <c r="J114" s="1187">
        <v>12</v>
      </c>
      <c r="K114" s="1187">
        <v>12</v>
      </c>
      <c r="L114" s="1192">
        <v>24</v>
      </c>
      <c r="M114" s="1192">
        <v>24</v>
      </c>
      <c r="N114" s="1187"/>
      <c r="O114" s="1193"/>
      <c r="P114" s="817" t="s">
        <v>680</v>
      </c>
      <c r="Q114" s="1194"/>
      <c r="R114" s="1195"/>
      <c r="S114" s="193"/>
    </row>
    <row r="115" spans="1:19" ht="15.75" thickBot="1">
      <c r="A115" s="7"/>
      <c r="B115" s="483"/>
      <c r="C115" s="484" t="s">
        <v>149</v>
      </c>
      <c r="D115" s="484"/>
      <c r="E115" s="485"/>
      <c r="F115" s="485"/>
      <c r="G115" s="485"/>
      <c r="H115" s="486">
        <v>695</v>
      </c>
      <c r="I115" s="803">
        <v>592</v>
      </c>
      <c r="J115" s="487">
        <v>223</v>
      </c>
      <c r="K115" s="486">
        <v>317</v>
      </c>
      <c r="L115" s="803">
        <v>281.60000000000002</v>
      </c>
      <c r="M115" s="486">
        <v>329</v>
      </c>
      <c r="N115" s="802">
        <v>102</v>
      </c>
      <c r="O115" s="804">
        <v>0</v>
      </c>
      <c r="P115" s="805"/>
      <c r="Q115" s="806"/>
      <c r="R115" s="807"/>
      <c r="S115" s="192"/>
    </row>
    <row r="116" spans="1:19">
      <c r="A116" s="7"/>
      <c r="B116" s="1307">
        <v>89</v>
      </c>
      <c r="C116" s="809" t="s">
        <v>568</v>
      </c>
      <c r="D116" s="810"/>
      <c r="E116" s="763" t="s">
        <v>73</v>
      </c>
      <c r="F116" s="811" t="s">
        <v>74</v>
      </c>
      <c r="G116" s="851" t="s">
        <v>150</v>
      </c>
      <c r="H116" s="763">
        <v>97</v>
      </c>
      <c r="I116" s="812">
        <v>70</v>
      </c>
      <c r="J116" s="813">
        <v>43</v>
      </c>
      <c r="K116" s="814">
        <v>43</v>
      </c>
      <c r="L116" s="846">
        <v>43</v>
      </c>
      <c r="M116" s="847">
        <v>43</v>
      </c>
      <c r="N116" s="814"/>
      <c r="O116" s="764">
        <v>27</v>
      </c>
      <c r="P116" s="848" t="s">
        <v>713</v>
      </c>
      <c r="Q116" s="1341"/>
      <c r="R116" s="849"/>
      <c r="S116" s="196"/>
    </row>
    <row r="117" spans="1:19">
      <c r="A117" s="7"/>
      <c r="B117" s="1307">
        <v>90</v>
      </c>
      <c r="C117" s="793" t="s">
        <v>569</v>
      </c>
      <c r="D117" s="1342"/>
      <c r="E117" s="1307" t="s">
        <v>73</v>
      </c>
      <c r="F117" s="1308" t="s">
        <v>74</v>
      </c>
      <c r="G117" s="851" t="s">
        <v>151</v>
      </c>
      <c r="H117" s="1307">
        <v>104</v>
      </c>
      <c r="I117" s="1310">
        <v>90</v>
      </c>
      <c r="J117" s="813">
        <v>28</v>
      </c>
      <c r="K117" s="814">
        <v>29</v>
      </c>
      <c r="L117" s="1313">
        <v>30</v>
      </c>
      <c r="M117" s="1314">
        <v>30</v>
      </c>
      <c r="N117" s="1312"/>
      <c r="O117" s="764">
        <v>60</v>
      </c>
      <c r="P117" s="848" t="s">
        <v>679</v>
      </c>
      <c r="Q117" s="1341"/>
      <c r="R117" s="1415"/>
      <c r="S117" s="192"/>
    </row>
    <row r="118" spans="1:19">
      <c r="A118" s="7"/>
      <c r="B118" s="1307">
        <v>91</v>
      </c>
      <c r="C118" s="793" t="s">
        <v>570</v>
      </c>
      <c r="D118" s="1342"/>
      <c r="E118" s="1307" t="s">
        <v>73</v>
      </c>
      <c r="F118" s="1308" t="s">
        <v>78</v>
      </c>
      <c r="G118" s="1309" t="s">
        <v>571</v>
      </c>
      <c r="H118" s="1307">
        <v>163</v>
      </c>
      <c r="I118" s="1310">
        <v>163</v>
      </c>
      <c r="J118" s="813">
        <v>112</v>
      </c>
      <c r="K118" s="814">
        <v>112</v>
      </c>
      <c r="L118" s="1313">
        <v>110</v>
      </c>
      <c r="M118" s="1314">
        <v>110</v>
      </c>
      <c r="N118" s="1312"/>
      <c r="O118" s="764">
        <v>53</v>
      </c>
      <c r="P118" s="844" t="s">
        <v>933</v>
      </c>
      <c r="Q118" s="1341"/>
      <c r="R118" s="1415"/>
      <c r="S118" s="201"/>
    </row>
    <row r="119" spans="1:19">
      <c r="A119" s="7"/>
      <c r="B119" s="1307">
        <v>92</v>
      </c>
      <c r="C119" s="793" t="s">
        <v>572</v>
      </c>
      <c r="D119" s="1342"/>
      <c r="E119" s="1307" t="s">
        <v>73</v>
      </c>
      <c r="F119" s="1308" t="s">
        <v>74</v>
      </c>
      <c r="G119" s="1309" t="s">
        <v>152</v>
      </c>
      <c r="H119" s="1307">
        <v>330</v>
      </c>
      <c r="I119" s="1310">
        <v>330</v>
      </c>
      <c r="J119" s="813">
        <v>0</v>
      </c>
      <c r="K119" s="814">
        <v>0</v>
      </c>
      <c r="L119" s="1313">
        <v>0</v>
      </c>
      <c r="M119" s="1416">
        <v>0</v>
      </c>
      <c r="N119" s="1312"/>
      <c r="O119" s="764">
        <v>330</v>
      </c>
      <c r="P119" s="839" t="s">
        <v>112</v>
      </c>
      <c r="Q119" s="1341"/>
      <c r="R119" s="1346"/>
      <c r="S119" s="193"/>
    </row>
    <row r="120" spans="1:19">
      <c r="A120" s="7"/>
      <c r="B120" s="1307">
        <v>93</v>
      </c>
      <c r="C120" s="819" t="s">
        <v>573</v>
      </c>
      <c r="D120" s="1345"/>
      <c r="E120" s="1307" t="s">
        <v>73</v>
      </c>
      <c r="F120" s="1308" t="s">
        <v>123</v>
      </c>
      <c r="G120" s="1347" t="s">
        <v>153</v>
      </c>
      <c r="H120" s="1307">
        <v>51</v>
      </c>
      <c r="I120" s="1310">
        <v>51</v>
      </c>
      <c r="J120" s="1311">
        <v>53</v>
      </c>
      <c r="K120" s="1312">
        <v>53</v>
      </c>
      <c r="L120" s="1313">
        <v>53</v>
      </c>
      <c r="M120" s="1314">
        <v>53</v>
      </c>
      <c r="N120" s="1312"/>
      <c r="O120" s="764"/>
      <c r="P120" s="844"/>
      <c r="Q120" s="1341"/>
      <c r="R120" s="1415"/>
      <c r="S120" s="202"/>
    </row>
    <row r="121" spans="1:19">
      <c r="A121" s="7"/>
      <c r="B121" s="1307">
        <v>94</v>
      </c>
      <c r="C121" s="798" t="s">
        <v>959</v>
      </c>
      <c r="D121" s="1417"/>
      <c r="E121" s="1418" t="s">
        <v>73</v>
      </c>
      <c r="F121" s="1419" t="s">
        <v>858</v>
      </c>
      <c r="G121" s="1420" t="s">
        <v>154</v>
      </c>
      <c r="H121" s="1418">
        <v>50</v>
      </c>
      <c r="I121" s="1421">
        <v>50</v>
      </c>
      <c r="J121" s="1422">
        <v>46</v>
      </c>
      <c r="K121" s="1344">
        <v>47</v>
      </c>
      <c r="L121" s="1423">
        <v>47</v>
      </c>
      <c r="M121" s="1416">
        <v>47</v>
      </c>
      <c r="N121" s="1312"/>
      <c r="O121" s="777"/>
      <c r="P121" s="844"/>
      <c r="Q121" s="1424"/>
      <c r="R121" s="1425"/>
      <c r="S121" s="192"/>
    </row>
    <row r="122" spans="1:19">
      <c r="A122" s="7"/>
      <c r="B122" s="1426">
        <v>95</v>
      </c>
      <c r="C122" s="1288" t="s">
        <v>960</v>
      </c>
      <c r="D122" s="1427"/>
      <c r="E122" s="1426" t="s">
        <v>73</v>
      </c>
      <c r="F122" s="1428" t="s">
        <v>96</v>
      </c>
      <c r="G122" s="1429" t="s">
        <v>141</v>
      </c>
      <c r="H122" s="1426">
        <v>11</v>
      </c>
      <c r="I122" s="1430">
        <v>11</v>
      </c>
      <c r="J122" s="1431">
        <v>0</v>
      </c>
      <c r="K122" s="1432">
        <v>0</v>
      </c>
      <c r="L122" s="1433">
        <v>0</v>
      </c>
      <c r="M122" s="1434">
        <v>0</v>
      </c>
      <c r="N122" s="1432"/>
      <c r="O122" s="835"/>
      <c r="P122" s="871" t="s">
        <v>577</v>
      </c>
      <c r="Q122" s="1401"/>
      <c r="R122" s="1346"/>
      <c r="S122" s="192"/>
    </row>
    <row r="123" spans="1:19">
      <c r="A123" s="7"/>
      <c r="B123" s="1307">
        <v>96</v>
      </c>
      <c r="C123" s="793" t="s">
        <v>574</v>
      </c>
      <c r="D123" s="1342"/>
      <c r="E123" s="1307" t="s">
        <v>73</v>
      </c>
      <c r="F123" s="1308" t="s">
        <v>74</v>
      </c>
      <c r="G123" s="1309" t="s">
        <v>155</v>
      </c>
      <c r="H123" s="1435">
        <v>70</v>
      </c>
      <c r="I123" s="1436">
        <v>66</v>
      </c>
      <c r="J123" s="1311">
        <v>58</v>
      </c>
      <c r="K123" s="1312">
        <v>59</v>
      </c>
      <c r="L123" s="1311">
        <v>60</v>
      </c>
      <c r="M123" s="1312">
        <v>60</v>
      </c>
      <c r="N123" s="1312"/>
      <c r="O123" s="1437"/>
      <c r="P123" s="1704"/>
      <c r="Q123" s="1341"/>
      <c r="R123" s="1346"/>
      <c r="S123" s="192"/>
    </row>
    <row r="124" spans="1:19">
      <c r="A124" s="1290"/>
      <c r="B124" s="1426">
        <v>97</v>
      </c>
      <c r="C124" s="833" t="s">
        <v>961</v>
      </c>
      <c r="D124" s="1438"/>
      <c r="E124" s="1426" t="s">
        <v>73</v>
      </c>
      <c r="F124" s="1439" t="s">
        <v>123</v>
      </c>
      <c r="G124" s="1440" t="s">
        <v>156</v>
      </c>
      <c r="H124" s="1441">
        <v>86</v>
      </c>
      <c r="I124" s="1442">
        <v>86</v>
      </c>
      <c r="J124" s="1431">
        <v>0</v>
      </c>
      <c r="K124" s="1432">
        <v>0</v>
      </c>
      <c r="L124" s="1433">
        <v>0</v>
      </c>
      <c r="M124" s="1434">
        <v>0</v>
      </c>
      <c r="N124" s="1432"/>
      <c r="O124" s="835"/>
      <c r="P124" s="871" t="s">
        <v>577</v>
      </c>
      <c r="Q124" s="1401"/>
      <c r="R124" s="1443"/>
      <c r="S124" s="193"/>
    </row>
    <row r="125" spans="1:19">
      <c r="A125" s="7"/>
      <c r="B125" s="1307">
        <v>98</v>
      </c>
      <c r="C125" s="793" t="s">
        <v>695</v>
      </c>
      <c r="D125" s="1342"/>
      <c r="E125" s="1307" t="s">
        <v>73</v>
      </c>
      <c r="F125" s="1308" t="s">
        <v>74</v>
      </c>
      <c r="G125" s="1309" t="s">
        <v>177</v>
      </c>
      <c r="H125" s="1435">
        <v>100</v>
      </c>
      <c r="I125" s="1436">
        <v>100</v>
      </c>
      <c r="J125" s="1311">
        <v>0</v>
      </c>
      <c r="K125" s="1312">
        <v>98</v>
      </c>
      <c r="L125" s="1313">
        <v>60</v>
      </c>
      <c r="M125" s="1314">
        <v>100</v>
      </c>
      <c r="N125" s="1312"/>
      <c r="O125" s="852"/>
      <c r="P125" s="839"/>
      <c r="Q125" s="1341"/>
      <c r="R125" s="853"/>
      <c r="S125" s="192"/>
    </row>
    <row r="126" spans="1:19">
      <c r="A126" s="7"/>
      <c r="B126" s="1307">
        <v>99</v>
      </c>
      <c r="C126" s="819" t="s">
        <v>696</v>
      </c>
      <c r="D126" s="1345"/>
      <c r="E126" s="1307" t="s">
        <v>73</v>
      </c>
      <c r="F126" s="1308" t="s">
        <v>74</v>
      </c>
      <c r="G126" s="1347" t="s">
        <v>697</v>
      </c>
      <c r="H126" s="1307">
        <v>231</v>
      </c>
      <c r="I126" s="1310">
        <v>231</v>
      </c>
      <c r="J126" s="1311">
        <v>203</v>
      </c>
      <c r="K126" s="1312">
        <v>205</v>
      </c>
      <c r="L126" s="1313">
        <v>210</v>
      </c>
      <c r="M126" s="1314">
        <v>210</v>
      </c>
      <c r="N126" s="1312"/>
      <c r="O126" s="1444">
        <v>21</v>
      </c>
      <c r="P126" s="839" t="s">
        <v>679</v>
      </c>
      <c r="Q126" s="1341"/>
      <c r="R126" s="1346"/>
      <c r="S126" s="192"/>
    </row>
    <row r="127" spans="1:19">
      <c r="A127" s="7"/>
      <c r="B127" s="1307">
        <v>100</v>
      </c>
      <c r="C127" s="793" t="s">
        <v>576</v>
      </c>
      <c r="D127" s="1342"/>
      <c r="E127" s="1307" t="s">
        <v>73</v>
      </c>
      <c r="F127" s="1308" t="s">
        <v>74</v>
      </c>
      <c r="G127" s="1309" t="s">
        <v>157</v>
      </c>
      <c r="H127" s="1307">
        <v>20</v>
      </c>
      <c r="I127" s="1310">
        <v>20</v>
      </c>
      <c r="J127" s="1311">
        <v>15</v>
      </c>
      <c r="K127" s="1312">
        <v>16</v>
      </c>
      <c r="L127" s="1445">
        <v>20</v>
      </c>
      <c r="M127" s="1446">
        <v>20</v>
      </c>
      <c r="N127" s="1312"/>
      <c r="O127" s="1162"/>
      <c r="P127" s="839"/>
      <c r="Q127" s="1341"/>
      <c r="R127" s="1346"/>
      <c r="S127" s="196"/>
    </row>
    <row r="128" spans="1:19">
      <c r="A128" s="7"/>
      <c r="B128" s="1426"/>
      <c r="C128" s="833" t="s">
        <v>962</v>
      </c>
      <c r="D128" s="1438"/>
      <c r="E128" s="1426" t="s">
        <v>73</v>
      </c>
      <c r="F128" s="1439" t="s">
        <v>858</v>
      </c>
      <c r="G128" s="1440" t="s">
        <v>158</v>
      </c>
      <c r="H128" s="1426">
        <v>0</v>
      </c>
      <c r="I128" s="1430">
        <v>0</v>
      </c>
      <c r="J128" s="1431">
        <v>0</v>
      </c>
      <c r="K128" s="1432">
        <v>0</v>
      </c>
      <c r="L128" s="1433">
        <v>0</v>
      </c>
      <c r="M128" s="1434">
        <v>0</v>
      </c>
      <c r="N128" s="1432"/>
      <c r="O128" s="835"/>
      <c r="P128" s="871" t="s">
        <v>577</v>
      </c>
      <c r="Q128" s="1401"/>
      <c r="R128" s="1443"/>
      <c r="S128" s="196"/>
    </row>
    <row r="129" spans="1:19">
      <c r="A129" s="7"/>
      <c r="B129" s="1307">
        <v>101</v>
      </c>
      <c r="C129" s="793" t="s">
        <v>578</v>
      </c>
      <c r="D129" s="1342"/>
      <c r="E129" s="1316" t="s">
        <v>73</v>
      </c>
      <c r="F129" s="1350" t="s">
        <v>96</v>
      </c>
      <c r="G129" s="1347" t="s">
        <v>159</v>
      </c>
      <c r="H129" s="1316">
        <v>25</v>
      </c>
      <c r="I129" s="1319">
        <v>25</v>
      </c>
      <c r="J129" s="1320">
        <v>16</v>
      </c>
      <c r="K129" s="1321">
        <v>24</v>
      </c>
      <c r="L129" s="1322">
        <v>25</v>
      </c>
      <c r="M129" s="1323">
        <v>25</v>
      </c>
      <c r="N129" s="1312"/>
      <c r="O129" s="764"/>
      <c r="P129" s="839"/>
      <c r="Q129" s="1341"/>
      <c r="R129" s="1346"/>
      <c r="S129" s="197"/>
    </row>
    <row r="130" spans="1:19">
      <c r="A130" s="7"/>
      <c r="B130" s="1307">
        <v>102</v>
      </c>
      <c r="C130" s="793" t="s">
        <v>579</v>
      </c>
      <c r="D130" s="1406"/>
      <c r="E130" s="1307" t="s">
        <v>73</v>
      </c>
      <c r="F130" s="1350" t="s">
        <v>78</v>
      </c>
      <c r="G130" s="1351" t="s">
        <v>160</v>
      </c>
      <c r="H130" s="1316">
        <v>341</v>
      </c>
      <c r="I130" s="1319">
        <v>341</v>
      </c>
      <c r="J130" s="1320">
        <v>0</v>
      </c>
      <c r="K130" s="1321">
        <v>0</v>
      </c>
      <c r="L130" s="1322">
        <v>0</v>
      </c>
      <c r="M130" s="1323">
        <v>0</v>
      </c>
      <c r="N130" s="1321"/>
      <c r="O130" s="764">
        <v>341</v>
      </c>
      <c r="P130" s="848" t="s">
        <v>979</v>
      </c>
      <c r="Q130" s="1447"/>
      <c r="R130" s="1346"/>
      <c r="S130" s="192"/>
    </row>
    <row r="131" spans="1:19">
      <c r="A131" s="7"/>
      <c r="B131" s="1307">
        <v>103</v>
      </c>
      <c r="C131" s="1448" t="s">
        <v>963</v>
      </c>
      <c r="D131" s="1406"/>
      <c r="E131" s="1316" t="s">
        <v>73</v>
      </c>
      <c r="F131" s="1350" t="s">
        <v>74</v>
      </c>
      <c r="G131" s="1351" t="s">
        <v>915</v>
      </c>
      <c r="H131" s="1316">
        <v>400</v>
      </c>
      <c r="I131" s="1319">
        <v>400</v>
      </c>
      <c r="J131" s="1320">
        <v>0</v>
      </c>
      <c r="K131" s="1321">
        <v>0</v>
      </c>
      <c r="L131" s="1322">
        <v>0</v>
      </c>
      <c r="M131" s="1323">
        <v>0</v>
      </c>
      <c r="N131" s="1321"/>
      <c r="O131" s="852">
        <v>400</v>
      </c>
      <c r="P131" s="848" t="s">
        <v>112</v>
      </c>
      <c r="Q131" s="1447"/>
      <c r="R131" s="1409"/>
      <c r="S131" s="192"/>
    </row>
    <row r="132" spans="1:19">
      <c r="A132" s="7"/>
      <c r="B132" s="1426">
        <v>104</v>
      </c>
      <c r="C132" s="1466" t="s">
        <v>581</v>
      </c>
      <c r="D132" s="1392"/>
      <c r="E132" s="1393" t="s">
        <v>73</v>
      </c>
      <c r="F132" s="1467" t="s">
        <v>123</v>
      </c>
      <c r="G132" s="1468" t="s">
        <v>161</v>
      </c>
      <c r="H132" s="1393">
        <v>10</v>
      </c>
      <c r="I132" s="1395">
        <v>10</v>
      </c>
      <c r="J132" s="1396">
        <v>0</v>
      </c>
      <c r="K132" s="1397">
        <v>0</v>
      </c>
      <c r="L132" s="1398">
        <v>0</v>
      </c>
      <c r="M132" s="1399">
        <v>0</v>
      </c>
      <c r="N132" s="1397"/>
      <c r="O132" s="1705"/>
      <c r="P132" s="1706" t="s">
        <v>577</v>
      </c>
      <c r="Q132" s="1707"/>
      <c r="R132" s="1708"/>
      <c r="S132" s="5"/>
    </row>
    <row r="133" spans="1:19" ht="15.75" thickBot="1">
      <c r="A133" s="7"/>
      <c r="B133" s="1307">
        <v>105</v>
      </c>
      <c r="C133" s="1403" t="s">
        <v>698</v>
      </c>
      <c r="D133" s="1410"/>
      <c r="E133" s="1332" t="s">
        <v>73</v>
      </c>
      <c r="F133" s="1332" t="s">
        <v>74</v>
      </c>
      <c r="G133" s="1332" t="s">
        <v>580</v>
      </c>
      <c r="H133" s="1332">
        <v>383</v>
      </c>
      <c r="I133" s="1332">
        <v>383</v>
      </c>
      <c r="J133" s="1331">
        <v>240</v>
      </c>
      <c r="K133" s="1331">
        <v>340</v>
      </c>
      <c r="L133" s="1334">
        <v>300</v>
      </c>
      <c r="M133" s="1334">
        <v>400</v>
      </c>
      <c r="N133" s="1331"/>
      <c r="O133" s="855"/>
      <c r="P133" s="848"/>
      <c r="Q133" s="1449"/>
      <c r="R133" s="1413"/>
      <c r="S133" s="5"/>
    </row>
    <row r="134" spans="1:19" ht="15.75" thickBot="1">
      <c r="A134" s="7"/>
      <c r="B134" s="483"/>
      <c r="C134" s="484" t="s">
        <v>162</v>
      </c>
      <c r="D134" s="484"/>
      <c r="E134" s="485"/>
      <c r="F134" s="485"/>
      <c r="G134" s="485"/>
      <c r="H134" s="486">
        <v>2472</v>
      </c>
      <c r="I134" s="803">
        <v>2427</v>
      </c>
      <c r="J134" s="486">
        <v>814</v>
      </c>
      <c r="K134" s="486">
        <v>1026</v>
      </c>
      <c r="L134" s="803">
        <v>958</v>
      </c>
      <c r="M134" s="486">
        <v>1098</v>
      </c>
      <c r="N134" s="486">
        <v>0</v>
      </c>
      <c r="O134" s="804">
        <v>1232</v>
      </c>
      <c r="P134" s="805"/>
      <c r="Q134" s="806"/>
      <c r="R134" s="807"/>
      <c r="S134" s="5"/>
    </row>
    <row r="135" spans="1:19">
      <c r="A135" s="7"/>
      <c r="B135" s="763">
        <v>106</v>
      </c>
      <c r="C135" s="809" t="s">
        <v>699</v>
      </c>
      <c r="D135" s="810"/>
      <c r="E135" s="763" t="s">
        <v>91</v>
      </c>
      <c r="F135" s="811" t="s">
        <v>74</v>
      </c>
      <c r="G135" s="762" t="s">
        <v>157</v>
      </c>
      <c r="H135" s="763">
        <v>20</v>
      </c>
      <c r="I135" s="812">
        <v>16</v>
      </c>
      <c r="J135" s="856">
        <v>0</v>
      </c>
      <c r="K135" s="814">
        <v>0</v>
      </c>
      <c r="L135" s="846">
        <v>0</v>
      </c>
      <c r="M135" s="847">
        <v>0</v>
      </c>
      <c r="N135" s="814">
        <v>16</v>
      </c>
      <c r="O135" s="764"/>
      <c r="P135" s="845" t="s">
        <v>883</v>
      </c>
      <c r="Q135" s="857"/>
      <c r="R135" s="788"/>
      <c r="S135" s="5"/>
    </row>
    <row r="136" spans="1:19">
      <c r="A136" s="7"/>
      <c r="B136" s="1307" t="s">
        <v>142</v>
      </c>
      <c r="C136" s="858" t="s">
        <v>163</v>
      </c>
      <c r="D136" s="1342"/>
      <c r="E136" s="1307">
        <v>0</v>
      </c>
      <c r="F136" s="1308" t="s">
        <v>144</v>
      </c>
      <c r="G136" s="1309" t="s">
        <v>582</v>
      </c>
      <c r="H136" s="1307">
        <v>1000</v>
      </c>
      <c r="I136" s="1310">
        <v>1000</v>
      </c>
      <c r="J136" s="856">
        <v>929</v>
      </c>
      <c r="K136" s="814">
        <v>787</v>
      </c>
      <c r="L136" s="1313">
        <v>944</v>
      </c>
      <c r="M136" s="1314">
        <v>800</v>
      </c>
      <c r="N136" s="1312"/>
      <c r="O136" s="764"/>
      <c r="P136" s="839"/>
      <c r="Q136" s="1341"/>
      <c r="R136" s="1315"/>
      <c r="S136" s="200"/>
    </row>
    <row r="137" spans="1:19">
      <c r="A137" s="780"/>
      <c r="B137" s="1307">
        <v>107</v>
      </c>
      <c r="C137" s="833" t="s">
        <v>583</v>
      </c>
      <c r="D137" s="1709"/>
      <c r="E137" s="1426" t="s">
        <v>85</v>
      </c>
      <c r="F137" s="1439" t="s">
        <v>858</v>
      </c>
      <c r="G137" s="1440" t="s">
        <v>164</v>
      </c>
      <c r="H137" s="1426">
        <v>115</v>
      </c>
      <c r="I137" s="1430">
        <v>115</v>
      </c>
      <c r="J137" s="1710">
        <v>0</v>
      </c>
      <c r="K137" s="1432">
        <v>0</v>
      </c>
      <c r="L137" s="1433">
        <v>0</v>
      </c>
      <c r="M137" s="1434">
        <v>0</v>
      </c>
      <c r="N137" s="1432"/>
      <c r="O137" s="835"/>
      <c r="P137" s="1706" t="s">
        <v>577</v>
      </c>
      <c r="Q137" s="1401"/>
      <c r="R137" s="1711"/>
      <c r="S137" s="203"/>
    </row>
    <row r="138" spans="1:19">
      <c r="A138" s="7"/>
      <c r="B138" s="1307">
        <v>108</v>
      </c>
      <c r="C138" s="793" t="s">
        <v>584</v>
      </c>
      <c r="D138" s="1342"/>
      <c r="E138" s="1307" t="s">
        <v>85</v>
      </c>
      <c r="F138" s="1308" t="s">
        <v>74</v>
      </c>
      <c r="G138" s="1309" t="s">
        <v>165</v>
      </c>
      <c r="H138" s="1307">
        <v>54</v>
      </c>
      <c r="I138" s="1310">
        <v>54</v>
      </c>
      <c r="J138" s="1712">
        <v>0</v>
      </c>
      <c r="K138" s="1312">
        <v>0</v>
      </c>
      <c r="L138" s="1313">
        <v>16</v>
      </c>
      <c r="M138" s="1314">
        <v>42</v>
      </c>
      <c r="N138" s="1312"/>
      <c r="O138" s="1163">
        <v>12</v>
      </c>
      <c r="P138" s="859" t="s">
        <v>86</v>
      </c>
      <c r="Q138" s="1341"/>
      <c r="R138" s="1315"/>
      <c r="S138" s="200"/>
    </row>
    <row r="139" spans="1:19">
      <c r="A139" s="7"/>
      <c r="B139" s="1307">
        <v>109</v>
      </c>
      <c r="C139" s="793" t="s">
        <v>585</v>
      </c>
      <c r="D139" s="1342"/>
      <c r="E139" s="1307" t="s">
        <v>91</v>
      </c>
      <c r="F139" s="1308" t="s">
        <v>166</v>
      </c>
      <c r="G139" s="1309" t="s">
        <v>167</v>
      </c>
      <c r="H139" s="1435">
        <v>230</v>
      </c>
      <c r="I139" s="1436">
        <v>230</v>
      </c>
      <c r="J139" s="1712">
        <v>0</v>
      </c>
      <c r="K139" s="1312">
        <v>0</v>
      </c>
      <c r="L139" s="1313">
        <v>0</v>
      </c>
      <c r="M139" s="1314">
        <v>0</v>
      </c>
      <c r="N139" s="1312">
        <v>230</v>
      </c>
      <c r="O139" s="764"/>
      <c r="P139" s="845" t="s">
        <v>680</v>
      </c>
      <c r="Q139" s="1341"/>
      <c r="R139" s="1315"/>
      <c r="S139" s="5"/>
    </row>
    <row r="140" spans="1:19">
      <c r="A140" s="7"/>
      <c r="B140" s="1307">
        <v>110</v>
      </c>
      <c r="C140" s="793" t="s">
        <v>586</v>
      </c>
      <c r="D140" s="1342"/>
      <c r="E140" s="1307" t="s">
        <v>85</v>
      </c>
      <c r="F140" s="1308" t="s">
        <v>74</v>
      </c>
      <c r="G140" s="1309" t="s">
        <v>168</v>
      </c>
      <c r="H140" s="1435">
        <v>109</v>
      </c>
      <c r="I140" s="1450">
        <v>109</v>
      </c>
      <c r="J140" s="1712">
        <v>0</v>
      </c>
      <c r="K140" s="1312">
        <v>0</v>
      </c>
      <c r="L140" s="1313">
        <v>30</v>
      </c>
      <c r="M140" s="1314">
        <v>50</v>
      </c>
      <c r="N140" s="1312"/>
      <c r="O140" s="764">
        <v>59</v>
      </c>
      <c r="P140" s="860" t="s">
        <v>86</v>
      </c>
      <c r="Q140" s="1341"/>
      <c r="R140" s="1451"/>
      <c r="S140" s="200"/>
    </row>
    <row r="141" spans="1:19">
      <c r="A141" s="7"/>
      <c r="B141" s="1307">
        <v>111</v>
      </c>
      <c r="C141" s="854" t="s">
        <v>587</v>
      </c>
      <c r="D141" s="1342"/>
      <c r="E141" s="1307" t="s">
        <v>73</v>
      </c>
      <c r="F141" s="1308" t="s">
        <v>166</v>
      </c>
      <c r="G141" s="1309" t="s">
        <v>588</v>
      </c>
      <c r="H141" s="1435">
        <v>410</v>
      </c>
      <c r="I141" s="1436">
        <v>410</v>
      </c>
      <c r="J141" s="1712">
        <v>0</v>
      </c>
      <c r="K141" s="1312">
        <v>0</v>
      </c>
      <c r="L141" s="1313">
        <v>220</v>
      </c>
      <c r="M141" s="1314">
        <v>220</v>
      </c>
      <c r="N141" s="1312">
        <v>190</v>
      </c>
      <c r="O141" s="764"/>
      <c r="P141" s="839" t="s">
        <v>77</v>
      </c>
      <c r="Q141" s="1341"/>
      <c r="R141" s="1315"/>
      <c r="S141" s="204"/>
    </row>
    <row r="142" spans="1:19">
      <c r="A142" s="7"/>
      <c r="B142" s="1418">
        <v>112</v>
      </c>
      <c r="C142" s="1713" t="s">
        <v>589</v>
      </c>
      <c r="D142" s="1714"/>
      <c r="E142" s="1426" t="s">
        <v>85</v>
      </c>
      <c r="F142" s="1439" t="s">
        <v>858</v>
      </c>
      <c r="G142" s="1429" t="s">
        <v>169</v>
      </c>
      <c r="H142" s="1441">
        <v>40</v>
      </c>
      <c r="I142" s="1442">
        <v>40</v>
      </c>
      <c r="J142" s="1431">
        <v>0</v>
      </c>
      <c r="K142" s="1432">
        <v>0</v>
      </c>
      <c r="L142" s="1715">
        <v>0</v>
      </c>
      <c r="M142" s="1716">
        <v>0</v>
      </c>
      <c r="N142" s="1432"/>
      <c r="O142" s="1717"/>
      <c r="P142" s="871" t="s">
        <v>577</v>
      </c>
      <c r="Q142" s="1401"/>
      <c r="R142" s="1685"/>
      <c r="S142" s="5"/>
    </row>
    <row r="143" spans="1:19">
      <c r="A143" s="7"/>
      <c r="B143" s="1418"/>
      <c r="C143" s="1222" t="s">
        <v>590</v>
      </c>
      <c r="D143" s="1453"/>
      <c r="E143" s="1325" t="s">
        <v>91</v>
      </c>
      <c r="F143" s="1454" t="s">
        <v>78</v>
      </c>
      <c r="G143" s="1455" t="s">
        <v>591</v>
      </c>
      <c r="H143" s="1326">
        <v>0</v>
      </c>
      <c r="I143" s="1456">
        <v>0</v>
      </c>
      <c r="J143" s="1327">
        <v>0</v>
      </c>
      <c r="K143" s="1328">
        <v>0</v>
      </c>
      <c r="L143" s="1329">
        <v>0</v>
      </c>
      <c r="M143" s="1330">
        <v>0</v>
      </c>
      <c r="N143" s="1328"/>
      <c r="O143" s="782"/>
      <c r="P143" s="1221"/>
      <c r="Q143" s="1457"/>
      <c r="R143" s="1458"/>
      <c r="S143" s="5"/>
    </row>
    <row r="144" spans="1:19">
      <c r="A144" s="7"/>
      <c r="B144" s="1418">
        <v>113</v>
      </c>
      <c r="C144" s="1403" t="s">
        <v>592</v>
      </c>
      <c r="D144" s="1406"/>
      <c r="E144" s="1316" t="s">
        <v>85</v>
      </c>
      <c r="F144" s="1350" t="s">
        <v>78</v>
      </c>
      <c r="G144" s="1318" t="s">
        <v>593</v>
      </c>
      <c r="H144" s="1316">
        <v>105</v>
      </c>
      <c r="I144" s="1319">
        <v>105</v>
      </c>
      <c r="J144" s="1320">
        <v>0</v>
      </c>
      <c r="K144" s="1321">
        <v>0</v>
      </c>
      <c r="L144" s="1322">
        <v>70</v>
      </c>
      <c r="M144" s="1323">
        <v>90</v>
      </c>
      <c r="N144" s="1321">
        <v>15</v>
      </c>
      <c r="O144" s="852"/>
      <c r="P144" s="845" t="s">
        <v>680</v>
      </c>
      <c r="Q144" s="1341"/>
      <c r="R144" s="1409"/>
      <c r="S144" s="197"/>
    </row>
    <row r="145" spans="1:19">
      <c r="A145" s="7"/>
      <c r="B145" s="1307">
        <v>114</v>
      </c>
      <c r="C145" s="1403" t="s">
        <v>594</v>
      </c>
      <c r="D145" s="1410"/>
      <c r="E145" s="1332" t="s">
        <v>85</v>
      </c>
      <c r="F145" s="1332" t="s">
        <v>166</v>
      </c>
      <c r="G145" s="1332" t="s">
        <v>874</v>
      </c>
      <c r="H145" s="1332">
        <v>105</v>
      </c>
      <c r="I145" s="1332">
        <v>105</v>
      </c>
      <c r="J145" s="1331">
        <v>0</v>
      </c>
      <c r="K145" s="1331">
        <v>0</v>
      </c>
      <c r="L145" s="1334">
        <v>0</v>
      </c>
      <c r="M145" s="1334">
        <v>0</v>
      </c>
      <c r="N145" s="1321">
        <v>105</v>
      </c>
      <c r="O145" s="852"/>
      <c r="P145" s="845" t="s">
        <v>680</v>
      </c>
      <c r="Q145" s="1459"/>
      <c r="R145" s="1338"/>
      <c r="S145" s="192"/>
    </row>
    <row r="146" spans="1:19">
      <c r="A146" s="7"/>
      <c r="B146" s="1307">
        <v>115</v>
      </c>
      <c r="C146" s="1403" t="s">
        <v>717</v>
      </c>
      <c r="D146" s="1410"/>
      <c r="E146" s="1332" t="s">
        <v>147</v>
      </c>
      <c r="F146" s="1332" t="s">
        <v>78</v>
      </c>
      <c r="G146" s="1460">
        <v>100</v>
      </c>
      <c r="H146" s="1332">
        <v>100</v>
      </c>
      <c r="I146" s="1336">
        <v>100</v>
      </c>
      <c r="J146" s="1331">
        <v>90</v>
      </c>
      <c r="K146" s="1331">
        <v>0</v>
      </c>
      <c r="L146" s="1337">
        <v>100</v>
      </c>
      <c r="M146" s="1334">
        <v>0</v>
      </c>
      <c r="N146" s="1331"/>
      <c r="O146" s="1335"/>
      <c r="P146" s="1461"/>
      <c r="Q146" s="1412"/>
      <c r="R146" s="831"/>
      <c r="S146" s="193"/>
    </row>
    <row r="147" spans="1:19">
      <c r="A147" s="7"/>
      <c r="B147" s="1307">
        <v>116</v>
      </c>
      <c r="C147" s="793" t="s">
        <v>875</v>
      </c>
      <c r="D147" s="1462"/>
      <c r="E147" s="1463" t="s">
        <v>120</v>
      </c>
      <c r="F147" s="1355" t="s">
        <v>876</v>
      </c>
      <c r="G147" s="1355" t="s">
        <v>877</v>
      </c>
      <c r="H147" s="1355">
        <v>336</v>
      </c>
      <c r="I147" s="1355">
        <v>336</v>
      </c>
      <c r="J147" s="1356">
        <v>0</v>
      </c>
      <c r="K147" s="1356">
        <v>0</v>
      </c>
      <c r="L147" s="1357">
        <v>0</v>
      </c>
      <c r="M147" s="1357">
        <v>0</v>
      </c>
      <c r="N147" s="1356">
        <v>336</v>
      </c>
      <c r="O147" s="829"/>
      <c r="P147" s="845" t="s">
        <v>680</v>
      </c>
      <c r="Q147" s="1459"/>
      <c r="R147" s="1338"/>
      <c r="S147" s="193"/>
    </row>
    <row r="148" spans="1:19">
      <c r="A148" s="7"/>
      <c r="B148" s="1355">
        <v>117</v>
      </c>
      <c r="C148" s="793" t="s">
        <v>878</v>
      </c>
      <c r="D148" s="872"/>
      <c r="E148" s="1291" t="s">
        <v>2</v>
      </c>
      <c r="F148" s="1292" t="s">
        <v>879</v>
      </c>
      <c r="G148" s="823" t="s">
        <v>916</v>
      </c>
      <c r="H148" s="823">
        <v>617</v>
      </c>
      <c r="I148" s="823">
        <v>617</v>
      </c>
      <c r="J148" s="825">
        <v>0</v>
      </c>
      <c r="K148" s="825">
        <v>0</v>
      </c>
      <c r="L148" s="826">
        <v>0</v>
      </c>
      <c r="M148" s="826">
        <v>0</v>
      </c>
      <c r="N148" s="825"/>
      <c r="O148" s="829"/>
      <c r="P148" s="1461"/>
      <c r="Q148" s="1412"/>
      <c r="R148" s="831"/>
      <c r="S148" s="205"/>
    </row>
    <row r="149" spans="1:19" ht="15.75" thickBot="1">
      <c r="A149" s="7"/>
      <c r="B149" s="1190"/>
      <c r="C149" s="1188" t="s">
        <v>917</v>
      </c>
      <c r="D149" s="1189"/>
      <c r="E149" s="1293" t="s">
        <v>73</v>
      </c>
      <c r="F149" s="1294" t="s">
        <v>166</v>
      </c>
      <c r="G149" s="1190">
        <v>0</v>
      </c>
      <c r="H149" s="1190">
        <v>0</v>
      </c>
      <c r="I149" s="1190">
        <v>0</v>
      </c>
      <c r="J149" s="1187">
        <v>0</v>
      </c>
      <c r="K149" s="1187">
        <v>0</v>
      </c>
      <c r="L149" s="1192">
        <v>0</v>
      </c>
      <c r="M149" s="1192">
        <v>0</v>
      </c>
      <c r="N149" s="1187"/>
      <c r="O149" s="1193"/>
      <c r="P149" s="845" t="s">
        <v>869</v>
      </c>
      <c r="Q149" s="1459"/>
      <c r="R149" s="1196"/>
      <c r="S149" s="2"/>
    </row>
    <row r="150" spans="1:19" ht="15.75" thickBot="1">
      <c r="A150" s="7"/>
      <c r="B150" s="483"/>
      <c r="C150" s="484" t="s">
        <v>170</v>
      </c>
      <c r="D150" s="484"/>
      <c r="E150" s="485"/>
      <c r="F150" s="485"/>
      <c r="G150" s="485"/>
      <c r="H150" s="486">
        <v>3241</v>
      </c>
      <c r="I150" s="803">
        <v>3237</v>
      </c>
      <c r="J150" s="486">
        <v>1019</v>
      </c>
      <c r="K150" s="486">
        <v>787</v>
      </c>
      <c r="L150" s="803">
        <v>1380</v>
      </c>
      <c r="M150" s="486">
        <v>1202</v>
      </c>
      <c r="N150" s="486">
        <v>892</v>
      </c>
      <c r="O150" s="804">
        <v>71</v>
      </c>
      <c r="P150" s="805" t="s">
        <v>171</v>
      </c>
      <c r="Q150" s="806"/>
      <c r="R150" s="807"/>
      <c r="S150" s="206"/>
    </row>
    <row r="151" spans="1:19">
      <c r="A151" s="7"/>
      <c r="B151" s="1316">
        <v>118</v>
      </c>
      <c r="C151" s="809" t="s">
        <v>595</v>
      </c>
      <c r="D151" s="861"/>
      <c r="E151" s="763" t="s">
        <v>85</v>
      </c>
      <c r="F151" s="811" t="s">
        <v>78</v>
      </c>
      <c r="G151" s="762" t="s">
        <v>172</v>
      </c>
      <c r="H151" s="814">
        <v>110</v>
      </c>
      <c r="I151" s="812">
        <v>110</v>
      </c>
      <c r="J151" s="862">
        <v>0</v>
      </c>
      <c r="K151" s="863">
        <v>0</v>
      </c>
      <c r="L151" s="864">
        <v>48</v>
      </c>
      <c r="M151" s="865">
        <v>110</v>
      </c>
      <c r="N151" s="865"/>
      <c r="O151" s="867"/>
      <c r="P151" s="1464"/>
      <c r="Q151" s="1465"/>
      <c r="R151" s="868"/>
      <c r="S151" s="207"/>
    </row>
    <row r="152" spans="1:19">
      <c r="A152" s="7"/>
      <c r="B152" s="1316">
        <v>119</v>
      </c>
      <c r="C152" s="1403" t="s">
        <v>597</v>
      </c>
      <c r="D152" s="1406"/>
      <c r="E152" s="1316" t="s">
        <v>73</v>
      </c>
      <c r="F152" s="1350" t="s">
        <v>858</v>
      </c>
      <c r="G152" s="1318" t="s">
        <v>173</v>
      </c>
      <c r="H152" s="1316">
        <v>40</v>
      </c>
      <c r="I152" s="1319">
        <v>40</v>
      </c>
      <c r="J152" s="1718">
        <v>0</v>
      </c>
      <c r="K152" s="1321">
        <v>0</v>
      </c>
      <c r="L152" s="1322">
        <v>7</v>
      </c>
      <c r="M152" s="1323">
        <v>10</v>
      </c>
      <c r="N152" s="1321"/>
      <c r="O152" s="852">
        <v>30</v>
      </c>
      <c r="P152" s="845" t="s">
        <v>86</v>
      </c>
      <c r="Q152" s="1465"/>
      <c r="R152" s="1315"/>
      <c r="S152" s="208"/>
    </row>
    <row r="153" spans="1:19">
      <c r="A153" s="7"/>
      <c r="B153" s="1316">
        <v>120</v>
      </c>
      <c r="C153" s="793" t="s">
        <v>598</v>
      </c>
      <c r="D153" s="1406"/>
      <c r="E153" s="1307" t="s">
        <v>73</v>
      </c>
      <c r="F153" s="1350" t="s">
        <v>74</v>
      </c>
      <c r="G153" s="1318" t="s">
        <v>174</v>
      </c>
      <c r="H153" s="1316">
        <v>194</v>
      </c>
      <c r="I153" s="1319">
        <v>194</v>
      </c>
      <c r="J153" s="1320">
        <v>80</v>
      </c>
      <c r="K153" s="1321">
        <v>132</v>
      </c>
      <c r="L153" s="1322">
        <v>130</v>
      </c>
      <c r="M153" s="1323">
        <v>130</v>
      </c>
      <c r="N153" s="1321"/>
      <c r="O153" s="1162">
        <v>64</v>
      </c>
      <c r="P153" s="869" t="s">
        <v>980</v>
      </c>
      <c r="Q153" s="1341"/>
      <c r="R153" s="1324"/>
      <c r="S153" s="208"/>
    </row>
    <row r="154" spans="1:19">
      <c r="A154" s="7"/>
      <c r="B154" s="1393"/>
      <c r="C154" s="1466" t="s">
        <v>599</v>
      </c>
      <c r="D154" s="1392"/>
      <c r="E154" s="1393" t="s">
        <v>73</v>
      </c>
      <c r="F154" s="1467" t="s">
        <v>76</v>
      </c>
      <c r="G154" s="1468" t="s">
        <v>136</v>
      </c>
      <c r="H154" s="1393">
        <v>0</v>
      </c>
      <c r="I154" s="1395">
        <v>0</v>
      </c>
      <c r="J154" s="1396">
        <v>0</v>
      </c>
      <c r="K154" s="1397">
        <v>0</v>
      </c>
      <c r="L154" s="1398">
        <v>0</v>
      </c>
      <c r="M154" s="1399">
        <v>0</v>
      </c>
      <c r="N154" s="1397"/>
      <c r="O154" s="870"/>
      <c r="P154" s="871" t="s">
        <v>577</v>
      </c>
      <c r="Q154" s="1401"/>
      <c r="R154" s="1469" t="s">
        <v>880</v>
      </c>
      <c r="S154" s="207"/>
    </row>
    <row r="155" spans="1:19">
      <c r="A155" s="7"/>
      <c r="B155" s="1316">
        <v>121</v>
      </c>
      <c r="C155" s="1470" t="s">
        <v>600</v>
      </c>
      <c r="D155" s="1471"/>
      <c r="E155" s="1332" t="s">
        <v>2</v>
      </c>
      <c r="F155" s="1332" t="s">
        <v>700</v>
      </c>
      <c r="G155" s="1332" t="s">
        <v>718</v>
      </c>
      <c r="H155" s="1332">
        <v>1244</v>
      </c>
      <c r="I155" s="1332">
        <v>1244</v>
      </c>
      <c r="J155" s="1331">
        <v>540</v>
      </c>
      <c r="K155" s="1331">
        <v>950</v>
      </c>
      <c r="L155" s="1334">
        <v>1244</v>
      </c>
      <c r="M155" s="1334">
        <v>1244</v>
      </c>
      <c r="N155" s="1331"/>
      <c r="O155" s="1340"/>
      <c r="P155" s="1472"/>
      <c r="Q155" s="1459"/>
      <c r="R155" s="1338"/>
      <c r="S155" s="9"/>
    </row>
    <row r="156" spans="1:19">
      <c r="A156" s="7"/>
      <c r="B156" s="1316">
        <v>122</v>
      </c>
      <c r="C156" s="793" t="s">
        <v>681</v>
      </c>
      <c r="D156" s="872"/>
      <c r="E156" s="823" t="s">
        <v>73</v>
      </c>
      <c r="F156" s="823" t="s">
        <v>78</v>
      </c>
      <c r="G156" s="823">
        <v>220</v>
      </c>
      <c r="H156" s="823">
        <v>220</v>
      </c>
      <c r="I156" s="823">
        <v>220</v>
      </c>
      <c r="J156" s="825">
        <v>180</v>
      </c>
      <c r="K156" s="825">
        <v>220</v>
      </c>
      <c r="L156" s="826">
        <v>220</v>
      </c>
      <c r="M156" s="826">
        <v>220</v>
      </c>
      <c r="N156" s="825"/>
      <c r="O156" s="829"/>
      <c r="P156" s="873"/>
      <c r="Q156" s="830"/>
      <c r="R156" s="828"/>
      <c r="S156" s="9"/>
    </row>
    <row r="157" spans="1:19">
      <c r="A157" s="7"/>
      <c r="B157" s="1316">
        <v>123</v>
      </c>
      <c r="C157" s="1403" t="s">
        <v>701</v>
      </c>
      <c r="D157" s="1410"/>
      <c r="E157" s="1332" t="s">
        <v>85</v>
      </c>
      <c r="F157" s="1332" t="s">
        <v>78</v>
      </c>
      <c r="G157" s="1336" t="s">
        <v>702</v>
      </c>
      <c r="H157" s="1332">
        <v>150</v>
      </c>
      <c r="I157" s="1336">
        <v>150</v>
      </c>
      <c r="J157" s="1331">
        <v>0</v>
      </c>
      <c r="K157" s="1331">
        <v>0</v>
      </c>
      <c r="L157" s="1337">
        <v>17</v>
      </c>
      <c r="M157" s="1334">
        <v>17</v>
      </c>
      <c r="N157" s="1331">
        <v>133</v>
      </c>
      <c r="O157" s="1335"/>
      <c r="P157" s="1464" t="s">
        <v>680</v>
      </c>
      <c r="Q157" s="1412"/>
      <c r="R157" s="1339"/>
      <c r="S157" s="9"/>
    </row>
    <row r="158" spans="1:19" ht="15.75" thickBot="1">
      <c r="A158" s="7"/>
      <c r="B158" s="1473">
        <v>124</v>
      </c>
      <c r="C158" s="1403" t="s">
        <v>901</v>
      </c>
      <c r="D158" s="1410"/>
      <c r="E158" s="1332" t="s">
        <v>2</v>
      </c>
      <c r="F158" s="1332" t="s">
        <v>78</v>
      </c>
      <c r="G158" s="1336" t="s">
        <v>918</v>
      </c>
      <c r="H158" s="1332">
        <v>307</v>
      </c>
      <c r="I158" s="1336">
        <v>307</v>
      </c>
      <c r="J158" s="1331">
        <v>150</v>
      </c>
      <c r="K158" s="1331">
        <v>200</v>
      </c>
      <c r="L158" s="1337">
        <v>150</v>
      </c>
      <c r="M158" s="1334">
        <v>150</v>
      </c>
      <c r="N158" s="1331"/>
      <c r="O158" s="1335"/>
      <c r="P158" s="1464"/>
      <c r="Q158" s="1164"/>
      <c r="R158" s="1339"/>
      <c r="S158" s="9"/>
    </row>
    <row r="159" spans="1:19" ht="15.75" thickBot="1">
      <c r="A159" s="7"/>
      <c r="B159" s="483"/>
      <c r="C159" s="874" t="s">
        <v>175</v>
      </c>
      <c r="D159" s="874"/>
      <c r="E159" s="802"/>
      <c r="F159" s="802"/>
      <c r="G159" s="485"/>
      <c r="H159" s="486">
        <v>2265</v>
      </c>
      <c r="I159" s="803">
        <v>2265</v>
      </c>
      <c r="J159" s="486">
        <v>950</v>
      </c>
      <c r="K159" s="486">
        <v>1502</v>
      </c>
      <c r="L159" s="803">
        <v>1816</v>
      </c>
      <c r="M159" s="486">
        <v>1881</v>
      </c>
      <c r="N159" s="486">
        <v>133</v>
      </c>
      <c r="O159" s="804">
        <v>94</v>
      </c>
      <c r="P159" s="805" t="s">
        <v>171</v>
      </c>
      <c r="Q159" s="806"/>
      <c r="R159" s="807"/>
      <c r="S159" s="11"/>
    </row>
    <row r="160" spans="1:19">
      <c r="A160" s="7"/>
      <c r="B160" s="875">
        <v>125</v>
      </c>
      <c r="C160" s="809" t="s">
        <v>601</v>
      </c>
      <c r="D160" s="810"/>
      <c r="E160" s="763" t="s">
        <v>73</v>
      </c>
      <c r="F160" s="811" t="s">
        <v>74</v>
      </c>
      <c r="G160" s="762" t="s">
        <v>176</v>
      </c>
      <c r="H160" s="763">
        <v>71</v>
      </c>
      <c r="I160" s="812">
        <v>71</v>
      </c>
      <c r="J160" s="856">
        <v>50</v>
      </c>
      <c r="K160" s="814">
        <v>55</v>
      </c>
      <c r="L160" s="846">
        <v>60</v>
      </c>
      <c r="M160" s="847">
        <v>60</v>
      </c>
      <c r="N160" s="814">
        <v>11</v>
      </c>
      <c r="O160" s="764"/>
      <c r="P160" s="869" t="s">
        <v>77</v>
      </c>
      <c r="Q160" s="1465"/>
      <c r="R160" s="788"/>
      <c r="S160" s="11"/>
    </row>
    <row r="161" spans="1:19">
      <c r="A161" s="7"/>
      <c r="B161" s="876"/>
      <c r="C161" s="793" t="s">
        <v>964</v>
      </c>
      <c r="D161" s="1342"/>
      <c r="E161" s="1307" t="s">
        <v>73</v>
      </c>
      <c r="F161" s="1308" t="s">
        <v>74</v>
      </c>
      <c r="G161" s="1309" t="s">
        <v>177</v>
      </c>
      <c r="H161" s="1307">
        <v>100</v>
      </c>
      <c r="I161" s="1310">
        <v>100</v>
      </c>
      <c r="J161" s="1712">
        <v>0</v>
      </c>
      <c r="K161" s="1312">
        <v>0</v>
      </c>
      <c r="L161" s="1313">
        <v>0</v>
      </c>
      <c r="M161" s="1314">
        <v>0</v>
      </c>
      <c r="N161" s="1312">
        <v>100</v>
      </c>
      <c r="O161" s="764"/>
      <c r="P161" s="869" t="s">
        <v>77</v>
      </c>
      <c r="Q161" s="1465"/>
      <c r="R161" s="1324"/>
      <c r="S161" s="11"/>
    </row>
    <row r="162" spans="1:19">
      <c r="A162" s="7"/>
      <c r="B162" s="1307">
        <v>126</v>
      </c>
      <c r="C162" s="793" t="s">
        <v>602</v>
      </c>
      <c r="D162" s="1342"/>
      <c r="E162" s="1307" t="s">
        <v>85</v>
      </c>
      <c r="F162" s="1308" t="s">
        <v>74</v>
      </c>
      <c r="G162" s="1309" t="s">
        <v>110</v>
      </c>
      <c r="H162" s="1307">
        <v>52</v>
      </c>
      <c r="I162" s="1310">
        <v>52</v>
      </c>
      <c r="J162" s="1712">
        <v>0</v>
      </c>
      <c r="K162" s="1312">
        <v>0</v>
      </c>
      <c r="L162" s="1313">
        <v>0</v>
      </c>
      <c r="M162" s="1314">
        <v>50</v>
      </c>
      <c r="N162" s="1312">
        <v>2</v>
      </c>
      <c r="O162" s="764"/>
      <c r="P162" s="845" t="s">
        <v>680</v>
      </c>
      <c r="Q162" s="1465"/>
      <c r="R162" s="1315"/>
      <c r="S162" s="11"/>
    </row>
    <row r="163" spans="1:19">
      <c r="A163" s="7"/>
      <c r="B163" s="1418">
        <v>127</v>
      </c>
      <c r="C163" s="793" t="s">
        <v>603</v>
      </c>
      <c r="D163" s="1406"/>
      <c r="E163" s="1316" t="s">
        <v>85</v>
      </c>
      <c r="F163" s="1350" t="s">
        <v>74</v>
      </c>
      <c r="G163" s="1318" t="s">
        <v>178</v>
      </c>
      <c r="H163" s="1316">
        <v>71</v>
      </c>
      <c r="I163" s="1319">
        <v>71</v>
      </c>
      <c r="J163" s="1712">
        <v>0</v>
      </c>
      <c r="K163" s="1312">
        <v>0</v>
      </c>
      <c r="L163" s="1322">
        <v>0</v>
      </c>
      <c r="M163" s="1323">
        <v>30</v>
      </c>
      <c r="N163" s="1321"/>
      <c r="O163" s="764">
        <v>41</v>
      </c>
      <c r="P163" s="845" t="s">
        <v>86</v>
      </c>
      <c r="Q163" s="1465"/>
      <c r="R163" s="877"/>
      <c r="S163" s="11"/>
    </row>
    <row r="164" spans="1:19">
      <c r="A164" s="780"/>
      <c r="B164" s="1307">
        <v>128</v>
      </c>
      <c r="C164" s="854" t="s">
        <v>604</v>
      </c>
      <c r="D164" s="1474"/>
      <c r="E164" s="1475" t="s">
        <v>85</v>
      </c>
      <c r="F164" s="1476" t="s">
        <v>858</v>
      </c>
      <c r="G164" s="1477" t="s">
        <v>179</v>
      </c>
      <c r="H164" s="1478">
        <v>50</v>
      </c>
      <c r="I164" s="1479">
        <v>28</v>
      </c>
      <c r="J164" s="1719">
        <v>0</v>
      </c>
      <c r="K164" s="1344">
        <v>0</v>
      </c>
      <c r="L164" s="1480">
        <v>35</v>
      </c>
      <c r="M164" s="1481">
        <v>35</v>
      </c>
      <c r="N164" s="1482"/>
      <c r="O164" s="1223"/>
      <c r="P164" s="845"/>
      <c r="Q164" s="1483"/>
      <c r="R164" s="878"/>
      <c r="S164" s="11"/>
    </row>
    <row r="165" spans="1:19">
      <c r="A165" s="7"/>
      <c r="B165" s="1418">
        <v>129</v>
      </c>
      <c r="C165" s="793" t="s">
        <v>605</v>
      </c>
      <c r="D165" s="1406"/>
      <c r="E165" s="1316" t="s">
        <v>85</v>
      </c>
      <c r="F165" s="1350" t="s">
        <v>76</v>
      </c>
      <c r="G165" s="1318" t="s">
        <v>110</v>
      </c>
      <c r="H165" s="1478">
        <v>50</v>
      </c>
      <c r="I165" s="1484">
        <v>50</v>
      </c>
      <c r="J165" s="1712">
        <v>0</v>
      </c>
      <c r="K165" s="1312">
        <v>0</v>
      </c>
      <c r="L165" s="1322">
        <v>34</v>
      </c>
      <c r="M165" s="1481">
        <v>34</v>
      </c>
      <c r="N165" s="1321"/>
      <c r="O165" s="789">
        <v>16</v>
      </c>
      <c r="P165" s="845" t="s">
        <v>86</v>
      </c>
      <c r="Q165" s="1465"/>
      <c r="R165" s="1315"/>
      <c r="S165" s="11"/>
    </row>
    <row r="166" spans="1:19">
      <c r="A166" s="7"/>
      <c r="B166" s="1307">
        <v>130</v>
      </c>
      <c r="C166" s="793" t="s">
        <v>606</v>
      </c>
      <c r="D166" s="1406"/>
      <c r="E166" s="1316" t="s">
        <v>85</v>
      </c>
      <c r="F166" s="1350" t="s">
        <v>74</v>
      </c>
      <c r="G166" s="1318" t="s">
        <v>180</v>
      </c>
      <c r="H166" s="1485">
        <v>50</v>
      </c>
      <c r="I166" s="1484">
        <v>50</v>
      </c>
      <c r="J166" s="1712">
        <v>0</v>
      </c>
      <c r="K166" s="1312">
        <v>0</v>
      </c>
      <c r="L166" s="1322">
        <v>40</v>
      </c>
      <c r="M166" s="1323">
        <v>50</v>
      </c>
      <c r="N166" s="1321"/>
      <c r="O166" s="764"/>
      <c r="P166" s="845"/>
      <c r="Q166" s="1465"/>
      <c r="R166" s="1315"/>
      <c r="S166" s="11"/>
    </row>
    <row r="167" spans="1:19">
      <c r="A167" s="7"/>
      <c r="B167" s="1418">
        <v>131</v>
      </c>
      <c r="C167" s="879" t="s">
        <v>607</v>
      </c>
      <c r="D167" s="1406"/>
      <c r="E167" s="1316" t="s">
        <v>120</v>
      </c>
      <c r="F167" s="1350" t="s">
        <v>166</v>
      </c>
      <c r="G167" s="1318" t="s">
        <v>167</v>
      </c>
      <c r="H167" s="1485">
        <v>210</v>
      </c>
      <c r="I167" s="1484">
        <v>210</v>
      </c>
      <c r="J167" s="1712">
        <v>170</v>
      </c>
      <c r="K167" s="1312">
        <v>185</v>
      </c>
      <c r="L167" s="1322">
        <v>200</v>
      </c>
      <c r="M167" s="1323">
        <v>210</v>
      </c>
      <c r="N167" s="1321"/>
      <c r="O167" s="764"/>
      <c r="P167" s="1295"/>
      <c r="Q167" s="1465"/>
      <c r="R167" s="1324"/>
      <c r="S167" s="209"/>
    </row>
    <row r="168" spans="1:19">
      <c r="A168" s="7"/>
      <c r="B168" s="1307">
        <v>132</v>
      </c>
      <c r="C168" s="879" t="s">
        <v>608</v>
      </c>
      <c r="D168" s="1406"/>
      <c r="E168" s="1316" t="s">
        <v>120</v>
      </c>
      <c r="F168" s="1350" t="s">
        <v>166</v>
      </c>
      <c r="G168" s="1318" t="s">
        <v>167</v>
      </c>
      <c r="H168" s="1485">
        <v>220</v>
      </c>
      <c r="I168" s="1484">
        <v>220</v>
      </c>
      <c r="J168" s="1712">
        <v>0</v>
      </c>
      <c r="K168" s="1312">
        <v>0</v>
      </c>
      <c r="L168" s="1322">
        <v>0</v>
      </c>
      <c r="M168" s="1323">
        <v>0</v>
      </c>
      <c r="N168" s="1321">
        <v>220</v>
      </c>
      <c r="O168" s="764"/>
      <c r="P168" s="845" t="s">
        <v>77</v>
      </c>
      <c r="Q168" s="1465"/>
      <c r="R168" s="1324"/>
      <c r="S168" s="10"/>
    </row>
    <row r="169" spans="1:19">
      <c r="A169" s="7"/>
      <c r="B169" s="1418">
        <v>133</v>
      </c>
      <c r="C169" s="879" t="s">
        <v>609</v>
      </c>
      <c r="D169" s="1406"/>
      <c r="E169" s="1316" t="s">
        <v>120</v>
      </c>
      <c r="F169" s="1350" t="s">
        <v>166</v>
      </c>
      <c r="G169" s="1318" t="s">
        <v>610</v>
      </c>
      <c r="H169" s="1485">
        <v>220</v>
      </c>
      <c r="I169" s="1484">
        <v>220</v>
      </c>
      <c r="J169" s="1712">
        <v>0</v>
      </c>
      <c r="K169" s="1312">
        <v>0</v>
      </c>
      <c r="L169" s="1322">
        <v>0</v>
      </c>
      <c r="M169" s="1323">
        <v>0</v>
      </c>
      <c r="N169" s="1321">
        <v>220</v>
      </c>
      <c r="O169" s="764"/>
      <c r="P169" s="1295" t="s">
        <v>77</v>
      </c>
      <c r="Q169" s="1465"/>
      <c r="R169" s="1324"/>
      <c r="S169" s="10"/>
    </row>
    <row r="170" spans="1:19">
      <c r="A170" s="7" t="s">
        <v>10</v>
      </c>
      <c r="B170" s="1307">
        <v>134</v>
      </c>
      <c r="C170" s="879" t="s">
        <v>611</v>
      </c>
      <c r="D170" s="1406"/>
      <c r="E170" s="1316" t="s">
        <v>120</v>
      </c>
      <c r="F170" s="1350" t="s">
        <v>612</v>
      </c>
      <c r="G170" s="1318" t="s">
        <v>613</v>
      </c>
      <c r="H170" s="1485">
        <v>414</v>
      </c>
      <c r="I170" s="1484">
        <v>414</v>
      </c>
      <c r="J170" s="1712">
        <v>374</v>
      </c>
      <c r="K170" s="1312">
        <v>392</v>
      </c>
      <c r="L170" s="1322">
        <v>380</v>
      </c>
      <c r="M170" s="1323">
        <v>400</v>
      </c>
      <c r="N170" s="1321"/>
      <c r="O170" s="764"/>
      <c r="P170" s="845"/>
      <c r="Q170" s="1465"/>
      <c r="R170" s="1324"/>
      <c r="S170" s="8"/>
    </row>
    <row r="171" spans="1:19">
      <c r="A171" s="7"/>
      <c r="B171" s="1418">
        <v>135</v>
      </c>
      <c r="C171" s="793" t="s">
        <v>614</v>
      </c>
      <c r="D171" s="1406"/>
      <c r="E171" s="1316" t="s">
        <v>85</v>
      </c>
      <c r="F171" s="1350" t="s">
        <v>74</v>
      </c>
      <c r="G171" s="1318" t="s">
        <v>180</v>
      </c>
      <c r="H171" s="1485">
        <v>50</v>
      </c>
      <c r="I171" s="1484">
        <v>50</v>
      </c>
      <c r="J171" s="1712">
        <v>0</v>
      </c>
      <c r="K171" s="1312">
        <v>24</v>
      </c>
      <c r="L171" s="1322">
        <v>30</v>
      </c>
      <c r="M171" s="1481">
        <v>30</v>
      </c>
      <c r="N171" s="1321">
        <v>20</v>
      </c>
      <c r="O171" s="764"/>
      <c r="P171" s="840" t="s">
        <v>86</v>
      </c>
      <c r="Q171" s="1465"/>
      <c r="R171" s="1486"/>
      <c r="S171" s="8"/>
    </row>
    <row r="172" spans="1:19">
      <c r="A172" s="7"/>
      <c r="B172" s="1307"/>
      <c r="C172" s="1296" t="s">
        <v>615</v>
      </c>
      <c r="D172" s="1392"/>
      <c r="E172" s="1393" t="s">
        <v>73</v>
      </c>
      <c r="F172" s="1467" t="s">
        <v>123</v>
      </c>
      <c r="G172" s="1468">
        <v>0</v>
      </c>
      <c r="H172" s="1487">
        <v>0</v>
      </c>
      <c r="I172" s="1488">
        <v>0</v>
      </c>
      <c r="J172" s="1710">
        <v>0</v>
      </c>
      <c r="K172" s="1432">
        <v>0</v>
      </c>
      <c r="L172" s="1398">
        <v>0</v>
      </c>
      <c r="M172" s="1399">
        <v>0</v>
      </c>
      <c r="N172" s="1397"/>
      <c r="O172" s="835"/>
      <c r="P172" s="871" t="s">
        <v>577</v>
      </c>
      <c r="Q172" s="1401"/>
      <c r="R172" s="1489"/>
      <c r="S172" s="8"/>
    </row>
    <row r="173" spans="1:19">
      <c r="A173" s="7"/>
      <c r="B173" s="1307"/>
      <c r="C173" s="833" t="s">
        <v>616</v>
      </c>
      <c r="D173" s="1438"/>
      <c r="E173" s="1426" t="s">
        <v>73</v>
      </c>
      <c r="F173" s="1439" t="s">
        <v>858</v>
      </c>
      <c r="G173" s="1440" t="s">
        <v>183</v>
      </c>
      <c r="H173" s="1426">
        <v>0</v>
      </c>
      <c r="I173" s="1430">
        <v>0</v>
      </c>
      <c r="J173" s="1431">
        <v>0</v>
      </c>
      <c r="K173" s="1432">
        <v>0</v>
      </c>
      <c r="L173" s="1433">
        <v>0</v>
      </c>
      <c r="M173" s="1434">
        <v>0</v>
      </c>
      <c r="N173" s="1432"/>
      <c r="O173" s="835"/>
      <c r="P173" s="871" t="s">
        <v>577</v>
      </c>
      <c r="Q173" s="1401"/>
      <c r="R173" s="1452"/>
      <c r="S173" s="4"/>
    </row>
    <row r="174" spans="1:19">
      <c r="A174" s="7"/>
      <c r="B174" s="1307">
        <v>136</v>
      </c>
      <c r="C174" s="793" t="s">
        <v>617</v>
      </c>
      <c r="D174" s="1406"/>
      <c r="E174" s="1316" t="s">
        <v>73</v>
      </c>
      <c r="F174" s="1350" t="s">
        <v>96</v>
      </c>
      <c r="G174" s="1318" t="s">
        <v>141</v>
      </c>
      <c r="H174" s="1316">
        <v>11</v>
      </c>
      <c r="I174" s="1319">
        <v>11</v>
      </c>
      <c r="J174" s="1718">
        <v>8</v>
      </c>
      <c r="K174" s="1321">
        <v>11</v>
      </c>
      <c r="L174" s="1322">
        <v>8</v>
      </c>
      <c r="M174" s="1323">
        <v>8</v>
      </c>
      <c r="N174" s="1321"/>
      <c r="O174" s="764"/>
      <c r="P174" s="841"/>
      <c r="Q174" s="1465"/>
      <c r="R174" s="1490"/>
      <c r="S174" s="4"/>
    </row>
    <row r="175" spans="1:19">
      <c r="A175" s="7"/>
      <c r="B175" s="1307">
        <v>137</v>
      </c>
      <c r="C175" s="793" t="s">
        <v>618</v>
      </c>
      <c r="D175" s="1406"/>
      <c r="E175" s="1316" t="s">
        <v>85</v>
      </c>
      <c r="F175" s="1352" t="s">
        <v>78</v>
      </c>
      <c r="G175" s="1351" t="s">
        <v>139</v>
      </c>
      <c r="H175" s="1316">
        <v>52</v>
      </c>
      <c r="I175" s="1319">
        <v>52</v>
      </c>
      <c r="J175" s="1718">
        <v>0</v>
      </c>
      <c r="K175" s="1321">
        <v>0</v>
      </c>
      <c r="L175" s="1322">
        <v>8</v>
      </c>
      <c r="M175" s="1323">
        <v>8</v>
      </c>
      <c r="N175" s="1321">
        <v>44</v>
      </c>
      <c r="O175" s="1444"/>
      <c r="P175" s="880" t="s">
        <v>680</v>
      </c>
      <c r="Q175" s="1465"/>
      <c r="R175" s="1486"/>
      <c r="S175" s="9"/>
    </row>
    <row r="176" spans="1:19">
      <c r="A176" s="7"/>
      <c r="B176" s="1307">
        <v>138</v>
      </c>
      <c r="C176" s="1403" t="s">
        <v>619</v>
      </c>
      <c r="D176" s="1406"/>
      <c r="E176" s="1316" t="s">
        <v>85</v>
      </c>
      <c r="F176" s="1352" t="s">
        <v>74</v>
      </c>
      <c r="G176" s="1351" t="s">
        <v>101</v>
      </c>
      <c r="H176" s="1321">
        <v>104</v>
      </c>
      <c r="I176" s="1319">
        <v>104</v>
      </c>
      <c r="J176" s="1718">
        <v>0</v>
      </c>
      <c r="K176" s="1321">
        <v>50</v>
      </c>
      <c r="L176" s="1322">
        <v>50</v>
      </c>
      <c r="M176" s="1323">
        <v>96</v>
      </c>
      <c r="N176" s="1321"/>
      <c r="O176" s="1444">
        <v>8</v>
      </c>
      <c r="P176" s="880" t="s">
        <v>86</v>
      </c>
      <c r="Q176" s="1491"/>
      <c r="R176" s="1486"/>
      <c r="S176" s="10"/>
    </row>
    <row r="177" spans="1:19">
      <c r="A177" s="7"/>
      <c r="B177" s="1426"/>
      <c r="C177" s="1466" t="s">
        <v>620</v>
      </c>
      <c r="D177" s="1392"/>
      <c r="E177" s="1393" t="s">
        <v>91</v>
      </c>
      <c r="F177" s="1467" t="s">
        <v>78</v>
      </c>
      <c r="G177" s="1468" t="s">
        <v>881</v>
      </c>
      <c r="H177" s="1393">
        <v>0</v>
      </c>
      <c r="I177" s="1395">
        <v>0</v>
      </c>
      <c r="J177" s="1720">
        <v>0</v>
      </c>
      <c r="K177" s="1397">
        <v>0</v>
      </c>
      <c r="L177" s="1398">
        <v>0</v>
      </c>
      <c r="M177" s="1399">
        <v>0</v>
      </c>
      <c r="N177" s="1397"/>
      <c r="O177" s="1721"/>
      <c r="P177" s="1722" t="s">
        <v>577</v>
      </c>
      <c r="Q177" s="1723"/>
      <c r="R177" s="1324"/>
      <c r="S177" s="210"/>
    </row>
    <row r="178" spans="1:19">
      <c r="A178" s="7"/>
      <c r="B178" s="1307">
        <v>139</v>
      </c>
      <c r="C178" s="1403" t="s">
        <v>621</v>
      </c>
      <c r="D178" s="1406"/>
      <c r="E178" s="1316" t="s">
        <v>85</v>
      </c>
      <c r="F178" s="1350" t="s">
        <v>78</v>
      </c>
      <c r="G178" s="1318" t="s">
        <v>882</v>
      </c>
      <c r="H178" s="1316">
        <v>113</v>
      </c>
      <c r="I178" s="1319">
        <v>113</v>
      </c>
      <c r="J178" s="1718">
        <v>0</v>
      </c>
      <c r="K178" s="1321">
        <v>70</v>
      </c>
      <c r="L178" s="1322">
        <v>35</v>
      </c>
      <c r="M178" s="1323">
        <v>70</v>
      </c>
      <c r="N178" s="1321">
        <v>43</v>
      </c>
      <c r="O178" s="1335"/>
      <c r="P178" s="880" t="s">
        <v>680</v>
      </c>
      <c r="Q178" s="1492"/>
      <c r="R178" s="1324"/>
      <c r="S178" s="10"/>
    </row>
    <row r="179" spans="1:19">
      <c r="A179" s="7"/>
      <c r="B179" s="1307">
        <v>140</v>
      </c>
      <c r="C179" s="1297" t="s">
        <v>622</v>
      </c>
      <c r="D179" s="1406"/>
      <c r="E179" s="1316" t="s">
        <v>85</v>
      </c>
      <c r="F179" s="1350" t="s">
        <v>78</v>
      </c>
      <c r="G179" s="1318" t="s">
        <v>623</v>
      </c>
      <c r="H179" s="1316">
        <v>113</v>
      </c>
      <c r="I179" s="1319">
        <v>113</v>
      </c>
      <c r="J179" s="1718">
        <v>0</v>
      </c>
      <c r="K179" s="1321">
        <v>70</v>
      </c>
      <c r="L179" s="1493">
        <v>35</v>
      </c>
      <c r="M179" s="1323">
        <v>70</v>
      </c>
      <c r="N179" s="1321">
        <v>43</v>
      </c>
      <c r="O179" s="1335"/>
      <c r="P179" s="880" t="s">
        <v>680</v>
      </c>
      <c r="Q179" s="1492"/>
      <c r="R179" s="1324"/>
      <c r="S179" s="10"/>
    </row>
    <row r="180" spans="1:19">
      <c r="A180" s="7"/>
      <c r="B180" s="1307">
        <v>141</v>
      </c>
      <c r="C180" s="793" t="s">
        <v>719</v>
      </c>
      <c r="D180" s="872"/>
      <c r="E180" s="823" t="s">
        <v>147</v>
      </c>
      <c r="F180" s="823" t="s">
        <v>166</v>
      </c>
      <c r="G180" s="823" t="s">
        <v>720</v>
      </c>
      <c r="H180" s="823">
        <v>6</v>
      </c>
      <c r="I180" s="823">
        <v>6</v>
      </c>
      <c r="J180" s="825">
        <v>4</v>
      </c>
      <c r="K180" s="825">
        <v>0</v>
      </c>
      <c r="L180" s="881">
        <v>6</v>
      </c>
      <c r="M180" s="826">
        <v>0</v>
      </c>
      <c r="N180" s="825"/>
      <c r="O180" s="829"/>
      <c r="P180" s="904"/>
      <c r="Q180" s="902"/>
      <c r="R180" s="1494"/>
      <c r="S180" s="6"/>
    </row>
    <row r="181" spans="1:19" ht="15.75" thickBot="1">
      <c r="A181" s="7"/>
      <c r="B181" s="1332" t="s">
        <v>142</v>
      </c>
      <c r="C181" s="1403" t="s">
        <v>902</v>
      </c>
      <c r="D181" s="1410"/>
      <c r="E181" s="1332" t="s">
        <v>2</v>
      </c>
      <c r="F181" s="1332" t="s">
        <v>144</v>
      </c>
      <c r="G181" s="1332" t="s">
        <v>965</v>
      </c>
      <c r="H181" s="1332">
        <v>1496</v>
      </c>
      <c r="I181" s="1332">
        <v>1496</v>
      </c>
      <c r="J181" s="1331">
        <v>828</v>
      </c>
      <c r="K181" s="1331">
        <v>1220</v>
      </c>
      <c r="L181" s="1495">
        <v>1400</v>
      </c>
      <c r="M181" s="1334">
        <v>1400</v>
      </c>
      <c r="N181" s="1331"/>
      <c r="O181" s="1340"/>
      <c r="P181" s="904"/>
      <c r="Q181" s="902"/>
      <c r="R181" s="1496"/>
      <c r="S181" s="10"/>
    </row>
    <row r="182" spans="1:19" ht="15.75" thickBot="1">
      <c r="A182" s="7"/>
      <c r="B182" s="483"/>
      <c r="C182" s="484" t="s">
        <v>184</v>
      </c>
      <c r="D182" s="484"/>
      <c r="E182" s="485"/>
      <c r="F182" s="485"/>
      <c r="G182" s="485"/>
      <c r="H182" s="486">
        <v>3453</v>
      </c>
      <c r="I182" s="486">
        <v>3431</v>
      </c>
      <c r="J182" s="486">
        <v>1434</v>
      </c>
      <c r="K182" s="486">
        <v>2077</v>
      </c>
      <c r="L182" s="486">
        <v>2321</v>
      </c>
      <c r="M182" s="486">
        <v>2551</v>
      </c>
      <c r="N182" s="486">
        <v>703</v>
      </c>
      <c r="O182" s="486">
        <v>65</v>
      </c>
      <c r="P182" s="805" t="s">
        <v>171</v>
      </c>
      <c r="Q182" s="806"/>
      <c r="R182" s="807"/>
      <c r="S182" s="10"/>
    </row>
    <row r="183" spans="1:19">
      <c r="A183" s="7"/>
      <c r="B183" s="866">
        <v>142</v>
      </c>
      <c r="C183" s="883" t="s">
        <v>624</v>
      </c>
      <c r="D183" s="884"/>
      <c r="E183" s="866" t="s">
        <v>2</v>
      </c>
      <c r="F183" s="885" t="s">
        <v>74</v>
      </c>
      <c r="G183" s="886" t="s">
        <v>185</v>
      </c>
      <c r="H183" s="887">
        <v>125</v>
      </c>
      <c r="I183" s="888">
        <v>85</v>
      </c>
      <c r="J183" s="889">
        <v>0</v>
      </c>
      <c r="K183" s="890">
        <v>0</v>
      </c>
      <c r="L183" s="891">
        <v>0</v>
      </c>
      <c r="M183" s="890">
        <v>0</v>
      </c>
      <c r="N183" s="892">
        <v>85</v>
      </c>
      <c r="O183" s="893"/>
      <c r="P183" s="845" t="s">
        <v>479</v>
      </c>
      <c r="Q183" s="1465"/>
      <c r="R183" s="894"/>
      <c r="S183" s="10"/>
    </row>
    <row r="184" spans="1:19">
      <c r="A184" s="7"/>
      <c r="B184" s="895"/>
      <c r="C184" s="896" t="s">
        <v>625</v>
      </c>
      <c r="D184" s="810"/>
      <c r="E184" s="763" t="s">
        <v>2</v>
      </c>
      <c r="F184" s="811" t="s">
        <v>74</v>
      </c>
      <c r="G184" s="762" t="s">
        <v>185</v>
      </c>
      <c r="H184" s="763">
        <v>125</v>
      </c>
      <c r="I184" s="812">
        <v>85</v>
      </c>
      <c r="J184" s="856">
        <v>0</v>
      </c>
      <c r="K184" s="814">
        <v>0</v>
      </c>
      <c r="L184" s="846">
        <v>0</v>
      </c>
      <c r="M184" s="847">
        <v>0</v>
      </c>
      <c r="N184" s="892"/>
      <c r="O184" s="764">
        <v>85</v>
      </c>
      <c r="P184" s="845" t="s">
        <v>479</v>
      </c>
      <c r="Q184" s="1465"/>
      <c r="R184" s="897"/>
      <c r="S184" s="7"/>
    </row>
    <row r="185" spans="1:19">
      <c r="A185" s="7"/>
      <c r="B185" s="1348">
        <v>143</v>
      </c>
      <c r="C185" s="816" t="s">
        <v>626</v>
      </c>
      <c r="D185" s="810"/>
      <c r="E185" s="763" t="s">
        <v>2</v>
      </c>
      <c r="F185" s="811" t="s">
        <v>74</v>
      </c>
      <c r="G185" s="762" t="s">
        <v>627</v>
      </c>
      <c r="H185" s="763">
        <v>274</v>
      </c>
      <c r="I185" s="812">
        <v>274</v>
      </c>
      <c r="J185" s="856">
        <v>200</v>
      </c>
      <c r="K185" s="814">
        <v>200</v>
      </c>
      <c r="L185" s="846">
        <v>200</v>
      </c>
      <c r="M185" s="899">
        <v>200</v>
      </c>
      <c r="N185" s="814"/>
      <c r="O185" s="764">
        <v>74</v>
      </c>
      <c r="P185" s="845" t="s">
        <v>919</v>
      </c>
      <c r="Q185" s="1465"/>
      <c r="R185" s="1486"/>
      <c r="S185" s="7"/>
    </row>
    <row r="186" spans="1:19">
      <c r="A186" s="7"/>
      <c r="B186" s="1197">
        <v>144</v>
      </c>
      <c r="C186" s="816" t="s">
        <v>628</v>
      </c>
      <c r="D186" s="1342"/>
      <c r="E186" s="1307" t="s">
        <v>91</v>
      </c>
      <c r="F186" s="1308" t="s">
        <v>74</v>
      </c>
      <c r="G186" s="1309" t="s">
        <v>157</v>
      </c>
      <c r="H186" s="1307">
        <v>20</v>
      </c>
      <c r="I186" s="1310">
        <v>20</v>
      </c>
      <c r="J186" s="1712">
        <v>0</v>
      </c>
      <c r="K186" s="1312">
        <v>0</v>
      </c>
      <c r="L186" s="1497">
        <v>0</v>
      </c>
      <c r="M186" s="1416">
        <v>0</v>
      </c>
      <c r="N186" s="1312">
        <v>20</v>
      </c>
      <c r="O186" s="764"/>
      <c r="P186" s="845"/>
      <c r="Q186" s="1724"/>
      <c r="R186" s="1498"/>
      <c r="S186" s="7"/>
    </row>
    <row r="187" spans="1:19" ht="15" customHeight="1">
      <c r="A187" s="7"/>
      <c r="B187" s="1348">
        <v>145</v>
      </c>
      <c r="C187" s="1470" t="s">
        <v>629</v>
      </c>
      <c r="D187" s="1406"/>
      <c r="E187" s="1316" t="s">
        <v>91</v>
      </c>
      <c r="F187" s="1350" t="s">
        <v>74</v>
      </c>
      <c r="G187" s="1318" t="s">
        <v>157</v>
      </c>
      <c r="H187" s="1316">
        <v>20</v>
      </c>
      <c r="I187" s="1319">
        <v>20</v>
      </c>
      <c r="J187" s="1718">
        <v>0</v>
      </c>
      <c r="K187" s="1321">
        <v>0</v>
      </c>
      <c r="L187" s="1493">
        <v>0</v>
      </c>
      <c r="M187" s="1323">
        <v>0</v>
      </c>
      <c r="N187" s="1312">
        <v>20</v>
      </c>
      <c r="O187" s="764"/>
      <c r="P187" s="845"/>
      <c r="Q187" s="1465"/>
      <c r="R187" s="1324"/>
      <c r="S187" s="10"/>
    </row>
    <row r="188" spans="1:19" ht="16.5" customHeight="1">
      <c r="A188" s="7"/>
      <c r="B188" s="1197">
        <v>146</v>
      </c>
      <c r="C188" s="1470" t="s">
        <v>630</v>
      </c>
      <c r="D188" s="1406"/>
      <c r="E188" s="1316" t="s">
        <v>85</v>
      </c>
      <c r="F188" s="1350" t="s">
        <v>78</v>
      </c>
      <c r="G188" s="1318" t="s">
        <v>884</v>
      </c>
      <c r="H188" s="1316">
        <v>113</v>
      </c>
      <c r="I188" s="1319">
        <v>113</v>
      </c>
      <c r="J188" s="1718">
        <v>0</v>
      </c>
      <c r="K188" s="1321">
        <v>57</v>
      </c>
      <c r="L188" s="1493">
        <v>40</v>
      </c>
      <c r="M188" s="1323">
        <v>56</v>
      </c>
      <c r="N188" s="1198">
        <v>57</v>
      </c>
      <c r="O188" s="1321"/>
      <c r="P188" s="845" t="s">
        <v>680</v>
      </c>
      <c r="Q188" s="1492"/>
      <c r="R188" s="1324"/>
      <c r="S188" s="10"/>
    </row>
    <row r="189" spans="1:19">
      <c r="A189" s="7"/>
      <c r="B189" s="1348">
        <v>147</v>
      </c>
      <c r="C189" s="793" t="s">
        <v>631</v>
      </c>
      <c r="D189" s="872"/>
      <c r="E189" s="823" t="s">
        <v>147</v>
      </c>
      <c r="F189" s="823" t="s">
        <v>78</v>
      </c>
      <c r="G189" s="823" t="s">
        <v>632</v>
      </c>
      <c r="H189" s="823">
        <v>8</v>
      </c>
      <c r="I189" s="823">
        <v>8</v>
      </c>
      <c r="J189" s="825">
        <v>7</v>
      </c>
      <c r="K189" s="825">
        <v>0</v>
      </c>
      <c r="L189" s="881">
        <v>8</v>
      </c>
      <c r="M189" s="826">
        <v>0</v>
      </c>
      <c r="N189" s="825"/>
      <c r="O189" s="764"/>
      <c r="P189" s="882"/>
      <c r="Q189" s="1165"/>
      <c r="R189" s="1494"/>
    </row>
    <row r="190" spans="1:19">
      <c r="A190" s="7"/>
      <c r="B190" s="1197">
        <v>148</v>
      </c>
      <c r="C190" s="900" t="s">
        <v>721</v>
      </c>
      <c r="D190" s="901"/>
      <c r="E190" s="1316" t="s">
        <v>85</v>
      </c>
      <c r="F190" s="821" t="s">
        <v>78</v>
      </c>
      <c r="G190" s="762">
        <v>115</v>
      </c>
      <c r="H190" s="1316">
        <v>115</v>
      </c>
      <c r="I190" s="1310">
        <v>115</v>
      </c>
      <c r="J190" s="1718">
        <v>75</v>
      </c>
      <c r="K190" s="1321">
        <v>94</v>
      </c>
      <c r="L190" s="1493">
        <v>35</v>
      </c>
      <c r="M190" s="1323">
        <v>75</v>
      </c>
      <c r="N190" s="1312">
        <v>40</v>
      </c>
      <c r="O190" s="764"/>
      <c r="P190" s="845" t="s">
        <v>680</v>
      </c>
      <c r="Q190" s="902"/>
      <c r="R190" s="877"/>
    </row>
    <row r="191" spans="1:19">
      <c r="A191" s="7"/>
      <c r="B191" s="898">
        <v>149</v>
      </c>
      <c r="C191" s="903" t="s">
        <v>885</v>
      </c>
      <c r="D191" s="872"/>
      <c r="E191" s="1316" t="s">
        <v>147</v>
      </c>
      <c r="F191" s="823" t="s">
        <v>78</v>
      </c>
      <c r="G191" s="1309" t="s">
        <v>903</v>
      </c>
      <c r="H191" s="1316">
        <v>30</v>
      </c>
      <c r="I191" s="1319">
        <v>30</v>
      </c>
      <c r="J191" s="1718">
        <v>30</v>
      </c>
      <c r="K191" s="1321">
        <v>0</v>
      </c>
      <c r="L191" s="1493">
        <v>30</v>
      </c>
      <c r="M191" s="1323">
        <v>0</v>
      </c>
      <c r="N191" s="7"/>
      <c r="O191" s="1321"/>
      <c r="P191" s="904"/>
      <c r="Q191" s="902"/>
      <c r="R191" s="877"/>
    </row>
    <row r="192" spans="1:19" ht="15.75" thickBot="1">
      <c r="A192" s="7"/>
      <c r="B192" s="1307">
        <v>150</v>
      </c>
      <c r="C192" s="903" t="s">
        <v>904</v>
      </c>
      <c r="D192" s="901"/>
      <c r="E192" s="823" t="s">
        <v>147</v>
      </c>
      <c r="F192" s="821" t="s">
        <v>905</v>
      </c>
      <c r="G192" s="1318" t="s">
        <v>906</v>
      </c>
      <c r="H192" s="823">
        <v>200</v>
      </c>
      <c r="I192" s="1319">
        <v>200</v>
      </c>
      <c r="J192" s="825">
        <v>172</v>
      </c>
      <c r="K192" s="825">
        <v>0</v>
      </c>
      <c r="L192" s="881">
        <v>130</v>
      </c>
      <c r="M192" s="826">
        <v>0</v>
      </c>
      <c r="N192" s="825"/>
      <c r="O192" s="1321"/>
      <c r="P192" s="904"/>
      <c r="Q192" s="902"/>
      <c r="R192" s="877"/>
    </row>
    <row r="193" spans="1:18" ht="15.75" thickBot="1">
      <c r="A193" s="7"/>
      <c r="B193" s="483"/>
      <c r="C193" s="484" t="s">
        <v>186</v>
      </c>
      <c r="D193" s="484"/>
      <c r="E193" s="485"/>
      <c r="F193" s="485"/>
      <c r="G193" s="485"/>
      <c r="H193" s="802">
        <v>1030</v>
      </c>
      <c r="I193" s="485">
        <v>950</v>
      </c>
      <c r="J193" s="905">
        <v>484</v>
      </c>
      <c r="K193" s="486">
        <v>351</v>
      </c>
      <c r="L193" s="803">
        <v>443</v>
      </c>
      <c r="M193" s="486">
        <v>331</v>
      </c>
      <c r="N193" s="486">
        <v>222</v>
      </c>
      <c r="O193" s="804">
        <v>159</v>
      </c>
      <c r="P193" s="906"/>
      <c r="Q193" s="907"/>
      <c r="R193" s="908"/>
    </row>
    <row r="194" spans="1:18" ht="15.75" thickBot="1">
      <c r="A194" s="7"/>
      <c r="B194" s="483"/>
      <c r="C194" s="484" t="s">
        <v>187</v>
      </c>
      <c r="D194" s="484"/>
      <c r="E194" s="485"/>
      <c r="F194" s="485"/>
      <c r="G194" s="485"/>
      <c r="H194" s="486">
        <v>26844</v>
      </c>
      <c r="I194" s="486">
        <v>25809</v>
      </c>
      <c r="J194" s="487">
        <v>10915</v>
      </c>
      <c r="K194" s="487">
        <v>12743</v>
      </c>
      <c r="L194" s="486">
        <v>14470.6</v>
      </c>
      <c r="M194" s="486">
        <v>15543</v>
      </c>
      <c r="N194" s="486">
        <v>5064</v>
      </c>
      <c r="O194" s="486">
        <v>3184</v>
      </c>
      <c r="P194" s="488"/>
      <c r="Q194" s="489"/>
      <c r="R194" s="490"/>
    </row>
    <row r="195" spans="1:18" ht="15.75" thickBot="1">
      <c r="A195" s="7"/>
      <c r="B195" s="909"/>
      <c r="C195" s="910"/>
      <c r="D195" s="911"/>
      <c r="E195" s="911"/>
      <c r="F195" s="911"/>
      <c r="G195" s="910"/>
      <c r="H195" s="911"/>
      <c r="I195" s="911"/>
      <c r="J195" s="911"/>
      <c r="K195" s="1017"/>
      <c r="L195" s="911"/>
      <c r="M195" s="1017"/>
      <c r="N195" s="912"/>
      <c r="O195" s="913"/>
      <c r="P195" s="914"/>
      <c r="Q195" s="806"/>
      <c r="R195" s="908"/>
    </row>
    <row r="196" spans="1:18" ht="15.75" thickBot="1">
      <c r="A196" s="7"/>
      <c r="B196" s="915"/>
      <c r="C196" s="911"/>
      <c r="D196" s="911"/>
      <c r="E196" s="911"/>
      <c r="F196" s="911"/>
      <c r="G196" s="910"/>
      <c r="H196" s="916"/>
      <c r="I196" s="910"/>
      <c r="J196" s="910"/>
      <c r="K196" s="910"/>
      <c r="L196" s="910"/>
      <c r="M196" s="917"/>
      <c r="N196" s="910" t="s">
        <v>3</v>
      </c>
      <c r="O196" s="910"/>
      <c r="P196" s="910"/>
      <c r="Q196" s="910"/>
      <c r="R196" s="918"/>
    </row>
    <row r="197" spans="1:18" ht="15.75" thickBot="1">
      <c r="A197" s="7"/>
      <c r="B197" s="919" t="s">
        <v>188</v>
      </c>
      <c r="C197" s="920"/>
      <c r="D197" s="920">
        <v>43934</v>
      </c>
      <c r="E197" s="911" t="s">
        <v>189</v>
      </c>
      <c r="F197" s="911"/>
      <c r="G197" s="921"/>
      <c r="H197" s="910"/>
      <c r="I197" s="922"/>
      <c r="J197" s="910" t="s">
        <v>981</v>
      </c>
      <c r="K197" s="922" t="s">
        <v>4</v>
      </c>
      <c r="L197" s="923"/>
      <c r="M197" s="924"/>
      <c r="N197" s="910"/>
      <c r="O197" s="921"/>
      <c r="P197" s="925"/>
      <c r="Q197" s="925"/>
      <c r="R197" s="926"/>
    </row>
    <row r="198" spans="1:18">
      <c r="A198" s="7"/>
      <c r="B198" s="927">
        <v>1</v>
      </c>
      <c r="C198" s="928" t="s">
        <v>190</v>
      </c>
      <c r="D198" s="929"/>
      <c r="E198" s="930"/>
      <c r="F198" s="931">
        <v>12823</v>
      </c>
      <c r="G198" s="930" t="s">
        <v>191</v>
      </c>
      <c r="H198" s="932">
        <v>0.91666666666666663</v>
      </c>
      <c r="I198" s="933" t="s">
        <v>192</v>
      </c>
      <c r="J198" s="934" t="s">
        <v>193</v>
      </c>
      <c r="K198" s="934"/>
      <c r="L198" s="934"/>
      <c r="M198" s="930"/>
      <c r="N198" s="935"/>
      <c r="O198" s="936"/>
      <c r="P198" s="937">
        <v>0.875</v>
      </c>
      <c r="Q198" s="934" t="s">
        <v>194</v>
      </c>
      <c r="R198" s="938"/>
    </row>
    <row r="199" spans="1:18">
      <c r="A199" s="7"/>
      <c r="B199" s="1725">
        <v>2</v>
      </c>
      <c r="C199" s="1726" t="s">
        <v>195</v>
      </c>
      <c r="D199" s="1499"/>
      <c r="E199" s="1500"/>
      <c r="F199" s="1501">
        <v>10002</v>
      </c>
      <c r="G199" s="1500" t="s">
        <v>191</v>
      </c>
      <c r="H199" s="1502">
        <v>0.25</v>
      </c>
      <c r="I199" s="1310" t="s">
        <v>192</v>
      </c>
      <c r="J199" s="1727" t="s">
        <v>196</v>
      </c>
      <c r="K199" s="1728"/>
      <c r="L199" s="1728"/>
      <c r="M199" s="1500"/>
      <c r="N199" s="1729"/>
      <c r="O199" s="1727" t="s">
        <v>0</v>
      </c>
      <c r="P199" s="1730">
        <v>12880</v>
      </c>
      <c r="Q199" s="1727" t="s">
        <v>197</v>
      </c>
      <c r="R199" s="1503"/>
    </row>
    <row r="200" spans="1:18">
      <c r="A200" s="7"/>
      <c r="B200" s="1725">
        <v>3</v>
      </c>
      <c r="C200" s="1726" t="s">
        <v>633</v>
      </c>
      <c r="D200" s="1499"/>
      <c r="E200" s="1500"/>
      <c r="F200" s="1501">
        <v>10915</v>
      </c>
      <c r="G200" s="1500" t="s">
        <v>191</v>
      </c>
      <c r="H200" s="1502">
        <v>0.5</v>
      </c>
      <c r="I200" s="1310" t="s">
        <v>192</v>
      </c>
      <c r="J200" s="1727" t="s">
        <v>198</v>
      </c>
      <c r="K200" s="1727"/>
      <c r="L200" s="1727"/>
      <c r="M200" s="1500"/>
      <c r="N200" s="1729"/>
      <c r="O200" s="1727"/>
      <c r="P200" s="1731">
        <v>12075.140000000001</v>
      </c>
      <c r="Q200" s="1727" t="s">
        <v>197</v>
      </c>
      <c r="R200" s="1503"/>
    </row>
    <row r="201" spans="1:18" ht="15.75" thickBot="1">
      <c r="A201" s="7"/>
      <c r="B201" s="1732">
        <v>4</v>
      </c>
      <c r="C201" s="1733" t="s">
        <v>634</v>
      </c>
      <c r="D201" s="1504"/>
      <c r="E201" s="1505"/>
      <c r="F201" s="1506">
        <v>12743</v>
      </c>
      <c r="G201" s="1505" t="s">
        <v>191</v>
      </c>
      <c r="H201" s="1507">
        <v>0.875</v>
      </c>
      <c r="I201" s="1734" t="s">
        <v>192</v>
      </c>
      <c r="J201" s="1735" t="s">
        <v>199</v>
      </c>
      <c r="K201" s="1736"/>
      <c r="L201" s="1736"/>
      <c r="M201" s="1505"/>
      <c r="N201" s="1737" t="s">
        <v>0</v>
      </c>
      <c r="O201" s="1735"/>
      <c r="P201" s="1738">
        <v>131</v>
      </c>
      <c r="Q201" s="1735" t="s">
        <v>197</v>
      </c>
      <c r="R201" s="1508"/>
    </row>
    <row r="202" spans="1:18" ht="16.5" thickBot="1">
      <c r="A202" s="7"/>
      <c r="B202" s="939">
        <v>5</v>
      </c>
      <c r="C202" s="928" t="s">
        <v>635</v>
      </c>
      <c r="D202" s="726"/>
      <c r="E202" s="1166">
        <v>274.10599999999999</v>
      </c>
      <c r="F202" s="940" t="s">
        <v>200</v>
      </c>
      <c r="G202" s="941" t="s">
        <v>201</v>
      </c>
      <c r="H202" s="942">
        <v>3.4099179999999998</v>
      </c>
      <c r="I202" s="861" t="s">
        <v>200</v>
      </c>
      <c r="J202" s="1735"/>
      <c r="R202" s="1508"/>
    </row>
    <row r="203" spans="1:18">
      <c r="A203" s="7"/>
      <c r="B203" s="948"/>
      <c r="C203" s="1739" t="s">
        <v>636</v>
      </c>
      <c r="D203" s="949">
        <v>139.71698499999999</v>
      </c>
      <c r="E203" s="8" t="s">
        <v>203</v>
      </c>
      <c r="F203" s="950"/>
      <c r="G203" s="951" t="s">
        <v>204</v>
      </c>
      <c r="H203" s="952">
        <v>19.969417</v>
      </c>
      <c r="I203" s="861" t="s">
        <v>205</v>
      </c>
      <c r="J203" s="228" t="s">
        <v>202</v>
      </c>
      <c r="K203" s="943"/>
      <c r="L203" s="943"/>
      <c r="M203" s="491"/>
      <c r="N203" s="943"/>
      <c r="O203" s="944"/>
      <c r="P203" s="945" t="s">
        <v>886</v>
      </c>
      <c r="Q203" s="946"/>
      <c r="R203" s="947"/>
    </row>
    <row r="204" spans="1:18">
      <c r="A204" s="7"/>
      <c r="B204" s="948"/>
      <c r="C204" s="1739" t="s">
        <v>637</v>
      </c>
      <c r="D204" s="949">
        <v>77.101664999999997</v>
      </c>
      <c r="E204" s="8" t="s">
        <v>208</v>
      </c>
      <c r="F204" s="950"/>
      <c r="G204" s="951" t="s">
        <v>209</v>
      </c>
      <c r="H204" s="952">
        <v>0.72399999999999998</v>
      </c>
      <c r="I204" s="861" t="s">
        <v>205</v>
      </c>
      <c r="J204" s="953" t="s">
        <v>206</v>
      </c>
      <c r="K204" s="8"/>
      <c r="L204" s="8"/>
      <c r="M204" s="8"/>
      <c r="N204" s="8"/>
      <c r="O204" s="954"/>
      <c r="P204" s="955" t="s">
        <v>207</v>
      </c>
      <c r="Q204" s="951"/>
      <c r="R204" s="956"/>
    </row>
    <row r="205" spans="1:18" ht="15.75" thickBot="1">
      <c r="A205" s="7"/>
      <c r="B205" s="957"/>
      <c r="C205" s="1740"/>
      <c r="D205" s="958"/>
      <c r="E205" s="959"/>
      <c r="F205" s="960"/>
      <c r="G205" s="961" t="s">
        <v>931</v>
      </c>
      <c r="H205" s="958">
        <v>0.31152000000000002</v>
      </c>
      <c r="I205" s="1167" t="s">
        <v>205</v>
      </c>
      <c r="J205" s="962" t="s">
        <v>210</v>
      </c>
      <c r="K205" s="963" t="s">
        <v>211</v>
      </c>
      <c r="L205" s="964" t="s">
        <v>212</v>
      </c>
      <c r="M205" s="965"/>
      <c r="N205" s="966" t="s">
        <v>213</v>
      </c>
      <c r="O205" s="967"/>
      <c r="P205" s="968" t="s">
        <v>214</v>
      </c>
      <c r="Q205" s="969"/>
      <c r="R205" s="970" t="s">
        <v>213</v>
      </c>
    </row>
    <row r="206" spans="1:18">
      <c r="A206" s="7"/>
      <c r="B206" s="971">
        <v>6</v>
      </c>
      <c r="C206" s="972" t="s">
        <v>638</v>
      </c>
      <c r="D206" s="973"/>
      <c r="E206" s="974" t="s">
        <v>215</v>
      </c>
      <c r="F206" s="975"/>
      <c r="G206" s="976"/>
      <c r="H206" s="977">
        <v>5064</v>
      </c>
      <c r="I206" s="978" t="s">
        <v>45</v>
      </c>
      <c r="J206" s="979" t="s">
        <v>216</v>
      </c>
      <c r="K206" s="980">
        <v>3241.74</v>
      </c>
      <c r="L206" s="981">
        <v>3241.74</v>
      </c>
      <c r="M206" s="980"/>
      <c r="N206" s="982">
        <v>0</v>
      </c>
      <c r="O206" s="983"/>
      <c r="P206" s="1509">
        <v>0.75</v>
      </c>
      <c r="Q206" s="984"/>
      <c r="R206" s="1741">
        <v>74</v>
      </c>
    </row>
    <row r="207" spans="1:18">
      <c r="A207" s="7"/>
      <c r="B207" s="985"/>
      <c r="C207" s="1742"/>
      <c r="D207" s="1743"/>
      <c r="E207" s="986" t="s">
        <v>217</v>
      </c>
      <c r="F207" s="1500"/>
      <c r="G207" s="1510"/>
      <c r="H207" s="1511">
        <v>3184</v>
      </c>
      <c r="I207" s="1512" t="s">
        <v>45</v>
      </c>
      <c r="J207" s="979" t="s">
        <v>218</v>
      </c>
      <c r="K207" s="980">
        <v>1200</v>
      </c>
      <c r="L207" s="981">
        <v>1200</v>
      </c>
      <c r="M207" s="980"/>
      <c r="N207" s="982">
        <v>0</v>
      </c>
      <c r="O207" s="983"/>
      <c r="P207" s="1509">
        <v>0.79166666666666696</v>
      </c>
      <c r="Q207" s="1744"/>
      <c r="R207" s="1741">
        <v>136</v>
      </c>
    </row>
    <row r="208" spans="1:18" ht="15.75" thickBot="1">
      <c r="A208" s="7"/>
      <c r="B208" s="987"/>
      <c r="C208" s="988"/>
      <c r="D208" s="1745"/>
      <c r="E208" s="989" t="s">
        <v>219</v>
      </c>
      <c r="F208" s="1746"/>
      <c r="G208" s="1747"/>
      <c r="H208" s="1748">
        <v>8248</v>
      </c>
      <c r="I208" s="1749" t="s">
        <v>45</v>
      </c>
      <c r="J208" s="979" t="s">
        <v>220</v>
      </c>
      <c r="K208" s="980">
        <v>1703.6</v>
      </c>
      <c r="L208" s="981">
        <v>1703.6</v>
      </c>
      <c r="M208" s="980"/>
      <c r="N208" s="982">
        <v>0</v>
      </c>
      <c r="O208" s="983"/>
      <c r="P208" s="1509">
        <v>0.8125</v>
      </c>
      <c r="Q208" s="1744"/>
      <c r="R208" s="1741">
        <v>157</v>
      </c>
    </row>
    <row r="209" spans="1:18">
      <c r="A209" s="7"/>
      <c r="B209" s="990">
        <v>7</v>
      </c>
      <c r="C209" s="991" t="s">
        <v>221</v>
      </c>
      <c r="D209" s="992"/>
      <c r="E209" s="993"/>
      <c r="F209" s="993">
        <v>1173.08</v>
      </c>
      <c r="G209" s="994" t="s">
        <v>222</v>
      </c>
      <c r="H209" s="995"/>
      <c r="I209" s="996"/>
      <c r="J209" s="979" t="s">
        <v>223</v>
      </c>
      <c r="K209" s="980">
        <v>1567.6</v>
      </c>
      <c r="L209" s="981">
        <v>1567.6</v>
      </c>
      <c r="M209" s="980"/>
      <c r="N209" s="982">
        <v>0</v>
      </c>
      <c r="O209" s="983"/>
      <c r="P209" s="1509">
        <v>0.83333333333333304</v>
      </c>
      <c r="Q209" s="1744"/>
      <c r="R209" s="1741">
        <v>150</v>
      </c>
    </row>
    <row r="210" spans="1:18">
      <c r="A210" s="7"/>
      <c r="B210" s="997">
        <v>8</v>
      </c>
      <c r="C210" s="1726" t="s">
        <v>224</v>
      </c>
      <c r="D210" s="1308" t="s">
        <v>225</v>
      </c>
      <c r="E210" s="1311" t="s">
        <v>226</v>
      </c>
      <c r="F210" s="1513">
        <v>414408300.102</v>
      </c>
      <c r="G210" s="1514" t="s">
        <v>227</v>
      </c>
      <c r="H210" s="1311" t="s">
        <v>226</v>
      </c>
      <c r="I210" s="1515">
        <v>365472922.56999999</v>
      </c>
      <c r="J210" s="979" t="s">
        <v>228</v>
      </c>
      <c r="K210" s="980">
        <v>1428</v>
      </c>
      <c r="L210" s="981">
        <v>1428</v>
      </c>
      <c r="M210" s="980"/>
      <c r="N210" s="982">
        <v>0</v>
      </c>
      <c r="O210" s="983"/>
      <c r="P210" s="1509">
        <v>0.875</v>
      </c>
      <c r="Q210" s="1744"/>
      <c r="R210" s="1741">
        <v>131</v>
      </c>
    </row>
    <row r="211" spans="1:18">
      <c r="A211" s="7"/>
      <c r="B211" s="997"/>
      <c r="C211" s="1726"/>
      <c r="D211" s="1308" t="s">
        <v>229</v>
      </c>
      <c r="E211" s="1349" t="s">
        <v>226</v>
      </c>
      <c r="F211" s="1516">
        <v>513689499.38000005</v>
      </c>
      <c r="G211" s="1514" t="s">
        <v>230</v>
      </c>
      <c r="H211" s="1353" t="s">
        <v>226</v>
      </c>
      <c r="I211" s="1517">
        <v>1293570722.052</v>
      </c>
      <c r="J211" s="979" t="s">
        <v>231</v>
      </c>
      <c r="K211" s="980">
        <v>983</v>
      </c>
      <c r="L211" s="981">
        <v>872</v>
      </c>
      <c r="M211" s="980"/>
      <c r="N211" s="982">
        <v>111</v>
      </c>
      <c r="O211" s="983"/>
      <c r="P211" s="1509">
        <v>0.91666666666666696</v>
      </c>
      <c r="Q211" s="1744"/>
      <c r="R211" s="1741">
        <v>169</v>
      </c>
    </row>
    <row r="212" spans="1:18">
      <c r="A212" s="7"/>
      <c r="B212" s="998">
        <v>9</v>
      </c>
      <c r="C212" s="929" t="s">
        <v>639</v>
      </c>
      <c r="D212" s="929"/>
      <c r="E212" s="1311"/>
      <c r="F212" s="8"/>
      <c r="G212" s="930" t="s">
        <v>232</v>
      </c>
      <c r="H212" s="999">
        <v>0</v>
      </c>
      <c r="I212" s="1000" t="s">
        <v>233</v>
      </c>
      <c r="J212" s="979" t="s">
        <v>234</v>
      </c>
      <c r="K212" s="980">
        <v>549</v>
      </c>
      <c r="L212" s="981">
        <v>549</v>
      </c>
      <c r="M212" s="980"/>
      <c r="N212" s="982">
        <v>0</v>
      </c>
      <c r="O212" s="983"/>
      <c r="P212" s="1509">
        <v>0.95833333333333304</v>
      </c>
      <c r="Q212" s="1744"/>
      <c r="R212" s="1741">
        <v>225</v>
      </c>
    </row>
    <row r="213" spans="1:18">
      <c r="A213" s="7"/>
      <c r="B213" s="997"/>
      <c r="C213" s="1726" t="s">
        <v>235</v>
      </c>
      <c r="D213" s="1499"/>
      <c r="E213" s="1500"/>
      <c r="F213" s="1518">
        <v>440</v>
      </c>
      <c r="G213" s="1499" t="s">
        <v>966</v>
      </c>
      <c r="H213" s="1519">
        <v>0.875</v>
      </c>
      <c r="I213" s="1520" t="s">
        <v>192</v>
      </c>
      <c r="J213" s="979" t="s">
        <v>236</v>
      </c>
      <c r="K213" s="980">
        <v>463.2</v>
      </c>
      <c r="L213" s="981">
        <v>463.2</v>
      </c>
      <c r="M213" s="980"/>
      <c r="N213" s="982">
        <v>0</v>
      </c>
      <c r="O213" s="983"/>
      <c r="P213" s="1521" t="s">
        <v>8</v>
      </c>
      <c r="Q213" s="1744"/>
      <c r="R213" s="1741">
        <v>182</v>
      </c>
    </row>
    <row r="214" spans="1:18">
      <c r="A214" s="7"/>
      <c r="B214" s="1001"/>
      <c r="C214" s="1750" t="s">
        <v>237</v>
      </c>
      <c r="D214" s="1751"/>
      <c r="E214" s="1752"/>
      <c r="F214" s="1753">
        <v>250</v>
      </c>
      <c r="G214" s="1504" t="s">
        <v>907</v>
      </c>
      <c r="H214" s="1754">
        <v>0.29166666666666669</v>
      </c>
      <c r="I214" s="1755" t="s">
        <v>192</v>
      </c>
      <c r="J214" s="979" t="s">
        <v>238</v>
      </c>
      <c r="K214" s="980">
        <v>939</v>
      </c>
      <c r="L214" s="981">
        <v>919</v>
      </c>
      <c r="M214" s="980"/>
      <c r="N214" s="982">
        <v>20</v>
      </c>
      <c r="O214" s="983"/>
      <c r="P214" s="1509"/>
      <c r="Q214" s="1756"/>
      <c r="R214" s="1741"/>
    </row>
    <row r="215" spans="1:18" ht="15.75" thickBot="1">
      <c r="A215" s="7"/>
      <c r="B215" s="1002">
        <v>10</v>
      </c>
      <c r="C215" s="1003" t="s">
        <v>239</v>
      </c>
      <c r="D215" s="1004"/>
      <c r="E215" s="959"/>
      <c r="F215" s="1005"/>
      <c r="G215" s="1006" t="s">
        <v>982</v>
      </c>
      <c r="H215" s="1004"/>
      <c r="I215" s="1007"/>
      <c r="J215" s="1008" t="s">
        <v>240</v>
      </c>
      <c r="K215" s="1009">
        <v>12075.140000000001</v>
      </c>
      <c r="L215" s="1009">
        <v>11944.140000000001</v>
      </c>
      <c r="M215" s="1009"/>
      <c r="N215" s="1009">
        <v>131</v>
      </c>
      <c r="O215" s="1010"/>
      <c r="P215" s="1521"/>
      <c r="Q215" s="1011"/>
      <c r="R215" s="1741"/>
    </row>
    <row r="216" spans="1:18" ht="15.75" thickBot="1">
      <c r="A216" s="7"/>
      <c r="B216" s="1012" t="s">
        <v>241</v>
      </c>
      <c r="C216" s="1013"/>
      <c r="D216" s="1013">
        <v>43935</v>
      </c>
      <c r="E216" s="491" t="s">
        <v>242</v>
      </c>
      <c r="F216" s="494" t="s">
        <v>40</v>
      </c>
      <c r="G216" s="491"/>
      <c r="H216" s="491"/>
      <c r="I216" s="1014" t="s">
        <v>977</v>
      </c>
      <c r="J216" s="491"/>
      <c r="K216" s="494"/>
      <c r="L216" s="494" t="s">
        <v>243</v>
      </c>
      <c r="M216" s="1015"/>
      <c r="N216" s="1015"/>
      <c r="O216" s="1006" t="s">
        <v>982</v>
      </c>
      <c r="P216" s="497"/>
      <c r="Q216" s="497"/>
      <c r="R216" s="229"/>
    </row>
    <row r="217" spans="1:18" ht="15.75" thickBot="1">
      <c r="A217" s="7"/>
      <c r="B217" s="1016" t="s">
        <v>244</v>
      </c>
      <c r="C217" s="1017"/>
      <c r="D217" s="1017"/>
      <c r="E217" s="1017"/>
      <c r="F217" s="1017"/>
      <c r="G217" s="911"/>
      <c r="H217" s="911"/>
      <c r="I217" s="1018"/>
      <c r="J217" s="911"/>
      <c r="K217" s="1019"/>
      <c r="L217" s="1020"/>
      <c r="M217" s="1020" t="s">
        <v>245</v>
      </c>
      <c r="N217" s="911"/>
      <c r="O217" s="911" t="s">
        <v>908</v>
      </c>
      <c r="P217" s="1021"/>
      <c r="Q217" s="1021"/>
      <c r="R217" s="1022"/>
    </row>
    <row r="218" spans="1:18">
      <c r="A218" s="7"/>
      <c r="B218" s="1023">
        <v>1</v>
      </c>
      <c r="C218" s="930" t="s">
        <v>246</v>
      </c>
      <c r="D218" s="813"/>
      <c r="E218" s="1024"/>
      <c r="F218" s="1025"/>
      <c r="G218" s="1026">
        <v>14000</v>
      </c>
      <c r="H218" s="1024" t="s">
        <v>640</v>
      </c>
      <c r="I218" s="810" t="s">
        <v>0</v>
      </c>
      <c r="J218" s="1027" t="s">
        <v>247</v>
      </c>
      <c r="K218" s="1028"/>
      <c r="L218" s="1029"/>
      <c r="M218" s="1030"/>
      <c r="N218" s="1029"/>
      <c r="O218" s="1031">
        <v>0</v>
      </c>
      <c r="P218" s="1032" t="s">
        <v>45</v>
      </c>
      <c r="Q218" s="1032"/>
      <c r="R218" s="1033"/>
    </row>
    <row r="219" spans="1:18">
      <c r="A219" s="7"/>
      <c r="B219" s="1757">
        <v>2</v>
      </c>
      <c r="C219" s="1500" t="s">
        <v>248</v>
      </c>
      <c r="D219" s="1311"/>
      <c r="E219" s="1514"/>
      <c r="F219" s="1758"/>
      <c r="G219" s="1759">
        <v>15543</v>
      </c>
      <c r="H219" s="1514" t="s">
        <v>249</v>
      </c>
      <c r="I219" s="1342"/>
      <c r="J219" s="1522" t="s">
        <v>250</v>
      </c>
      <c r="K219" s="1523"/>
      <c r="L219" s="1524"/>
      <c r="M219" s="1522"/>
      <c r="N219" s="1522"/>
      <c r="O219" s="1525"/>
      <c r="P219" s="1525"/>
      <c r="Q219" s="1525"/>
      <c r="R219" s="1526"/>
    </row>
    <row r="220" spans="1:18" ht="15.75" thickBot="1">
      <c r="A220" s="7"/>
      <c r="B220" s="1757">
        <v>3</v>
      </c>
      <c r="C220" s="930" t="s">
        <v>251</v>
      </c>
      <c r="D220" s="813"/>
      <c r="E220" s="1024"/>
      <c r="F220" s="1034"/>
      <c r="G220" s="1760">
        <v>12300</v>
      </c>
      <c r="H220" s="1514" t="s">
        <v>249</v>
      </c>
      <c r="I220" s="1342"/>
      <c r="J220" s="6"/>
      <c r="K220" s="9"/>
      <c r="L220" s="11"/>
      <c r="M220" s="6"/>
      <c r="N220" s="6"/>
      <c r="O220" s="10"/>
      <c r="P220" s="10"/>
      <c r="Q220" s="10"/>
      <c r="R220" s="796"/>
    </row>
    <row r="221" spans="1:18">
      <c r="A221" s="7"/>
      <c r="B221" s="1757">
        <v>4</v>
      </c>
      <c r="C221" s="1500" t="s">
        <v>252</v>
      </c>
      <c r="D221" s="1527"/>
      <c r="E221" s="1514"/>
      <c r="F221" s="1035"/>
      <c r="G221" s="1759">
        <v>1543</v>
      </c>
      <c r="H221" s="1514" t="s">
        <v>249</v>
      </c>
      <c r="I221" s="1345"/>
      <c r="J221" s="1036" t="s">
        <v>216</v>
      </c>
      <c r="K221" s="1037" t="s">
        <v>218</v>
      </c>
      <c r="L221" s="1038" t="s">
        <v>220</v>
      </c>
      <c r="M221" s="1039" t="s">
        <v>223</v>
      </c>
      <c r="N221" s="1040" t="s">
        <v>228</v>
      </c>
      <c r="O221" s="1040" t="s">
        <v>231</v>
      </c>
      <c r="P221" s="1041" t="s">
        <v>234</v>
      </c>
      <c r="Q221" s="1041" t="s">
        <v>236</v>
      </c>
      <c r="R221" s="1042" t="s">
        <v>238</v>
      </c>
    </row>
    <row r="222" spans="1:18">
      <c r="A222" s="7"/>
      <c r="B222" s="1761">
        <v>5</v>
      </c>
      <c r="C222" s="1505" t="s">
        <v>253</v>
      </c>
      <c r="D222" s="1320"/>
      <c r="E222" s="1514"/>
      <c r="F222" s="1034"/>
      <c r="G222" s="1759">
        <v>287.77989160102942</v>
      </c>
      <c r="H222" s="1514" t="s">
        <v>254</v>
      </c>
      <c r="I222" s="812"/>
      <c r="J222" s="1043" t="s">
        <v>45</v>
      </c>
      <c r="K222" s="1044" t="s">
        <v>45</v>
      </c>
      <c r="L222" s="1044" t="s">
        <v>45</v>
      </c>
      <c r="M222" s="1044" t="s">
        <v>45</v>
      </c>
      <c r="N222" s="1044" t="s">
        <v>45</v>
      </c>
      <c r="O222" s="1044" t="s">
        <v>45</v>
      </c>
      <c r="P222" s="1044" t="s">
        <v>45</v>
      </c>
      <c r="Q222" s="1044" t="s">
        <v>45</v>
      </c>
      <c r="R222" s="1045" t="s">
        <v>45</v>
      </c>
    </row>
    <row r="223" spans="1:18" ht="15.75" thickBot="1">
      <c r="A223" s="7"/>
      <c r="B223" s="1762">
        <v>6</v>
      </c>
      <c r="C223" s="1746" t="s">
        <v>255</v>
      </c>
      <c r="D223" s="1763"/>
      <c r="E223" s="1764"/>
      <c r="F223" s="1199"/>
      <c r="G223" s="1765">
        <v>10659</v>
      </c>
      <c r="H223" s="1764" t="s">
        <v>191</v>
      </c>
      <c r="I223" s="1046">
        <v>0.33333333333333331</v>
      </c>
      <c r="J223" s="1047">
        <v>0</v>
      </c>
      <c r="K223" s="1048">
        <v>0</v>
      </c>
      <c r="L223" s="1048">
        <v>0</v>
      </c>
      <c r="M223" s="1048">
        <v>0</v>
      </c>
      <c r="N223" s="1048">
        <v>0</v>
      </c>
      <c r="O223" s="1048">
        <v>0</v>
      </c>
      <c r="P223" s="1048">
        <v>0</v>
      </c>
      <c r="Q223" s="1048">
        <v>0</v>
      </c>
      <c r="R223" s="1049">
        <v>0</v>
      </c>
    </row>
    <row r="224" spans="1:18" ht="15.75" thickBot="1">
      <c r="A224" s="7"/>
      <c r="B224" s="230" t="s">
        <v>0</v>
      </c>
      <c r="C224" s="6"/>
      <c r="D224" s="6"/>
      <c r="E224" s="6"/>
      <c r="F224" s="6"/>
      <c r="G224" s="6"/>
      <c r="H224" s="6"/>
      <c r="I224" s="1050" t="s">
        <v>920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2"/>
    </row>
    <row r="225" spans="1:18">
      <c r="A225" s="7"/>
      <c r="B225" s="228" t="s">
        <v>257</v>
      </c>
      <c r="C225" s="726"/>
      <c r="D225" s="491"/>
      <c r="E225" s="491"/>
      <c r="F225" s="491"/>
      <c r="G225" s="491" t="s">
        <v>232</v>
      </c>
      <c r="H225" s="1051">
        <v>20.224</v>
      </c>
      <c r="I225" s="1052" t="s">
        <v>233</v>
      </c>
      <c r="J225" s="491" t="s">
        <v>258</v>
      </c>
      <c r="K225" s="491"/>
      <c r="L225" s="1053">
        <v>787</v>
      </c>
      <c r="M225" s="491" t="s">
        <v>259</v>
      </c>
      <c r="N225" s="1054">
        <v>0.875</v>
      </c>
      <c r="O225" s="1055" t="s">
        <v>194</v>
      </c>
      <c r="P225" s="491"/>
      <c r="Q225" s="495"/>
      <c r="R225" s="1056"/>
    </row>
    <row r="226" spans="1:18">
      <c r="A226" s="7"/>
      <c r="B226" s="230" t="s">
        <v>260</v>
      </c>
      <c r="C226" s="6"/>
      <c r="D226" s="6"/>
      <c r="E226" s="6"/>
      <c r="F226" s="6"/>
      <c r="G226" s="6" t="s">
        <v>232</v>
      </c>
      <c r="H226" s="1057">
        <v>2.12832</v>
      </c>
      <c r="I226" s="12" t="s">
        <v>233</v>
      </c>
      <c r="J226" s="6" t="s">
        <v>261</v>
      </c>
      <c r="K226" s="6"/>
      <c r="L226" s="1058">
        <v>930</v>
      </c>
      <c r="M226" s="6" t="s">
        <v>259</v>
      </c>
      <c r="N226" s="1059">
        <v>0.41666666666666669</v>
      </c>
      <c r="O226" s="1059" t="s">
        <v>194</v>
      </c>
      <c r="P226" s="10"/>
      <c r="Q226" s="10"/>
      <c r="R226" s="232"/>
    </row>
    <row r="227" spans="1:18" ht="15.75" thickBot="1">
      <c r="A227" s="7"/>
      <c r="B227" s="1060" t="s">
        <v>262</v>
      </c>
      <c r="C227" s="1004"/>
      <c r="D227" s="1004"/>
      <c r="E227" s="1004"/>
      <c r="F227" s="1004"/>
      <c r="G227" s="1004"/>
      <c r="H227" s="1004"/>
      <c r="I227" s="1004"/>
      <c r="J227" s="1004"/>
      <c r="K227" s="1004"/>
      <c r="L227" s="1004"/>
      <c r="M227" s="1004"/>
      <c r="N227" s="1004"/>
      <c r="O227" s="1004"/>
      <c r="P227" s="238"/>
      <c r="Q227" s="238"/>
      <c r="R227" s="240"/>
    </row>
    <row r="228" spans="1:18" ht="15.75" thickBot="1">
      <c r="A228" s="7"/>
      <c r="B228" s="228" t="s">
        <v>263</v>
      </c>
      <c r="C228" s="1061"/>
      <c r="D228" s="1061"/>
      <c r="E228" s="1061"/>
      <c r="F228" s="1061"/>
      <c r="G228" s="1062" t="s">
        <v>264</v>
      </c>
      <c r="H228" s="1063">
        <v>77.47</v>
      </c>
      <c r="I228" s="1064"/>
      <c r="J228" s="1065" t="s">
        <v>265</v>
      </c>
      <c r="K228" s="1066">
        <v>0</v>
      </c>
      <c r="L228" s="1067"/>
      <c r="M228" s="491" t="s">
        <v>266</v>
      </c>
      <c r="N228" s="1061"/>
      <c r="O228" s="1063">
        <v>85.4</v>
      </c>
      <c r="P228" s="1068"/>
      <c r="Q228" s="1069"/>
      <c r="R228" s="1070"/>
    </row>
    <row r="229" spans="1:18">
      <c r="A229" s="7"/>
      <c r="B229" s="228"/>
      <c r="C229" s="491"/>
      <c r="D229" s="491"/>
      <c r="E229" s="491"/>
      <c r="F229" s="491"/>
      <c r="G229" s="492"/>
      <c r="H229" s="491"/>
      <c r="I229" s="493"/>
      <c r="J229" s="491" t="s">
        <v>267</v>
      </c>
      <c r="K229" s="494"/>
      <c r="L229" s="495"/>
      <c r="M229" s="496"/>
      <c r="N229" s="491"/>
      <c r="O229" s="491"/>
      <c r="P229" s="497" t="s">
        <v>0</v>
      </c>
      <c r="Q229" s="497"/>
      <c r="R229" s="229"/>
    </row>
    <row r="230" spans="1:18">
      <c r="A230" s="7"/>
      <c r="B230" s="230"/>
      <c r="C230" s="6"/>
      <c r="D230" s="6"/>
      <c r="E230" s="6"/>
      <c r="F230" s="6"/>
      <c r="G230" s="6"/>
      <c r="H230" s="6"/>
      <c r="I230" s="231"/>
      <c r="J230" s="8"/>
      <c r="K230" s="4"/>
      <c r="L230" s="9"/>
      <c r="M230" s="11"/>
      <c r="N230" s="6"/>
      <c r="O230" s="6"/>
      <c r="P230" s="10"/>
      <c r="Q230" s="10" t="s">
        <v>0</v>
      </c>
      <c r="R230" s="232"/>
    </row>
    <row r="231" spans="1:18">
      <c r="A231" s="7"/>
      <c r="B231" s="233"/>
      <c r="C231" s="234"/>
      <c r="D231" s="234"/>
      <c r="E231" s="234"/>
      <c r="F231" s="234"/>
      <c r="G231" s="234"/>
      <c r="H231" s="234"/>
      <c r="I231" s="234"/>
      <c r="J231" s="235"/>
      <c r="K231" s="10"/>
      <c r="L231" s="10"/>
      <c r="M231" s="10"/>
      <c r="N231" s="10"/>
      <c r="O231" s="10"/>
      <c r="P231" s="23"/>
      <c r="Q231" s="23"/>
      <c r="R231" s="232"/>
    </row>
    <row r="232" spans="1:18">
      <c r="A232" s="7"/>
      <c r="B232" s="236"/>
      <c r="C232" s="10"/>
      <c r="D232" s="10"/>
      <c r="E232" s="10"/>
      <c r="F232" s="10"/>
      <c r="G232" s="6"/>
      <c r="H232" s="10"/>
      <c r="I232" s="237"/>
      <c r="J232" s="7"/>
      <c r="K232" s="7"/>
      <c r="L232" s="7"/>
      <c r="M232" s="7"/>
      <c r="N232" s="7"/>
      <c r="O232" s="7"/>
      <c r="P232" s="7"/>
      <c r="Q232" s="7"/>
      <c r="R232" s="660"/>
    </row>
    <row r="233" spans="1:18" ht="33">
      <c r="A233" s="14"/>
      <c r="B233" s="236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071"/>
      <c r="N233" s="13"/>
      <c r="O233" s="13"/>
      <c r="P233" s="7"/>
      <c r="Q233" s="7"/>
      <c r="R233" s="660"/>
    </row>
    <row r="234" spans="1:18" ht="33">
      <c r="A234" s="14"/>
      <c r="B234" s="236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60"/>
    </row>
    <row r="235" spans="1:18" ht="33">
      <c r="A235" s="14"/>
      <c r="B235" s="236"/>
      <c r="C235" s="10"/>
      <c r="D235" s="10"/>
      <c r="E235" s="10"/>
      <c r="F235" s="373" t="s">
        <v>682</v>
      </c>
      <c r="G235" s="498"/>
      <c r="H235" s="373"/>
      <c r="I235" s="498"/>
      <c r="J235" s="499"/>
      <c r="K235" s="499"/>
      <c r="L235" s="499"/>
      <c r="M235" s="499" t="s">
        <v>268</v>
      </c>
      <c r="N235" s="212"/>
      <c r="O235" s="372"/>
      <c r="P235" s="10"/>
      <c r="Q235" s="10"/>
      <c r="R235" s="232"/>
    </row>
    <row r="236" spans="1:18" ht="33.75" thickBot="1">
      <c r="A236" s="14"/>
      <c r="B236" s="500"/>
      <c r="C236" s="238"/>
      <c r="D236" s="238"/>
      <c r="E236" s="238"/>
      <c r="F236" s="501" t="s">
        <v>683</v>
      </c>
      <c r="G236" s="501"/>
      <c r="H236" s="501"/>
      <c r="I236" s="502"/>
      <c r="J236" s="503"/>
      <c r="K236" s="503"/>
      <c r="L236" s="503"/>
      <c r="M236" s="503" t="s">
        <v>6</v>
      </c>
      <c r="N236" s="504"/>
      <c r="O236" s="505"/>
      <c r="P236" s="239"/>
      <c r="Q236" s="239"/>
      <c r="R236" s="240"/>
    </row>
    <row r="237" spans="1:18" ht="33">
      <c r="A237" s="14"/>
      <c r="B237" s="10"/>
      <c r="C237" s="10"/>
      <c r="D237" s="10"/>
      <c r="E237" s="10"/>
      <c r="F237" s="661" t="s">
        <v>0</v>
      </c>
      <c r="G237" s="661"/>
      <c r="H237" s="661"/>
      <c r="I237" s="661"/>
      <c r="J237" s="661"/>
      <c r="K237" s="662"/>
      <c r="L237" s="661"/>
      <c r="M237" s="661"/>
      <c r="N237" s="663"/>
      <c r="O237" s="455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61" t="s">
        <v>0</v>
      </c>
      <c r="G238" s="661"/>
      <c r="H238" s="661"/>
      <c r="I238" s="661"/>
      <c r="J238" s="661"/>
      <c r="K238" s="662"/>
      <c r="L238" s="661"/>
      <c r="M238" s="661"/>
      <c r="N238" s="663"/>
      <c r="O238" s="455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topLeftCell="GU22" workbookViewId="0">
      <selection activeCell="G43" sqref="G43"/>
    </sheetView>
  </sheetViews>
  <sheetFormatPr defaultColWidth="18.7109375" defaultRowHeight="30" customHeight="1"/>
  <cols>
    <col min="1" max="1" width="33" customWidth="1"/>
    <col min="206" max="206" width="22.42578125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1">
        <v>43934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921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2" t="s">
        <v>269</v>
      </c>
      <c r="B3" s="243" t="s">
        <v>477</v>
      </c>
      <c r="C3" s="243" t="s">
        <v>709</v>
      </c>
      <c r="D3" s="243" t="s">
        <v>478</v>
      </c>
      <c r="E3" s="243" t="s">
        <v>480</v>
      </c>
      <c r="F3" s="243" t="s">
        <v>481</v>
      </c>
      <c r="G3" s="243" t="s">
        <v>944</v>
      </c>
      <c r="H3" s="243" t="s">
        <v>483</v>
      </c>
      <c r="I3" s="243" t="s">
        <v>82</v>
      </c>
      <c r="J3" s="243" t="s">
        <v>945</v>
      </c>
      <c r="K3" s="243" t="s">
        <v>641</v>
      </c>
      <c r="L3" s="243" t="s">
        <v>485</v>
      </c>
      <c r="M3" s="243" t="s">
        <v>486</v>
      </c>
      <c r="N3" s="243" t="s">
        <v>90</v>
      </c>
      <c r="O3" s="243" t="s">
        <v>487</v>
      </c>
      <c r="P3" s="243" t="s">
        <v>488</v>
      </c>
      <c r="Q3" s="243" t="s">
        <v>489</v>
      </c>
      <c r="R3" s="243" t="s">
        <v>495</v>
      </c>
      <c r="S3" s="243" t="s">
        <v>492</v>
      </c>
      <c r="T3" s="243" t="s">
        <v>493</v>
      </c>
      <c r="U3" s="243" t="s">
        <v>494</v>
      </c>
      <c r="V3" s="243" t="s">
        <v>497</v>
      </c>
      <c r="W3" s="243" t="s">
        <v>914</v>
      </c>
      <c r="X3" s="243" t="s">
        <v>490</v>
      </c>
      <c r="Y3" s="243" t="s">
        <v>946</v>
      </c>
      <c r="Z3" s="243" t="s">
        <v>100</v>
      </c>
      <c r="AA3" s="243" t="s">
        <v>498</v>
      </c>
      <c r="AB3" s="243" t="s">
        <v>499</v>
      </c>
      <c r="AC3" s="243" t="s">
        <v>501</v>
      </c>
      <c r="AD3" s="243" t="s">
        <v>502</v>
      </c>
      <c r="AE3" s="243" t="s">
        <v>491</v>
      </c>
      <c r="AF3" s="243" t="s">
        <v>270</v>
      </c>
      <c r="AG3" s="243" t="s">
        <v>271</v>
      </c>
      <c r="AH3" s="243" t="s">
        <v>504</v>
      </c>
      <c r="AI3" s="243" t="s">
        <v>505</v>
      </c>
      <c r="AJ3" s="243" t="s">
        <v>506</v>
      </c>
      <c r="AK3" s="243" t="s">
        <v>507</v>
      </c>
      <c r="AL3" s="243" t="s">
        <v>642</v>
      </c>
      <c r="AM3" s="243" t="s">
        <v>643</v>
      </c>
      <c r="AN3" s="243" t="s">
        <v>517</v>
      </c>
      <c r="AO3" s="243" t="s">
        <v>518</v>
      </c>
      <c r="AP3" s="243" t="s">
        <v>519</v>
      </c>
      <c r="AQ3" s="243" t="s">
        <v>644</v>
      </c>
      <c r="AR3" s="243" t="s">
        <v>645</v>
      </c>
      <c r="AS3" s="243" t="s">
        <v>646</v>
      </c>
      <c r="AT3" s="243" t="s">
        <v>647</v>
      </c>
      <c r="AU3" s="243" t="s">
        <v>641</v>
      </c>
      <c r="AV3" s="243" t="s">
        <v>693</v>
      </c>
      <c r="AW3" s="243" t="s">
        <v>525</v>
      </c>
      <c r="AX3" s="243" t="s">
        <v>526</v>
      </c>
      <c r="AY3" s="243" t="s">
        <v>527</v>
      </c>
      <c r="AZ3" s="243" t="s">
        <v>530</v>
      </c>
      <c r="BA3" s="243" t="s">
        <v>521</v>
      </c>
      <c r="BB3" s="243" t="s">
        <v>529</v>
      </c>
      <c r="BC3" s="243" t="s">
        <v>127</v>
      </c>
      <c r="BD3" s="243" t="s">
        <v>538</v>
      </c>
      <c r="BE3" s="243" t="s">
        <v>539</v>
      </c>
      <c r="BF3" s="243" t="s">
        <v>540</v>
      </c>
      <c r="BG3" s="243" t="s">
        <v>542</v>
      </c>
      <c r="BH3" s="243" t="s">
        <v>543</v>
      </c>
      <c r="BI3" s="243" t="s">
        <v>541</v>
      </c>
      <c r="BJ3" s="243" t="s">
        <v>954</v>
      </c>
      <c r="BK3" s="243" t="s">
        <v>550</v>
      </c>
      <c r="BL3" s="243" t="s">
        <v>544</v>
      </c>
      <c r="BM3" s="243" t="s">
        <v>545</v>
      </c>
      <c r="BN3" s="243" t="s">
        <v>648</v>
      </c>
      <c r="BO3" s="243" t="s">
        <v>547</v>
      </c>
      <c r="BP3" s="243" t="s">
        <v>138</v>
      </c>
      <c r="BQ3" s="243" t="s">
        <v>549</v>
      </c>
      <c r="BR3" s="506" t="s">
        <v>553</v>
      </c>
      <c r="BS3" s="243" t="s">
        <v>957</v>
      </c>
      <c r="BT3" s="243" t="s">
        <v>551</v>
      </c>
      <c r="BU3" s="243" t="s">
        <v>958</v>
      </c>
      <c r="BV3" s="243" t="s">
        <v>554</v>
      </c>
      <c r="BW3" s="243" t="s">
        <v>552</v>
      </c>
      <c r="BX3" s="243" t="s">
        <v>562</v>
      </c>
      <c r="BY3" s="243" t="s">
        <v>564</v>
      </c>
      <c r="BZ3" s="243" t="s">
        <v>563</v>
      </c>
      <c r="CA3" s="243" t="s">
        <v>565</v>
      </c>
      <c r="CB3" s="243" t="s">
        <v>568</v>
      </c>
      <c r="CC3" s="243" t="s">
        <v>569</v>
      </c>
      <c r="CD3" s="243" t="s">
        <v>573</v>
      </c>
      <c r="CE3" s="243" t="s">
        <v>959</v>
      </c>
      <c r="CF3" s="506" t="s">
        <v>570</v>
      </c>
      <c r="CG3" s="243" t="s">
        <v>572</v>
      </c>
      <c r="CH3" s="243" t="s">
        <v>574</v>
      </c>
      <c r="CI3" s="243" t="s">
        <v>961</v>
      </c>
      <c r="CJ3" s="243" t="s">
        <v>575</v>
      </c>
      <c r="CK3" s="243" t="s">
        <v>696</v>
      </c>
      <c r="CL3" s="243" t="s">
        <v>576</v>
      </c>
      <c r="CM3" s="243" t="s">
        <v>962</v>
      </c>
      <c r="CN3" s="243" t="s">
        <v>581</v>
      </c>
      <c r="CO3" s="243" t="s">
        <v>579</v>
      </c>
      <c r="CP3" s="243" t="s">
        <v>578</v>
      </c>
      <c r="CQ3" s="243" t="s">
        <v>960</v>
      </c>
      <c r="CR3" s="243" t="s">
        <v>555</v>
      </c>
      <c r="CS3" s="243" t="s">
        <v>508</v>
      </c>
      <c r="CT3" s="243" t="s">
        <v>510</v>
      </c>
      <c r="CU3" s="243" t="s">
        <v>511</v>
      </c>
      <c r="CV3" s="243" t="s">
        <v>566</v>
      </c>
      <c r="CW3" s="243" t="s">
        <v>512</v>
      </c>
      <c r="CX3" s="243" t="s">
        <v>514</v>
      </c>
      <c r="CY3" s="243" t="s">
        <v>520</v>
      </c>
      <c r="CZ3" s="243" t="s">
        <v>528</v>
      </c>
      <c r="DA3" s="243" t="s">
        <v>956</v>
      </c>
      <c r="DB3" s="243" t="s">
        <v>955</v>
      </c>
      <c r="DC3" s="243" t="s">
        <v>963</v>
      </c>
      <c r="DD3" s="243" t="s">
        <v>567</v>
      </c>
      <c r="DE3" s="243" t="s">
        <v>515</v>
      </c>
      <c r="DF3" s="243" t="s">
        <v>524</v>
      </c>
      <c r="DG3" s="243" t="s">
        <v>531</v>
      </c>
      <c r="DH3" s="243" t="s">
        <v>533</v>
      </c>
      <c r="DI3" s="243" t="s">
        <v>534</v>
      </c>
      <c r="DJ3" s="243" t="s">
        <v>536</v>
      </c>
      <c r="DK3" s="243" t="s">
        <v>557</v>
      </c>
      <c r="DL3" s="243" t="s">
        <v>559</v>
      </c>
      <c r="DM3" s="243" t="s">
        <v>688</v>
      </c>
      <c r="DN3" s="243" t="s">
        <v>698</v>
      </c>
      <c r="DO3" s="243" t="s">
        <v>684</v>
      </c>
      <c r="DP3" s="243" t="s">
        <v>692</v>
      </c>
      <c r="DQ3" s="243" t="s">
        <v>686</v>
      </c>
      <c r="DR3" s="243" t="s">
        <v>690</v>
      </c>
      <c r="DS3" s="243" t="s">
        <v>695</v>
      </c>
      <c r="DT3" s="243" t="s">
        <v>714</v>
      </c>
      <c r="DU3" s="243" t="s">
        <v>711</v>
      </c>
      <c r="DV3" s="243" t="s">
        <v>716</v>
      </c>
      <c r="DW3" s="243" t="s">
        <v>712</v>
      </c>
      <c r="DX3" s="243" t="s">
        <v>868</v>
      </c>
      <c r="DY3" s="243" t="s">
        <v>887</v>
      </c>
      <c r="DZ3" s="243" t="s">
        <v>888</v>
      </c>
      <c r="EA3" s="243" t="s">
        <v>927</v>
      </c>
      <c r="EB3" s="243" t="s">
        <v>929</v>
      </c>
      <c r="EC3" s="243" t="s">
        <v>952</v>
      </c>
      <c r="ED3" s="243" t="s">
        <v>947</v>
      </c>
      <c r="EE3" s="243" t="s">
        <v>949</v>
      </c>
      <c r="EF3" s="243" t="s">
        <v>978</v>
      </c>
      <c r="EG3" s="244" t="s">
        <v>272</v>
      </c>
      <c r="EH3" s="243" t="s">
        <v>163</v>
      </c>
      <c r="EI3" s="243" t="s">
        <v>699</v>
      </c>
      <c r="EJ3" s="243" t="s">
        <v>587</v>
      </c>
      <c r="EK3" s="243" t="s">
        <v>649</v>
      </c>
      <c r="EL3" s="243" t="s">
        <v>583</v>
      </c>
      <c r="EM3" s="243" t="s">
        <v>585</v>
      </c>
      <c r="EN3" s="243" t="s">
        <v>273</v>
      </c>
      <c r="EO3" s="243" t="s">
        <v>650</v>
      </c>
      <c r="EP3" s="243" t="s">
        <v>584</v>
      </c>
      <c r="EQ3" s="243" t="s">
        <v>586</v>
      </c>
      <c r="ER3" s="243" t="s">
        <v>589</v>
      </c>
      <c r="ES3" s="243" t="s">
        <v>598</v>
      </c>
      <c r="ET3" s="243" t="s">
        <v>597</v>
      </c>
      <c r="EU3" s="243" t="s">
        <v>595</v>
      </c>
      <c r="EV3" s="243" t="s">
        <v>596</v>
      </c>
      <c r="EW3" s="243" t="s">
        <v>964</v>
      </c>
      <c r="EX3" s="243" t="s">
        <v>601</v>
      </c>
      <c r="EY3" s="243" t="s">
        <v>602</v>
      </c>
      <c r="EZ3" s="243" t="s">
        <v>603</v>
      </c>
      <c r="FA3" s="243" t="s">
        <v>619</v>
      </c>
      <c r="FB3" s="243" t="s">
        <v>604</v>
      </c>
      <c r="FC3" s="243" t="s">
        <v>605</v>
      </c>
      <c r="FD3" s="243" t="s">
        <v>606</v>
      </c>
      <c r="FE3" s="243" t="s">
        <v>618</v>
      </c>
      <c r="FF3" s="243" t="s">
        <v>614</v>
      </c>
      <c r="FG3" s="243" t="s">
        <v>615</v>
      </c>
      <c r="FH3" s="243" t="s">
        <v>616</v>
      </c>
      <c r="FI3" s="243" t="s">
        <v>617</v>
      </c>
      <c r="FJ3" s="243" t="s">
        <v>624</v>
      </c>
      <c r="FK3" s="243" t="s">
        <v>625</v>
      </c>
      <c r="FL3" s="243" t="s">
        <v>626</v>
      </c>
      <c r="FM3" s="243" t="s">
        <v>628</v>
      </c>
      <c r="FN3" s="244" t="s">
        <v>629</v>
      </c>
      <c r="FO3" s="244" t="s">
        <v>651</v>
      </c>
      <c r="FP3" s="244" t="s">
        <v>652</v>
      </c>
      <c r="FQ3" s="244" t="s">
        <v>653</v>
      </c>
      <c r="FR3" s="244" t="s">
        <v>654</v>
      </c>
      <c r="FS3" s="244" t="s">
        <v>599</v>
      </c>
      <c r="FT3" s="244" t="s">
        <v>590</v>
      </c>
      <c r="FU3" s="244" t="s">
        <v>655</v>
      </c>
      <c r="FV3" s="244" t="s">
        <v>656</v>
      </c>
      <c r="FW3" s="244" t="s">
        <v>611</v>
      </c>
      <c r="FX3" s="244" t="s">
        <v>592</v>
      </c>
      <c r="FY3" s="244" t="s">
        <v>620</v>
      </c>
      <c r="FZ3" s="244" t="s">
        <v>621</v>
      </c>
      <c r="GA3" s="244" t="s">
        <v>594</v>
      </c>
      <c r="GB3" s="244" t="s">
        <v>630</v>
      </c>
      <c r="GC3" s="244" t="s">
        <v>657</v>
      </c>
      <c r="GD3" s="244" t="s">
        <v>631</v>
      </c>
      <c r="GE3" s="244" t="s">
        <v>622</v>
      </c>
      <c r="GF3" s="244" t="s">
        <v>600</v>
      </c>
      <c r="GG3" s="244" t="s">
        <v>703</v>
      </c>
      <c r="GH3" s="244" t="s">
        <v>704</v>
      </c>
      <c r="GI3" s="244" t="s">
        <v>701</v>
      </c>
      <c r="GJ3" s="244" t="s">
        <v>719</v>
      </c>
      <c r="GK3" s="244" t="s">
        <v>717</v>
      </c>
      <c r="GL3" s="244" t="s">
        <v>721</v>
      </c>
      <c r="GM3" s="244" t="s">
        <v>875</v>
      </c>
      <c r="GN3" s="244" t="s">
        <v>889</v>
      </c>
      <c r="GO3" s="1072" t="s">
        <v>878</v>
      </c>
      <c r="GP3" s="1072" t="s">
        <v>885</v>
      </c>
      <c r="GQ3" s="1072" t="s">
        <v>901</v>
      </c>
      <c r="GR3" s="1072" t="s">
        <v>902</v>
      </c>
      <c r="GS3" s="1072" t="s">
        <v>904</v>
      </c>
      <c r="GT3" s="1072" t="s">
        <v>917</v>
      </c>
      <c r="GU3" s="244" t="s">
        <v>274</v>
      </c>
      <c r="GV3" s="245" t="s">
        <v>275</v>
      </c>
      <c r="GW3" s="245" t="s">
        <v>276</v>
      </c>
      <c r="GX3" s="246" t="s">
        <v>277</v>
      </c>
      <c r="GY3" s="247" t="s">
        <v>278</v>
      </c>
      <c r="GZ3" s="248" t="s">
        <v>279</v>
      </c>
      <c r="HA3" s="247" t="s">
        <v>280</v>
      </c>
      <c r="HB3" s="249" t="s">
        <v>722</v>
      </c>
      <c r="HC3" s="249" t="s">
        <v>723</v>
      </c>
      <c r="HD3" s="249" t="s">
        <v>2</v>
      </c>
      <c r="HE3" s="249" t="s">
        <v>117</v>
      </c>
      <c r="HF3" s="249" t="s">
        <v>724</v>
      </c>
      <c r="HG3" s="249" t="s">
        <v>725</v>
      </c>
      <c r="HH3" s="249" t="s">
        <v>143</v>
      </c>
      <c r="HI3" s="249" t="s">
        <v>147</v>
      </c>
      <c r="HJ3" s="1224" t="s">
        <v>930</v>
      </c>
      <c r="HK3" s="248" t="s">
        <v>7</v>
      </c>
      <c r="HL3" s="246" t="s">
        <v>281</v>
      </c>
    </row>
    <row r="4" spans="1:220" ht="10.5" customHeight="1" thickBot="1">
      <c r="A4" s="250"/>
      <c r="B4" s="251"/>
      <c r="C4" s="251"/>
      <c r="D4" s="251"/>
      <c r="E4" s="251"/>
      <c r="F4" s="252"/>
      <c r="G4" s="252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2"/>
      <c r="W4" s="251"/>
      <c r="X4" s="251"/>
      <c r="Y4" s="251"/>
      <c r="Z4" s="251"/>
      <c r="AA4" s="251"/>
      <c r="AB4" s="251"/>
      <c r="AC4" s="251"/>
      <c r="AD4" s="251"/>
      <c r="AE4" s="251"/>
      <c r="AF4" s="251"/>
      <c r="AG4" s="251"/>
      <c r="AH4" s="251"/>
      <c r="AI4" s="251"/>
      <c r="AJ4" s="251"/>
      <c r="AK4" s="251"/>
      <c r="AL4" s="251"/>
      <c r="AM4" s="251"/>
      <c r="AN4" s="251"/>
      <c r="AO4" s="251"/>
      <c r="AP4" s="251"/>
      <c r="AQ4" s="251"/>
      <c r="AR4" s="251"/>
      <c r="AS4" s="251"/>
      <c r="AT4" s="251"/>
      <c r="AU4" s="251"/>
      <c r="AV4" s="251"/>
      <c r="AW4" s="251"/>
      <c r="AX4" s="251"/>
      <c r="AY4" s="251"/>
      <c r="AZ4" s="251"/>
      <c r="BA4" s="251"/>
      <c r="BB4" s="251"/>
      <c r="BC4" s="251"/>
      <c r="BD4" s="251"/>
      <c r="BE4" s="251"/>
      <c r="BF4" s="251"/>
      <c r="BG4" s="251"/>
      <c r="BH4" s="251"/>
      <c r="BI4" s="251"/>
      <c r="BJ4" s="251"/>
      <c r="BK4" s="251"/>
      <c r="BL4" s="251"/>
      <c r="BM4" s="251"/>
      <c r="BN4" s="251"/>
      <c r="BO4" s="252"/>
      <c r="BP4" s="252"/>
      <c r="BQ4" s="252"/>
      <c r="BR4" s="251"/>
      <c r="BS4" s="252"/>
      <c r="BT4" s="252"/>
      <c r="BU4" s="252"/>
      <c r="BV4" s="252"/>
      <c r="BW4" s="252"/>
      <c r="BX4" s="252"/>
      <c r="BY4" s="252"/>
      <c r="BZ4" s="252"/>
      <c r="CA4" s="252"/>
      <c r="CB4" s="252"/>
      <c r="CC4" s="252"/>
      <c r="CD4" s="252"/>
      <c r="CE4" s="664"/>
      <c r="CF4" s="252"/>
      <c r="CG4" s="252"/>
      <c r="CH4" s="252"/>
      <c r="CI4" s="252"/>
      <c r="CJ4" s="252"/>
      <c r="CK4" s="252"/>
      <c r="CL4" s="252"/>
      <c r="CM4" s="252"/>
      <c r="CN4" s="252"/>
      <c r="CO4" s="252"/>
      <c r="CP4" s="252"/>
      <c r="CQ4" s="252"/>
      <c r="CR4" s="252"/>
      <c r="CS4" s="252"/>
      <c r="CT4" s="252"/>
      <c r="CU4" s="252"/>
      <c r="CV4" s="252"/>
      <c r="CW4" s="252"/>
      <c r="CX4" s="252"/>
      <c r="CY4" s="252"/>
      <c r="CZ4" s="252"/>
      <c r="DA4" s="252"/>
      <c r="DB4" s="252"/>
      <c r="DC4" s="252"/>
      <c r="DD4" s="252"/>
      <c r="DE4" s="252"/>
      <c r="DF4" s="252"/>
      <c r="DG4" s="252"/>
      <c r="DH4" s="252"/>
      <c r="DI4" s="252"/>
      <c r="DJ4" s="252"/>
      <c r="DK4" s="252"/>
      <c r="DL4" s="252"/>
      <c r="DM4" s="252"/>
      <c r="DN4" s="252"/>
      <c r="DO4" s="252"/>
      <c r="DP4" s="252"/>
      <c r="DQ4" s="252"/>
      <c r="DR4" s="252"/>
      <c r="DS4" s="252"/>
      <c r="DT4" s="252"/>
      <c r="DU4" s="252"/>
      <c r="DV4" s="252"/>
      <c r="DW4" s="252"/>
      <c r="DX4" s="252"/>
      <c r="DY4" s="252"/>
      <c r="DZ4" s="252"/>
      <c r="EA4" s="252"/>
      <c r="EB4" s="252"/>
      <c r="EC4" s="252"/>
      <c r="ED4" s="252"/>
      <c r="EE4" s="252"/>
      <c r="EF4" s="252"/>
      <c r="EG4" s="252"/>
      <c r="EH4" s="251"/>
      <c r="EI4" s="251"/>
      <c r="EJ4" s="251"/>
      <c r="EK4" s="251"/>
      <c r="EL4" s="251"/>
      <c r="EM4" s="251"/>
      <c r="EN4" s="251"/>
      <c r="EO4" s="251"/>
      <c r="EP4" s="251"/>
      <c r="EQ4" s="251"/>
      <c r="ER4" s="251"/>
      <c r="ES4" s="251"/>
      <c r="ET4" s="251"/>
      <c r="EU4" s="251"/>
      <c r="EV4" s="251"/>
      <c r="EW4" s="251"/>
      <c r="EX4" s="251"/>
      <c r="EY4" s="251"/>
      <c r="EZ4" s="251"/>
      <c r="FA4" s="251"/>
      <c r="FB4" s="251"/>
      <c r="FC4" s="251"/>
      <c r="FD4" s="251"/>
      <c r="FE4" s="251"/>
      <c r="FF4" s="251"/>
      <c r="FG4" s="251"/>
      <c r="FH4" s="251"/>
      <c r="FI4" s="251"/>
      <c r="FJ4" s="251"/>
      <c r="FK4" s="251"/>
      <c r="FL4" s="251"/>
      <c r="FM4" s="251"/>
      <c r="FN4" s="251"/>
      <c r="FO4" s="251"/>
      <c r="FP4" s="251"/>
      <c r="FQ4" s="251"/>
      <c r="FR4" s="251"/>
      <c r="FS4" s="251"/>
      <c r="FT4" s="251"/>
      <c r="FU4" s="251"/>
      <c r="FV4" s="251"/>
      <c r="FW4" s="251"/>
      <c r="FX4" s="251"/>
      <c r="FY4" s="251"/>
      <c r="FZ4" s="251"/>
      <c r="GA4" s="251"/>
      <c r="GB4" s="251"/>
      <c r="GC4" s="251"/>
      <c r="GD4" s="251"/>
      <c r="GE4" s="251"/>
      <c r="GF4" s="251"/>
      <c r="GG4" s="251"/>
      <c r="GH4" s="251"/>
      <c r="GI4" s="251"/>
      <c r="GJ4" s="251"/>
      <c r="GK4" s="251"/>
      <c r="GL4" s="251"/>
      <c r="GM4" s="251"/>
      <c r="GN4" s="251"/>
      <c r="GO4" s="251"/>
      <c r="GP4" s="251"/>
      <c r="GQ4" s="251"/>
      <c r="GR4" s="251"/>
      <c r="GS4" s="251"/>
      <c r="GT4" s="251"/>
      <c r="GU4" s="251"/>
      <c r="GV4" s="251"/>
      <c r="GW4" s="253"/>
      <c r="GX4" s="253"/>
      <c r="GY4" s="254"/>
      <c r="GZ4" s="255"/>
      <c r="HA4" s="255"/>
      <c r="HB4" s="255"/>
      <c r="HC4" s="255"/>
      <c r="HD4" s="255"/>
      <c r="HE4" s="255"/>
      <c r="HF4" s="255"/>
      <c r="HG4" s="255"/>
      <c r="HH4" s="256"/>
      <c r="HI4" s="256"/>
      <c r="HJ4" s="665"/>
      <c r="HK4" s="665"/>
      <c r="HL4" s="665"/>
    </row>
    <row r="5" spans="1:220" ht="30" customHeight="1" thickBot="1">
      <c r="A5" s="257">
        <v>4.1666666666666602E-2</v>
      </c>
      <c r="B5" s="258">
        <v>0</v>
      </c>
      <c r="C5" s="259">
        <v>0</v>
      </c>
      <c r="D5" s="259">
        <v>190</v>
      </c>
      <c r="E5" s="259">
        <v>180</v>
      </c>
      <c r="F5" s="260">
        <v>0</v>
      </c>
      <c r="G5" s="260">
        <v>73</v>
      </c>
      <c r="H5" s="259">
        <v>0</v>
      </c>
      <c r="I5" s="259">
        <v>331</v>
      </c>
      <c r="J5" s="259">
        <v>0</v>
      </c>
      <c r="K5" s="259"/>
      <c r="L5" s="259">
        <v>0</v>
      </c>
      <c r="M5" s="259">
        <v>450</v>
      </c>
      <c r="N5" s="259">
        <v>318</v>
      </c>
      <c r="O5" s="259">
        <v>0</v>
      </c>
      <c r="P5" s="259">
        <v>0</v>
      </c>
      <c r="Q5" s="259">
        <v>0</v>
      </c>
      <c r="R5" s="259">
        <v>300</v>
      </c>
      <c r="S5" s="259">
        <v>0</v>
      </c>
      <c r="T5" s="259">
        <v>121</v>
      </c>
      <c r="U5" s="259">
        <v>0</v>
      </c>
      <c r="V5" s="260">
        <v>0</v>
      </c>
      <c r="W5" s="259">
        <v>16</v>
      </c>
      <c r="X5" s="259">
        <v>0</v>
      </c>
      <c r="Y5" s="259">
        <v>0</v>
      </c>
      <c r="Z5" s="259">
        <v>0</v>
      </c>
      <c r="AA5" s="259">
        <v>0</v>
      </c>
      <c r="AB5" s="259">
        <v>0</v>
      </c>
      <c r="AC5" s="259">
        <v>0</v>
      </c>
      <c r="AD5" s="259">
        <v>0</v>
      </c>
      <c r="AE5" s="259">
        <v>0</v>
      </c>
      <c r="AF5" s="259">
        <v>12</v>
      </c>
      <c r="AG5" s="259">
        <v>12</v>
      </c>
      <c r="AH5" s="259">
        <v>16</v>
      </c>
      <c r="AI5" s="259">
        <v>8</v>
      </c>
      <c r="AJ5" s="259">
        <v>0</v>
      </c>
      <c r="AK5" s="259">
        <v>0</v>
      </c>
      <c r="AL5" s="259">
        <v>0</v>
      </c>
      <c r="AM5" s="259">
        <v>30</v>
      </c>
      <c r="AN5" s="259">
        <v>118</v>
      </c>
      <c r="AO5" s="259">
        <v>0</v>
      </c>
      <c r="AP5" s="259">
        <v>8</v>
      </c>
      <c r="AQ5" s="259">
        <v>210</v>
      </c>
      <c r="AR5" s="259">
        <v>0</v>
      </c>
      <c r="AS5" s="259">
        <v>0</v>
      </c>
      <c r="AT5" s="259">
        <v>0</v>
      </c>
      <c r="AU5" s="259"/>
      <c r="AV5" s="259">
        <v>24</v>
      </c>
      <c r="AW5" s="259">
        <v>48</v>
      </c>
      <c r="AX5" s="259">
        <v>51</v>
      </c>
      <c r="AY5" s="259">
        <v>25</v>
      </c>
      <c r="AZ5" s="259">
        <v>0</v>
      </c>
      <c r="BA5" s="259">
        <v>6</v>
      </c>
      <c r="BB5" s="259">
        <v>5</v>
      </c>
      <c r="BC5" s="259">
        <v>42</v>
      </c>
      <c r="BD5" s="259">
        <v>0</v>
      </c>
      <c r="BE5" s="259">
        <v>0</v>
      </c>
      <c r="BF5" s="259">
        <v>0</v>
      </c>
      <c r="BG5" s="259">
        <v>280</v>
      </c>
      <c r="BH5" s="259">
        <v>240</v>
      </c>
      <c r="BI5" s="259">
        <v>221</v>
      </c>
      <c r="BJ5" s="259">
        <v>55</v>
      </c>
      <c r="BK5" s="259">
        <v>0</v>
      </c>
      <c r="BL5" s="259">
        <v>33</v>
      </c>
      <c r="BM5" s="259">
        <v>10</v>
      </c>
      <c r="BN5" s="259">
        <v>0</v>
      </c>
      <c r="BO5" s="260">
        <v>51</v>
      </c>
      <c r="BP5" s="260">
        <v>0</v>
      </c>
      <c r="BQ5" s="260">
        <v>0</v>
      </c>
      <c r="BR5" s="259">
        <v>25</v>
      </c>
      <c r="BS5" s="260">
        <v>0</v>
      </c>
      <c r="BT5" s="260">
        <v>10</v>
      </c>
      <c r="BU5" s="260">
        <v>25</v>
      </c>
      <c r="BV5" s="260">
        <v>17</v>
      </c>
      <c r="BW5" s="261">
        <v>100</v>
      </c>
      <c r="BX5" s="260">
        <v>106</v>
      </c>
      <c r="BY5" s="260">
        <v>0</v>
      </c>
      <c r="BZ5" s="260">
        <v>0</v>
      </c>
      <c r="CA5" s="507">
        <v>0</v>
      </c>
      <c r="CB5" s="260">
        <v>43</v>
      </c>
      <c r="CC5" s="260">
        <v>30</v>
      </c>
      <c r="CD5" s="260">
        <v>53</v>
      </c>
      <c r="CE5" s="260">
        <v>44</v>
      </c>
      <c r="CF5" s="260">
        <v>112</v>
      </c>
      <c r="CG5" s="260">
        <v>0</v>
      </c>
      <c r="CH5" s="260">
        <v>57</v>
      </c>
      <c r="CI5" s="260">
        <v>0</v>
      </c>
      <c r="CJ5" s="260">
        <v>0</v>
      </c>
      <c r="CK5" s="260">
        <v>207</v>
      </c>
      <c r="CL5" s="260">
        <v>17</v>
      </c>
      <c r="CM5" s="260">
        <v>0</v>
      </c>
      <c r="CN5" s="260">
        <v>0</v>
      </c>
      <c r="CO5" s="260">
        <v>0</v>
      </c>
      <c r="CP5" s="260">
        <v>24</v>
      </c>
      <c r="CQ5" s="260">
        <v>0</v>
      </c>
      <c r="CR5" s="260">
        <v>0</v>
      </c>
      <c r="CS5" s="260">
        <v>0</v>
      </c>
      <c r="CT5" s="260">
        <v>0</v>
      </c>
      <c r="CU5" s="260">
        <v>0</v>
      </c>
      <c r="CV5" s="260">
        <v>58</v>
      </c>
      <c r="CW5" s="260">
        <v>0</v>
      </c>
      <c r="CX5" s="260">
        <v>79</v>
      </c>
      <c r="CY5" s="508">
        <v>0</v>
      </c>
      <c r="CZ5" s="260">
        <v>0</v>
      </c>
      <c r="DA5" s="260">
        <v>77</v>
      </c>
      <c r="DB5" s="260">
        <v>6</v>
      </c>
      <c r="DC5" s="260">
        <v>0</v>
      </c>
      <c r="DD5" s="260">
        <v>50</v>
      </c>
      <c r="DE5" s="260">
        <v>0</v>
      </c>
      <c r="DF5" s="260">
        <v>17</v>
      </c>
      <c r="DG5" s="260">
        <v>0</v>
      </c>
      <c r="DH5" s="260">
        <v>16</v>
      </c>
      <c r="DI5" s="260">
        <v>0</v>
      </c>
      <c r="DJ5" s="260">
        <v>17</v>
      </c>
      <c r="DK5" s="260">
        <v>70</v>
      </c>
      <c r="DL5" s="260">
        <v>36</v>
      </c>
      <c r="DM5" s="260">
        <v>0</v>
      </c>
      <c r="DN5" s="260">
        <v>0</v>
      </c>
      <c r="DO5" s="260">
        <v>10</v>
      </c>
      <c r="DP5" s="260">
        <v>0</v>
      </c>
      <c r="DQ5" s="260">
        <v>0</v>
      </c>
      <c r="DR5" s="260">
        <v>17</v>
      </c>
      <c r="DS5" s="260">
        <v>0</v>
      </c>
      <c r="DT5" s="260">
        <v>17</v>
      </c>
      <c r="DU5" s="260">
        <v>0</v>
      </c>
      <c r="DV5" s="260">
        <v>36</v>
      </c>
      <c r="DW5" s="260">
        <v>0</v>
      </c>
      <c r="DX5" s="260">
        <v>230</v>
      </c>
      <c r="DY5" s="260">
        <v>0</v>
      </c>
      <c r="DZ5" s="260">
        <v>0</v>
      </c>
      <c r="EA5" s="260">
        <v>450</v>
      </c>
      <c r="EB5" s="260">
        <v>12</v>
      </c>
      <c r="EC5" s="260">
        <v>585</v>
      </c>
      <c r="ED5" s="260">
        <v>78</v>
      </c>
      <c r="EE5" s="260">
        <v>595</v>
      </c>
      <c r="EF5" s="260">
        <v>0</v>
      </c>
      <c r="EG5" s="260"/>
      <c r="EH5" s="262">
        <v>918</v>
      </c>
      <c r="EI5" s="263">
        <v>0</v>
      </c>
      <c r="EJ5" s="263">
        <v>0</v>
      </c>
      <c r="EK5" s="263">
        <v>0</v>
      </c>
      <c r="EL5" s="263">
        <v>0</v>
      </c>
      <c r="EM5" s="263">
        <v>0</v>
      </c>
      <c r="EN5" s="263">
        <v>0</v>
      </c>
      <c r="EO5" s="263">
        <v>0</v>
      </c>
      <c r="EP5" s="263">
        <v>0</v>
      </c>
      <c r="EQ5" s="263">
        <v>0</v>
      </c>
      <c r="ER5" s="263">
        <v>0</v>
      </c>
      <c r="ES5" s="263">
        <v>72</v>
      </c>
      <c r="ET5" s="263">
        <v>0</v>
      </c>
      <c r="EU5" s="263">
        <v>0</v>
      </c>
      <c r="EV5" s="263">
        <v>0</v>
      </c>
      <c r="EW5" s="263">
        <v>0</v>
      </c>
      <c r="EX5" s="263">
        <v>50</v>
      </c>
      <c r="EY5" s="263">
        <v>0</v>
      </c>
      <c r="EZ5" s="263">
        <v>0</v>
      </c>
      <c r="FA5" s="263">
        <v>25</v>
      </c>
      <c r="FB5" s="263">
        <v>0</v>
      </c>
      <c r="FC5" s="263">
        <v>0</v>
      </c>
      <c r="FD5" s="263">
        <v>20</v>
      </c>
      <c r="FE5" s="263">
        <v>0</v>
      </c>
      <c r="FF5" s="263">
        <v>0</v>
      </c>
      <c r="FG5" s="263">
        <v>0</v>
      </c>
      <c r="FH5" s="263">
        <v>0</v>
      </c>
      <c r="FI5" s="263">
        <v>11</v>
      </c>
      <c r="FJ5" s="263">
        <v>0</v>
      </c>
      <c r="FK5" s="263">
        <v>0</v>
      </c>
      <c r="FL5" s="263">
        <v>200</v>
      </c>
      <c r="FM5" s="263">
        <v>0</v>
      </c>
      <c r="FN5" s="263">
        <v>0</v>
      </c>
      <c r="FO5" s="264">
        <v>161</v>
      </c>
      <c r="FP5" s="264">
        <v>0</v>
      </c>
      <c r="FQ5" s="264">
        <v>0</v>
      </c>
      <c r="FR5" s="264">
        <v>0</v>
      </c>
      <c r="FS5" s="264">
        <v>0</v>
      </c>
      <c r="FT5" s="264">
        <v>0</v>
      </c>
      <c r="FU5" s="264">
        <v>0</v>
      </c>
      <c r="FV5" s="264">
        <v>0</v>
      </c>
      <c r="FW5" s="264">
        <v>290</v>
      </c>
      <c r="FX5" s="264">
        <v>0</v>
      </c>
      <c r="FY5" s="264">
        <v>0</v>
      </c>
      <c r="FZ5" s="264">
        <v>35</v>
      </c>
      <c r="GA5" s="264">
        <v>0</v>
      </c>
      <c r="GB5" s="264">
        <v>35</v>
      </c>
      <c r="GC5" s="264">
        <v>0</v>
      </c>
      <c r="GD5" s="264">
        <v>0</v>
      </c>
      <c r="GE5" s="264">
        <v>35</v>
      </c>
      <c r="GF5" s="264">
        <v>1220</v>
      </c>
      <c r="GG5" s="264">
        <v>180</v>
      </c>
      <c r="GH5" s="264">
        <v>0</v>
      </c>
      <c r="GI5" s="264">
        <v>0</v>
      </c>
      <c r="GJ5" s="264">
        <v>0</v>
      </c>
      <c r="GK5" s="264">
        <v>0</v>
      </c>
      <c r="GL5" s="264">
        <v>65</v>
      </c>
      <c r="GM5" s="264">
        <v>0</v>
      </c>
      <c r="GN5" s="264">
        <v>0</v>
      </c>
      <c r="GO5" s="264">
        <v>0</v>
      </c>
      <c r="GP5" s="264">
        <v>0</v>
      </c>
      <c r="GQ5" s="264">
        <v>298</v>
      </c>
      <c r="GR5" s="264">
        <v>1261</v>
      </c>
      <c r="GS5" s="264">
        <v>0</v>
      </c>
      <c r="GT5" s="264">
        <v>0</v>
      </c>
      <c r="GU5" s="264"/>
      <c r="GV5" s="265">
        <f>SUM(B5:EG5)</f>
        <v>6810</v>
      </c>
      <c r="GW5" s="276">
        <f>SUM(EH5:GU5)</f>
        <v>4876</v>
      </c>
      <c r="GX5" s="289">
        <f>GV5+GW5</f>
        <v>11686</v>
      </c>
      <c r="GY5" s="266">
        <f t="shared" ref="GY5:GY32" si="0">B5+C5+D5+E5+F5+I5+L5+R5+S5+T5+AE5+AF5+AG5+AH5+AI5+AK5+AN5+AO5+AQ5+AS5+AU5++BB5+BD5+BE5+BF5+BG5+BH5+BI5+BK5+BL5+BS5+BT5+BU5+BV5+BX5+BZ5+CB5++CC5+CG5+CH5+CK5+CL5+CP5+CQ5+EJ5+ES5  +EW5+EX5+FI5+FO5+FQ5+FU5+DC5+DN5+DS5+DX5+GN5+DZ5</f>
        <v>3337</v>
      </c>
      <c r="GZ5" s="266">
        <f t="shared" ref="GZ5:GZ32" si="1">EH5</f>
        <v>918</v>
      </c>
      <c r="HA5" s="266">
        <f t="shared" ref="HA5:HA32" si="2">G5+H5 +J5+M5+N5+BC5+BJ5+BM5 +BN5+BO5+BP5+CD5+CE5+CF5+CI5+CJ5+CM5+CN5+CO5+ET5+FG5+FH5+FS5+FW5+GG5+GT5+ED5+EE5</f>
        <v>2351</v>
      </c>
      <c r="HB5" s="266">
        <f>Z5+CR5+CT5+CU5+CW5+EO5+FT5+FY5+GH5</f>
        <v>0</v>
      </c>
      <c r="HC5" s="266">
        <f t="shared" ref="HC5:HC32" si="3">K5+O5+P5+Q5 +U5+V5+X5+Y5+AA5+AB5+AC5+AD5+AJ5+AP5+AV5+AY5+AZ5+BA5+BR5+BY5+EK5+EL5+ER5+EU5+FB5+FC5+FE5+CS5+CV5+CX5+FX5+CZ5+DA5+DB5+DD5+FZ5+GA5+DE5+DF5+DH5+GB5+DI5+DJ5+GE5+DK5+DL5+DM5+DO5+DQ5+GI5+DR5+DT5+DV5+DW5+GL5</f>
        <v>764</v>
      </c>
      <c r="HD5" s="266">
        <f>FJ5+FK5+FL5+GF5+GO5+GQ5+GR5+EA5+EC5</f>
        <v>4014</v>
      </c>
      <c r="HE5" s="266">
        <f t="shared" ref="HE5:HE32" si="4">AL5+AM5</f>
        <v>30</v>
      </c>
      <c r="HF5" s="266">
        <f t="shared" ref="HF5:HF32" si="5">AR5+AT5+EI5+EM5+EV5+FM5+FN5+FP5+FR5+FV5+GC5+GM5</f>
        <v>0</v>
      </c>
      <c r="HG5" s="266">
        <f t="shared" ref="HG5:HG32" si="6">W5+AW5+AX5+BQ5+EP5+EQ5+EY5+EZ5+FA5+FD5+FF5+DY5</f>
        <v>160</v>
      </c>
      <c r="HH5" s="266">
        <f t="shared" ref="HH5:HH32" si="7">BW5</f>
        <v>100</v>
      </c>
      <c r="HI5" s="2030">
        <f t="shared" ref="HI5:HI32" si="8">CA5+CY5+DG5+GD5+DP5+DU5+EF5+GJ5+GK5+GP5+GS5</f>
        <v>0</v>
      </c>
      <c r="HJ5" s="2031">
        <f t="shared" ref="HJ5:HJ31" si="9">EB5</f>
        <v>12</v>
      </c>
      <c r="HK5" s="2032">
        <v>128</v>
      </c>
      <c r="HL5" s="2033" t="e">
        <f>[3]GEntry!#REF!</f>
        <v>#REF!</v>
      </c>
    </row>
    <row r="6" spans="1:220" ht="30" customHeight="1" thickBot="1">
      <c r="A6" s="267">
        <v>8.3333333333333301E-2</v>
      </c>
      <c r="B6" s="268">
        <v>0</v>
      </c>
      <c r="C6" s="269">
        <v>0</v>
      </c>
      <c r="D6" s="269">
        <v>190</v>
      </c>
      <c r="E6" s="269">
        <v>180</v>
      </c>
      <c r="F6" s="270">
        <v>0</v>
      </c>
      <c r="G6" s="270">
        <v>72</v>
      </c>
      <c r="H6" s="269">
        <v>0</v>
      </c>
      <c r="I6" s="269">
        <v>336</v>
      </c>
      <c r="J6" s="269">
        <v>0</v>
      </c>
      <c r="K6" s="269"/>
      <c r="L6" s="269">
        <v>0</v>
      </c>
      <c r="M6" s="269">
        <v>420</v>
      </c>
      <c r="N6" s="269">
        <v>315</v>
      </c>
      <c r="O6" s="269">
        <v>0</v>
      </c>
      <c r="P6" s="269">
        <v>0</v>
      </c>
      <c r="Q6" s="269">
        <v>0</v>
      </c>
      <c r="R6" s="269">
        <v>300</v>
      </c>
      <c r="S6" s="269">
        <v>0</v>
      </c>
      <c r="T6" s="269">
        <v>125</v>
      </c>
      <c r="U6" s="269">
        <v>0</v>
      </c>
      <c r="V6" s="270">
        <v>0</v>
      </c>
      <c r="W6" s="269">
        <v>16</v>
      </c>
      <c r="X6" s="269">
        <v>0</v>
      </c>
      <c r="Y6" s="269">
        <v>0</v>
      </c>
      <c r="Z6" s="269">
        <v>0</v>
      </c>
      <c r="AA6" s="269">
        <v>0</v>
      </c>
      <c r="AB6" s="269">
        <v>0</v>
      </c>
      <c r="AC6" s="269">
        <v>0</v>
      </c>
      <c r="AD6" s="269">
        <v>0</v>
      </c>
      <c r="AE6" s="269">
        <v>0</v>
      </c>
      <c r="AF6" s="269">
        <v>12</v>
      </c>
      <c r="AG6" s="269">
        <v>12</v>
      </c>
      <c r="AH6" s="269">
        <v>16</v>
      </c>
      <c r="AI6" s="269">
        <v>8</v>
      </c>
      <c r="AJ6" s="269">
        <v>0</v>
      </c>
      <c r="AK6" s="269">
        <v>0</v>
      </c>
      <c r="AL6" s="269">
        <v>0</v>
      </c>
      <c r="AM6" s="269">
        <v>30</v>
      </c>
      <c r="AN6" s="269">
        <v>120</v>
      </c>
      <c r="AO6" s="269">
        <v>0</v>
      </c>
      <c r="AP6" s="269">
        <v>8</v>
      </c>
      <c r="AQ6" s="269">
        <v>212</v>
      </c>
      <c r="AR6" s="269">
        <v>0</v>
      </c>
      <c r="AS6" s="269">
        <v>0</v>
      </c>
      <c r="AT6" s="269">
        <v>0</v>
      </c>
      <c r="AU6" s="269"/>
      <c r="AV6" s="269">
        <v>6</v>
      </c>
      <c r="AW6" s="269">
        <v>48</v>
      </c>
      <c r="AX6" s="269">
        <v>51</v>
      </c>
      <c r="AY6" s="269">
        <v>25</v>
      </c>
      <c r="AZ6" s="269">
        <v>0</v>
      </c>
      <c r="BA6" s="269">
        <v>6</v>
      </c>
      <c r="BB6" s="269">
        <v>5</v>
      </c>
      <c r="BC6" s="269">
        <v>42</v>
      </c>
      <c r="BD6" s="269">
        <v>0</v>
      </c>
      <c r="BE6" s="269">
        <v>0</v>
      </c>
      <c r="BF6" s="269">
        <v>0</v>
      </c>
      <c r="BG6" s="269">
        <v>280</v>
      </c>
      <c r="BH6" s="269">
        <v>240</v>
      </c>
      <c r="BI6" s="269">
        <v>219</v>
      </c>
      <c r="BJ6" s="269">
        <v>55</v>
      </c>
      <c r="BK6" s="269">
        <v>0</v>
      </c>
      <c r="BL6" s="269">
        <v>33</v>
      </c>
      <c r="BM6" s="269">
        <v>10</v>
      </c>
      <c r="BN6" s="269">
        <v>0</v>
      </c>
      <c r="BO6" s="270">
        <v>51</v>
      </c>
      <c r="BP6" s="270">
        <v>0</v>
      </c>
      <c r="BQ6" s="270">
        <v>0</v>
      </c>
      <c r="BR6" s="269">
        <v>25</v>
      </c>
      <c r="BS6" s="270">
        <v>0</v>
      </c>
      <c r="BT6" s="270">
        <v>10</v>
      </c>
      <c r="BU6" s="270">
        <v>25</v>
      </c>
      <c r="BV6" s="270">
        <v>18</v>
      </c>
      <c r="BW6" s="271">
        <v>96</v>
      </c>
      <c r="BX6" s="270">
        <v>105</v>
      </c>
      <c r="BY6" s="270">
        <v>0</v>
      </c>
      <c r="BZ6" s="270">
        <v>0</v>
      </c>
      <c r="CA6" s="509">
        <v>0</v>
      </c>
      <c r="CB6" s="270">
        <v>43</v>
      </c>
      <c r="CC6" s="270">
        <v>30</v>
      </c>
      <c r="CD6" s="270">
        <v>53</v>
      </c>
      <c r="CE6" s="270">
        <v>44</v>
      </c>
      <c r="CF6" s="270">
        <v>112</v>
      </c>
      <c r="CG6" s="270">
        <v>0</v>
      </c>
      <c r="CH6" s="270">
        <v>57</v>
      </c>
      <c r="CI6" s="270">
        <v>0</v>
      </c>
      <c r="CJ6" s="270">
        <v>0</v>
      </c>
      <c r="CK6" s="270">
        <v>207</v>
      </c>
      <c r="CL6" s="270">
        <v>17</v>
      </c>
      <c r="CM6" s="270">
        <v>0</v>
      </c>
      <c r="CN6" s="270">
        <v>0</v>
      </c>
      <c r="CO6" s="270">
        <v>0</v>
      </c>
      <c r="CP6" s="270">
        <v>24</v>
      </c>
      <c r="CQ6" s="270">
        <v>0</v>
      </c>
      <c r="CR6" s="270">
        <v>0</v>
      </c>
      <c r="CS6" s="270">
        <v>0</v>
      </c>
      <c r="CT6" s="270">
        <v>0</v>
      </c>
      <c r="CU6" s="270">
        <v>0</v>
      </c>
      <c r="CV6" s="270">
        <v>58</v>
      </c>
      <c r="CW6" s="270">
        <v>0</v>
      </c>
      <c r="CX6" s="270">
        <v>70</v>
      </c>
      <c r="CY6" s="510">
        <v>0</v>
      </c>
      <c r="CZ6" s="270">
        <v>0</v>
      </c>
      <c r="DA6" s="270">
        <v>51</v>
      </c>
      <c r="DB6" s="270">
        <v>5</v>
      </c>
      <c r="DC6" s="270">
        <v>0</v>
      </c>
      <c r="DD6" s="270">
        <v>50</v>
      </c>
      <c r="DE6" s="270">
        <v>0</v>
      </c>
      <c r="DF6" s="270">
        <v>17</v>
      </c>
      <c r="DG6" s="270">
        <v>0</v>
      </c>
      <c r="DH6" s="270">
        <v>16</v>
      </c>
      <c r="DI6" s="270">
        <v>0</v>
      </c>
      <c r="DJ6" s="270">
        <v>17</v>
      </c>
      <c r="DK6" s="270">
        <v>70</v>
      </c>
      <c r="DL6" s="270">
        <v>29</v>
      </c>
      <c r="DM6" s="270">
        <v>0</v>
      </c>
      <c r="DN6" s="270">
        <v>30</v>
      </c>
      <c r="DO6" s="270">
        <v>0</v>
      </c>
      <c r="DP6" s="270">
        <v>0</v>
      </c>
      <c r="DQ6" s="270">
        <v>0</v>
      </c>
      <c r="DR6" s="270">
        <v>17</v>
      </c>
      <c r="DS6" s="270">
        <v>0</v>
      </c>
      <c r="DT6" s="270">
        <v>17</v>
      </c>
      <c r="DU6" s="270">
        <v>0</v>
      </c>
      <c r="DV6" s="270">
        <v>36</v>
      </c>
      <c r="DW6" s="270">
        <v>0</v>
      </c>
      <c r="DX6" s="270">
        <v>230</v>
      </c>
      <c r="DY6" s="270">
        <v>0</v>
      </c>
      <c r="DZ6" s="270">
        <v>0</v>
      </c>
      <c r="EA6" s="270">
        <v>468</v>
      </c>
      <c r="EB6" s="270">
        <v>11</v>
      </c>
      <c r="EC6" s="270">
        <v>588</v>
      </c>
      <c r="ED6" s="270">
        <v>151</v>
      </c>
      <c r="EE6" s="270">
        <v>595</v>
      </c>
      <c r="EF6" s="270">
        <v>0</v>
      </c>
      <c r="EG6" s="270"/>
      <c r="EH6" s="272">
        <v>928</v>
      </c>
      <c r="EI6" s="273">
        <v>0</v>
      </c>
      <c r="EJ6" s="273">
        <v>0</v>
      </c>
      <c r="EK6" s="273">
        <v>0</v>
      </c>
      <c r="EL6" s="273">
        <v>0</v>
      </c>
      <c r="EM6" s="273">
        <v>0</v>
      </c>
      <c r="EN6" s="273">
        <v>0</v>
      </c>
      <c r="EO6" s="273">
        <v>0</v>
      </c>
      <c r="EP6" s="273">
        <v>0</v>
      </c>
      <c r="EQ6" s="273">
        <v>0</v>
      </c>
      <c r="ER6" s="273">
        <v>0</v>
      </c>
      <c r="ES6" s="273">
        <v>80</v>
      </c>
      <c r="ET6" s="273">
        <v>0</v>
      </c>
      <c r="EU6" s="273">
        <v>0</v>
      </c>
      <c r="EV6" s="273">
        <v>0</v>
      </c>
      <c r="EW6" s="273">
        <v>0</v>
      </c>
      <c r="EX6" s="273">
        <v>50</v>
      </c>
      <c r="EY6" s="273">
        <v>0</v>
      </c>
      <c r="EZ6" s="273">
        <v>0</v>
      </c>
      <c r="FA6" s="273">
        <v>0</v>
      </c>
      <c r="FB6" s="273">
        <v>0</v>
      </c>
      <c r="FC6" s="273">
        <v>0</v>
      </c>
      <c r="FD6" s="273">
        <v>0</v>
      </c>
      <c r="FE6" s="273">
        <v>0</v>
      </c>
      <c r="FF6" s="273">
        <v>0</v>
      </c>
      <c r="FG6" s="273">
        <v>0</v>
      </c>
      <c r="FH6" s="273">
        <v>0</v>
      </c>
      <c r="FI6" s="273">
        <v>11</v>
      </c>
      <c r="FJ6" s="273">
        <v>0</v>
      </c>
      <c r="FK6" s="273">
        <v>0</v>
      </c>
      <c r="FL6" s="273">
        <v>200</v>
      </c>
      <c r="FM6" s="273">
        <v>0</v>
      </c>
      <c r="FN6" s="273">
        <v>0</v>
      </c>
      <c r="FO6" s="274">
        <v>158</v>
      </c>
      <c r="FP6" s="274">
        <v>0</v>
      </c>
      <c r="FQ6" s="274">
        <v>0</v>
      </c>
      <c r="FR6" s="274">
        <v>0</v>
      </c>
      <c r="FS6" s="274">
        <v>0</v>
      </c>
      <c r="FT6" s="274">
        <v>0</v>
      </c>
      <c r="FU6" s="274">
        <v>0</v>
      </c>
      <c r="FV6" s="274">
        <v>0</v>
      </c>
      <c r="FW6" s="274">
        <v>337</v>
      </c>
      <c r="FX6" s="274">
        <v>0</v>
      </c>
      <c r="FY6" s="274">
        <v>0</v>
      </c>
      <c r="FZ6" s="274">
        <v>35</v>
      </c>
      <c r="GA6" s="274">
        <v>0</v>
      </c>
      <c r="GB6" s="274">
        <v>35</v>
      </c>
      <c r="GC6" s="274">
        <v>0</v>
      </c>
      <c r="GD6" s="274">
        <v>0</v>
      </c>
      <c r="GE6" s="274">
        <v>35</v>
      </c>
      <c r="GF6" s="274">
        <v>1000</v>
      </c>
      <c r="GG6" s="274">
        <v>180</v>
      </c>
      <c r="GH6" s="274">
        <v>0</v>
      </c>
      <c r="GI6" s="274">
        <v>0</v>
      </c>
      <c r="GJ6" s="274">
        <v>0</v>
      </c>
      <c r="GK6" s="274">
        <v>0</v>
      </c>
      <c r="GL6" s="274">
        <v>35</v>
      </c>
      <c r="GM6" s="274">
        <v>0</v>
      </c>
      <c r="GN6" s="274">
        <v>0</v>
      </c>
      <c r="GO6" s="274">
        <v>0</v>
      </c>
      <c r="GP6" s="274">
        <v>0</v>
      </c>
      <c r="GQ6" s="274">
        <v>250</v>
      </c>
      <c r="GR6" s="274">
        <v>1217</v>
      </c>
      <c r="GS6" s="274">
        <v>0</v>
      </c>
      <c r="GT6" s="274">
        <v>0</v>
      </c>
      <c r="GU6" s="274"/>
      <c r="GV6" s="265">
        <f>SUM(B6:EG6)</f>
        <v>6835</v>
      </c>
      <c r="GW6" s="276">
        <f t="shared" ref="GW6:GW32" si="10">SUM(EH6:GU6)</f>
        <v>4551</v>
      </c>
      <c r="GX6" s="289">
        <f t="shared" ref="GX6:GX32" si="11">GV6+GW6</f>
        <v>11386</v>
      </c>
      <c r="GY6" s="266">
        <f t="shared" si="0"/>
        <v>3383</v>
      </c>
      <c r="GZ6" s="266">
        <f t="shared" si="1"/>
        <v>928</v>
      </c>
      <c r="HA6" s="266">
        <f t="shared" si="2"/>
        <v>2437</v>
      </c>
      <c r="HB6" s="266">
        <f t="shared" ref="HB6:HB32" si="12">Z6+CR6+CT6+CU6+CW6+EO6+FT6+FY6+GH6</f>
        <v>0</v>
      </c>
      <c r="HC6" s="266">
        <f t="shared" si="3"/>
        <v>663</v>
      </c>
      <c r="HD6" s="266">
        <f t="shared" ref="HD6:HD32" si="13">FJ6+FK6+FL6+GF6+GO6+GQ6+GR6+EA6+EC6</f>
        <v>3723</v>
      </c>
      <c r="HE6" s="266">
        <f t="shared" si="4"/>
        <v>30</v>
      </c>
      <c r="HF6" s="266">
        <f t="shared" si="5"/>
        <v>0</v>
      </c>
      <c r="HG6" s="266">
        <f t="shared" si="6"/>
        <v>115</v>
      </c>
      <c r="HH6" s="266">
        <f t="shared" si="7"/>
        <v>96</v>
      </c>
      <c r="HI6" s="2030">
        <f t="shared" si="8"/>
        <v>0</v>
      </c>
      <c r="HJ6" s="2031">
        <f t="shared" si="9"/>
        <v>11</v>
      </c>
      <c r="HK6" s="2032">
        <v>109</v>
      </c>
      <c r="HL6" s="2033" t="e">
        <f>[3]GEntry!#REF!</f>
        <v>#REF!</v>
      </c>
    </row>
    <row r="7" spans="1:220" ht="30" customHeight="1" thickBot="1">
      <c r="A7" s="267">
        <v>0.125</v>
      </c>
      <c r="B7" s="268">
        <v>0</v>
      </c>
      <c r="C7" s="269">
        <v>0</v>
      </c>
      <c r="D7" s="269">
        <v>190</v>
      </c>
      <c r="E7" s="269">
        <v>180</v>
      </c>
      <c r="F7" s="270">
        <v>0</v>
      </c>
      <c r="G7" s="270">
        <v>72</v>
      </c>
      <c r="H7" s="269">
        <v>0</v>
      </c>
      <c r="I7" s="269">
        <v>335</v>
      </c>
      <c r="J7" s="269">
        <v>0</v>
      </c>
      <c r="K7" s="269"/>
      <c r="L7" s="269">
        <v>0</v>
      </c>
      <c r="M7" s="269">
        <v>420</v>
      </c>
      <c r="N7" s="269">
        <v>319</v>
      </c>
      <c r="O7" s="269">
        <v>0</v>
      </c>
      <c r="P7" s="269">
        <v>0</v>
      </c>
      <c r="Q7" s="269">
        <v>0</v>
      </c>
      <c r="R7" s="269">
        <v>300</v>
      </c>
      <c r="S7" s="269">
        <v>0</v>
      </c>
      <c r="T7" s="269">
        <v>125</v>
      </c>
      <c r="U7" s="269">
        <v>0</v>
      </c>
      <c r="V7" s="270">
        <v>0</v>
      </c>
      <c r="W7" s="269">
        <v>16</v>
      </c>
      <c r="X7" s="269">
        <v>0</v>
      </c>
      <c r="Y7" s="269">
        <v>0</v>
      </c>
      <c r="Z7" s="269">
        <v>0</v>
      </c>
      <c r="AA7" s="269">
        <v>0</v>
      </c>
      <c r="AB7" s="269">
        <v>0</v>
      </c>
      <c r="AC7" s="269">
        <v>0</v>
      </c>
      <c r="AD7" s="269">
        <v>0</v>
      </c>
      <c r="AE7" s="269">
        <v>0</v>
      </c>
      <c r="AF7" s="269">
        <v>12</v>
      </c>
      <c r="AG7" s="269">
        <v>12</v>
      </c>
      <c r="AH7" s="269">
        <v>16</v>
      </c>
      <c r="AI7" s="269">
        <v>8</v>
      </c>
      <c r="AJ7" s="269">
        <v>0</v>
      </c>
      <c r="AK7" s="269">
        <v>0</v>
      </c>
      <c r="AL7" s="269">
        <v>0</v>
      </c>
      <c r="AM7" s="269">
        <v>30</v>
      </c>
      <c r="AN7" s="269">
        <v>120</v>
      </c>
      <c r="AO7" s="269">
        <v>0</v>
      </c>
      <c r="AP7" s="269">
        <v>8</v>
      </c>
      <c r="AQ7" s="269">
        <v>211</v>
      </c>
      <c r="AR7" s="269">
        <v>0</v>
      </c>
      <c r="AS7" s="269">
        <v>0</v>
      </c>
      <c r="AT7" s="269">
        <v>0</v>
      </c>
      <c r="AU7" s="269"/>
      <c r="AV7" s="269">
        <v>4</v>
      </c>
      <c r="AW7" s="269">
        <v>48</v>
      </c>
      <c r="AX7" s="269">
        <v>17</v>
      </c>
      <c r="AY7" s="269">
        <v>25</v>
      </c>
      <c r="AZ7" s="269">
        <v>0</v>
      </c>
      <c r="BA7" s="269">
        <v>0</v>
      </c>
      <c r="BB7" s="269">
        <v>5</v>
      </c>
      <c r="BC7" s="269">
        <v>42</v>
      </c>
      <c r="BD7" s="269">
        <v>0</v>
      </c>
      <c r="BE7" s="269">
        <v>0</v>
      </c>
      <c r="BF7" s="269">
        <v>0</v>
      </c>
      <c r="BG7" s="269">
        <v>280</v>
      </c>
      <c r="BH7" s="269">
        <v>240</v>
      </c>
      <c r="BI7" s="269">
        <v>219</v>
      </c>
      <c r="BJ7" s="269">
        <v>55</v>
      </c>
      <c r="BK7" s="269">
        <v>0</v>
      </c>
      <c r="BL7" s="269">
        <v>33</v>
      </c>
      <c r="BM7" s="269">
        <v>10</v>
      </c>
      <c r="BN7" s="269">
        <v>0</v>
      </c>
      <c r="BO7" s="270">
        <v>51</v>
      </c>
      <c r="BP7" s="270">
        <v>0</v>
      </c>
      <c r="BQ7" s="270">
        <v>0</v>
      </c>
      <c r="BR7" s="269">
        <v>25</v>
      </c>
      <c r="BS7" s="270">
        <v>0</v>
      </c>
      <c r="BT7" s="270">
        <v>10</v>
      </c>
      <c r="BU7" s="270">
        <v>25</v>
      </c>
      <c r="BV7" s="270">
        <v>18</v>
      </c>
      <c r="BW7" s="271">
        <v>94</v>
      </c>
      <c r="BX7" s="270">
        <v>107</v>
      </c>
      <c r="BY7" s="270">
        <v>0</v>
      </c>
      <c r="BZ7" s="270">
        <v>0</v>
      </c>
      <c r="CA7" s="509">
        <v>0</v>
      </c>
      <c r="CB7" s="270">
        <v>43</v>
      </c>
      <c r="CC7" s="270">
        <v>30</v>
      </c>
      <c r="CD7" s="270">
        <v>53</v>
      </c>
      <c r="CE7" s="270">
        <v>47</v>
      </c>
      <c r="CF7" s="270">
        <v>112</v>
      </c>
      <c r="CG7" s="270">
        <v>0</v>
      </c>
      <c r="CH7" s="270">
        <v>57</v>
      </c>
      <c r="CI7" s="270">
        <v>0</v>
      </c>
      <c r="CJ7" s="270">
        <v>0</v>
      </c>
      <c r="CK7" s="270">
        <v>207</v>
      </c>
      <c r="CL7" s="270">
        <v>17</v>
      </c>
      <c r="CM7" s="270">
        <v>0</v>
      </c>
      <c r="CN7" s="270">
        <v>0</v>
      </c>
      <c r="CO7" s="270">
        <v>0</v>
      </c>
      <c r="CP7" s="270">
        <v>24</v>
      </c>
      <c r="CQ7" s="270">
        <v>0</v>
      </c>
      <c r="CR7" s="270">
        <v>0</v>
      </c>
      <c r="CS7" s="270">
        <v>0</v>
      </c>
      <c r="CT7" s="270">
        <v>0</v>
      </c>
      <c r="CU7" s="270">
        <v>0</v>
      </c>
      <c r="CV7" s="270">
        <v>58</v>
      </c>
      <c r="CW7" s="270">
        <v>0</v>
      </c>
      <c r="CX7" s="270">
        <v>52</v>
      </c>
      <c r="CY7" s="510">
        <v>0</v>
      </c>
      <c r="CZ7" s="270">
        <v>0</v>
      </c>
      <c r="DA7" s="270">
        <v>20</v>
      </c>
      <c r="DB7" s="270">
        <v>6</v>
      </c>
      <c r="DC7" s="270">
        <v>0</v>
      </c>
      <c r="DD7" s="270">
        <v>50</v>
      </c>
      <c r="DE7" s="270">
        <v>0</v>
      </c>
      <c r="DF7" s="270">
        <v>0</v>
      </c>
      <c r="DG7" s="270">
        <v>0</v>
      </c>
      <c r="DH7" s="270">
        <v>16</v>
      </c>
      <c r="DI7" s="270">
        <v>0</v>
      </c>
      <c r="DJ7" s="270">
        <v>17</v>
      </c>
      <c r="DK7" s="270">
        <v>70</v>
      </c>
      <c r="DL7" s="270">
        <v>29</v>
      </c>
      <c r="DM7" s="270">
        <v>0</v>
      </c>
      <c r="DN7" s="270">
        <v>25</v>
      </c>
      <c r="DO7" s="270">
        <v>0</v>
      </c>
      <c r="DP7" s="270">
        <v>0</v>
      </c>
      <c r="DQ7" s="270">
        <v>0</v>
      </c>
      <c r="DR7" s="270">
        <v>17</v>
      </c>
      <c r="DS7" s="270">
        <v>0</v>
      </c>
      <c r="DT7" s="270">
        <v>17</v>
      </c>
      <c r="DU7" s="270">
        <v>0</v>
      </c>
      <c r="DV7" s="270">
        <v>36</v>
      </c>
      <c r="DW7" s="270">
        <v>0</v>
      </c>
      <c r="DX7" s="270">
        <v>230</v>
      </c>
      <c r="DY7" s="270">
        <v>0</v>
      </c>
      <c r="DZ7" s="270">
        <v>0</v>
      </c>
      <c r="EA7" s="270">
        <v>468</v>
      </c>
      <c r="EB7" s="270">
        <v>7</v>
      </c>
      <c r="EC7" s="270">
        <v>588</v>
      </c>
      <c r="ED7" s="270">
        <v>153</v>
      </c>
      <c r="EE7" s="270">
        <v>595</v>
      </c>
      <c r="EF7" s="270">
        <v>0</v>
      </c>
      <c r="EG7" s="270"/>
      <c r="EH7" s="272">
        <v>929</v>
      </c>
      <c r="EI7" s="273">
        <v>0</v>
      </c>
      <c r="EJ7" s="273">
        <v>0</v>
      </c>
      <c r="EK7" s="273">
        <v>0</v>
      </c>
      <c r="EL7" s="273">
        <v>0</v>
      </c>
      <c r="EM7" s="273">
        <v>0</v>
      </c>
      <c r="EN7" s="273">
        <v>0</v>
      </c>
      <c r="EO7" s="273">
        <v>0</v>
      </c>
      <c r="EP7" s="273">
        <v>0</v>
      </c>
      <c r="EQ7" s="273">
        <v>0</v>
      </c>
      <c r="ER7" s="273">
        <v>0</v>
      </c>
      <c r="ES7" s="273">
        <v>80</v>
      </c>
      <c r="ET7" s="273">
        <v>0</v>
      </c>
      <c r="EU7" s="273">
        <v>0</v>
      </c>
      <c r="EV7" s="273">
        <v>0</v>
      </c>
      <c r="EW7" s="273">
        <v>0</v>
      </c>
      <c r="EX7" s="273">
        <v>50</v>
      </c>
      <c r="EY7" s="273">
        <v>0</v>
      </c>
      <c r="EZ7" s="273">
        <v>0</v>
      </c>
      <c r="FA7" s="273">
        <v>0</v>
      </c>
      <c r="FB7" s="273">
        <v>0</v>
      </c>
      <c r="FC7" s="273">
        <v>0</v>
      </c>
      <c r="FD7" s="273">
        <v>0</v>
      </c>
      <c r="FE7" s="273">
        <v>0</v>
      </c>
      <c r="FF7" s="273">
        <v>0</v>
      </c>
      <c r="FG7" s="273">
        <v>0</v>
      </c>
      <c r="FH7" s="273">
        <v>0</v>
      </c>
      <c r="FI7" s="273">
        <v>11</v>
      </c>
      <c r="FJ7" s="273">
        <v>0</v>
      </c>
      <c r="FK7" s="273">
        <v>0</v>
      </c>
      <c r="FL7" s="273">
        <v>200</v>
      </c>
      <c r="FM7" s="273">
        <v>0</v>
      </c>
      <c r="FN7" s="273">
        <v>0</v>
      </c>
      <c r="FO7" s="274">
        <v>155</v>
      </c>
      <c r="FP7" s="274">
        <v>0</v>
      </c>
      <c r="FQ7" s="274">
        <v>0</v>
      </c>
      <c r="FR7" s="274">
        <v>0</v>
      </c>
      <c r="FS7" s="274">
        <v>0</v>
      </c>
      <c r="FT7" s="274">
        <v>0</v>
      </c>
      <c r="FU7" s="274">
        <v>0</v>
      </c>
      <c r="FV7" s="274">
        <v>0</v>
      </c>
      <c r="FW7" s="274">
        <v>319</v>
      </c>
      <c r="FX7" s="274">
        <v>0</v>
      </c>
      <c r="FY7" s="274">
        <v>0</v>
      </c>
      <c r="FZ7" s="274">
        <v>35</v>
      </c>
      <c r="GA7" s="274">
        <v>0</v>
      </c>
      <c r="GB7" s="274">
        <v>0</v>
      </c>
      <c r="GC7" s="274">
        <v>0</v>
      </c>
      <c r="GD7" s="274">
        <v>0</v>
      </c>
      <c r="GE7" s="274">
        <v>35</v>
      </c>
      <c r="GF7" s="274">
        <v>940</v>
      </c>
      <c r="GG7" s="274">
        <v>180</v>
      </c>
      <c r="GH7" s="274">
        <v>0</v>
      </c>
      <c r="GI7" s="274">
        <v>0</v>
      </c>
      <c r="GJ7" s="274">
        <v>0</v>
      </c>
      <c r="GK7" s="274">
        <v>0</v>
      </c>
      <c r="GL7" s="274">
        <v>0</v>
      </c>
      <c r="GM7" s="274">
        <v>0</v>
      </c>
      <c r="GN7" s="274">
        <v>0</v>
      </c>
      <c r="GO7" s="274">
        <v>0</v>
      </c>
      <c r="GP7" s="274">
        <v>0</v>
      </c>
      <c r="GQ7" s="274">
        <v>200</v>
      </c>
      <c r="GR7" s="274">
        <v>1123</v>
      </c>
      <c r="GS7" s="274">
        <v>0</v>
      </c>
      <c r="GT7" s="274">
        <v>0</v>
      </c>
      <c r="GU7" s="274"/>
      <c r="GV7" s="265">
        <f>SUM(B7:EG7)</f>
        <v>6726</v>
      </c>
      <c r="GW7" s="276">
        <f t="shared" si="10"/>
        <v>4257</v>
      </c>
      <c r="GX7" s="289">
        <f t="shared" si="11"/>
        <v>10983</v>
      </c>
      <c r="GY7" s="266">
        <f t="shared" si="0"/>
        <v>3375</v>
      </c>
      <c r="GZ7" s="266">
        <f t="shared" si="1"/>
        <v>929</v>
      </c>
      <c r="HA7" s="266">
        <f t="shared" si="2"/>
        <v>2428</v>
      </c>
      <c r="HB7" s="266">
        <f t="shared" si="12"/>
        <v>0</v>
      </c>
      <c r="HC7" s="266">
        <f t="shared" si="3"/>
        <v>520</v>
      </c>
      <c r="HD7" s="266">
        <f t="shared" si="13"/>
        <v>3519</v>
      </c>
      <c r="HE7" s="266">
        <f t="shared" si="4"/>
        <v>30</v>
      </c>
      <c r="HF7" s="266">
        <f t="shared" si="5"/>
        <v>0</v>
      </c>
      <c r="HG7" s="266">
        <f t="shared" si="6"/>
        <v>81</v>
      </c>
      <c r="HH7" s="266">
        <f t="shared" si="7"/>
        <v>94</v>
      </c>
      <c r="HI7" s="2030">
        <f t="shared" si="8"/>
        <v>0</v>
      </c>
      <c r="HJ7" s="2031">
        <f t="shared" si="9"/>
        <v>7</v>
      </c>
      <c r="HK7" s="2032">
        <v>83</v>
      </c>
      <c r="HL7" s="2033" t="e">
        <f>[3]GEntry!#REF!</f>
        <v>#REF!</v>
      </c>
    </row>
    <row r="8" spans="1:220" ht="30" customHeight="1" thickBot="1">
      <c r="A8" s="267">
        <v>0.16666666666666699</v>
      </c>
      <c r="B8" s="268">
        <v>0</v>
      </c>
      <c r="C8" s="269">
        <v>0</v>
      </c>
      <c r="D8" s="269">
        <v>190</v>
      </c>
      <c r="E8" s="269">
        <v>180</v>
      </c>
      <c r="F8" s="270">
        <v>0</v>
      </c>
      <c r="G8" s="270">
        <v>72</v>
      </c>
      <c r="H8" s="269">
        <v>0</v>
      </c>
      <c r="I8" s="269">
        <v>331</v>
      </c>
      <c r="J8" s="269">
        <v>0</v>
      </c>
      <c r="K8" s="269"/>
      <c r="L8" s="269">
        <v>0</v>
      </c>
      <c r="M8" s="269">
        <v>420</v>
      </c>
      <c r="N8" s="269">
        <v>321</v>
      </c>
      <c r="O8" s="269">
        <v>0</v>
      </c>
      <c r="P8" s="269">
        <v>0</v>
      </c>
      <c r="Q8" s="269">
        <v>0</v>
      </c>
      <c r="R8" s="269">
        <v>300</v>
      </c>
      <c r="S8" s="269">
        <v>0</v>
      </c>
      <c r="T8" s="269">
        <v>125</v>
      </c>
      <c r="U8" s="269">
        <v>0</v>
      </c>
      <c r="V8" s="270">
        <v>0</v>
      </c>
      <c r="W8" s="269">
        <v>16</v>
      </c>
      <c r="X8" s="269">
        <v>0</v>
      </c>
      <c r="Y8" s="269">
        <v>0</v>
      </c>
      <c r="Z8" s="269">
        <v>0</v>
      </c>
      <c r="AA8" s="269">
        <v>0</v>
      </c>
      <c r="AB8" s="269">
        <v>0</v>
      </c>
      <c r="AC8" s="269">
        <v>0</v>
      </c>
      <c r="AD8" s="269">
        <v>0</v>
      </c>
      <c r="AE8" s="269">
        <v>0</v>
      </c>
      <c r="AF8" s="269">
        <v>12</v>
      </c>
      <c r="AG8" s="269">
        <v>12</v>
      </c>
      <c r="AH8" s="269">
        <v>16</v>
      </c>
      <c r="AI8" s="269">
        <v>8</v>
      </c>
      <c r="AJ8" s="269">
        <v>0</v>
      </c>
      <c r="AK8" s="269">
        <v>0</v>
      </c>
      <c r="AL8" s="269">
        <v>0</v>
      </c>
      <c r="AM8" s="269">
        <v>30</v>
      </c>
      <c r="AN8" s="269">
        <v>120</v>
      </c>
      <c r="AO8" s="269">
        <v>0</v>
      </c>
      <c r="AP8" s="269">
        <v>0</v>
      </c>
      <c r="AQ8" s="269">
        <v>211</v>
      </c>
      <c r="AR8" s="269">
        <v>0</v>
      </c>
      <c r="AS8" s="269">
        <v>0</v>
      </c>
      <c r="AT8" s="269">
        <v>0</v>
      </c>
      <c r="AU8" s="269"/>
      <c r="AV8" s="269">
        <v>6</v>
      </c>
      <c r="AW8" s="269">
        <v>40</v>
      </c>
      <c r="AX8" s="269">
        <v>17</v>
      </c>
      <c r="AY8" s="269">
        <v>0</v>
      </c>
      <c r="AZ8" s="269">
        <v>0</v>
      </c>
      <c r="BA8" s="269">
        <v>0</v>
      </c>
      <c r="BB8" s="269">
        <v>5</v>
      </c>
      <c r="BC8" s="269">
        <v>42</v>
      </c>
      <c r="BD8" s="269">
        <v>0</v>
      </c>
      <c r="BE8" s="269">
        <v>0</v>
      </c>
      <c r="BF8" s="269">
        <v>0</v>
      </c>
      <c r="BG8" s="269">
        <v>280</v>
      </c>
      <c r="BH8" s="269">
        <v>240</v>
      </c>
      <c r="BI8" s="269">
        <v>218</v>
      </c>
      <c r="BJ8" s="269">
        <v>55</v>
      </c>
      <c r="BK8" s="269">
        <v>0</v>
      </c>
      <c r="BL8" s="269">
        <v>33</v>
      </c>
      <c r="BM8" s="269">
        <v>10</v>
      </c>
      <c r="BN8" s="269">
        <v>0</v>
      </c>
      <c r="BO8" s="270">
        <v>51</v>
      </c>
      <c r="BP8" s="270">
        <v>0</v>
      </c>
      <c r="BQ8" s="270">
        <v>0</v>
      </c>
      <c r="BR8" s="269">
        <v>25</v>
      </c>
      <c r="BS8" s="270">
        <v>0</v>
      </c>
      <c r="BT8" s="270">
        <v>10</v>
      </c>
      <c r="BU8" s="270">
        <v>25</v>
      </c>
      <c r="BV8" s="270">
        <v>18</v>
      </c>
      <c r="BW8" s="271">
        <v>90</v>
      </c>
      <c r="BX8" s="270">
        <v>107</v>
      </c>
      <c r="BY8" s="270">
        <v>0</v>
      </c>
      <c r="BZ8" s="270">
        <v>0</v>
      </c>
      <c r="CA8" s="509">
        <v>0</v>
      </c>
      <c r="CB8" s="270">
        <v>43</v>
      </c>
      <c r="CC8" s="270">
        <v>30</v>
      </c>
      <c r="CD8" s="270">
        <v>53</v>
      </c>
      <c r="CE8" s="270">
        <v>47</v>
      </c>
      <c r="CF8" s="270">
        <v>112</v>
      </c>
      <c r="CG8" s="270">
        <v>0</v>
      </c>
      <c r="CH8" s="270">
        <v>58</v>
      </c>
      <c r="CI8" s="270">
        <v>0</v>
      </c>
      <c r="CJ8" s="270">
        <v>0</v>
      </c>
      <c r="CK8" s="270">
        <v>207</v>
      </c>
      <c r="CL8" s="270">
        <v>17</v>
      </c>
      <c r="CM8" s="270">
        <v>0</v>
      </c>
      <c r="CN8" s="270">
        <v>0</v>
      </c>
      <c r="CO8" s="270">
        <v>0</v>
      </c>
      <c r="CP8" s="270">
        <v>24</v>
      </c>
      <c r="CQ8" s="270">
        <v>0</v>
      </c>
      <c r="CR8" s="270">
        <v>0</v>
      </c>
      <c r="CS8" s="270">
        <v>0</v>
      </c>
      <c r="CT8" s="270">
        <v>0</v>
      </c>
      <c r="CU8" s="270">
        <v>0</v>
      </c>
      <c r="CV8" s="270">
        <v>58</v>
      </c>
      <c r="CW8" s="270">
        <v>0</v>
      </c>
      <c r="CX8" s="270">
        <v>39</v>
      </c>
      <c r="CY8" s="510">
        <v>0</v>
      </c>
      <c r="CZ8" s="270">
        <v>0</v>
      </c>
      <c r="DA8" s="270">
        <v>17</v>
      </c>
      <c r="DB8" s="270">
        <v>6</v>
      </c>
      <c r="DC8" s="270">
        <v>0</v>
      </c>
      <c r="DD8" s="270">
        <v>49</v>
      </c>
      <c r="DE8" s="270">
        <v>0</v>
      </c>
      <c r="DF8" s="270">
        <v>0</v>
      </c>
      <c r="DG8" s="270">
        <v>0</v>
      </c>
      <c r="DH8" s="270">
        <v>16</v>
      </c>
      <c r="DI8" s="270">
        <v>0</v>
      </c>
      <c r="DJ8" s="270">
        <v>17</v>
      </c>
      <c r="DK8" s="270">
        <v>70</v>
      </c>
      <c r="DL8" s="270">
        <v>29</v>
      </c>
      <c r="DM8" s="270">
        <v>0</v>
      </c>
      <c r="DN8" s="270">
        <v>50</v>
      </c>
      <c r="DO8" s="270">
        <v>0</v>
      </c>
      <c r="DP8" s="270">
        <v>0</v>
      </c>
      <c r="DQ8" s="270">
        <v>0</v>
      </c>
      <c r="DR8" s="270">
        <v>17</v>
      </c>
      <c r="DS8" s="270">
        <v>0</v>
      </c>
      <c r="DT8" s="270">
        <v>17</v>
      </c>
      <c r="DU8" s="270">
        <v>0</v>
      </c>
      <c r="DV8" s="270">
        <v>36</v>
      </c>
      <c r="DW8" s="270">
        <v>0</v>
      </c>
      <c r="DX8" s="270">
        <v>230</v>
      </c>
      <c r="DY8" s="270">
        <v>0</v>
      </c>
      <c r="DZ8" s="270">
        <v>0</v>
      </c>
      <c r="EA8" s="270">
        <v>468</v>
      </c>
      <c r="EB8" s="270">
        <v>16</v>
      </c>
      <c r="EC8" s="270">
        <v>588</v>
      </c>
      <c r="ED8" s="270">
        <v>182</v>
      </c>
      <c r="EE8" s="270">
        <v>590</v>
      </c>
      <c r="EF8" s="270">
        <v>0</v>
      </c>
      <c r="EG8" s="270"/>
      <c r="EH8" s="272">
        <v>929</v>
      </c>
      <c r="EI8" s="273">
        <v>0</v>
      </c>
      <c r="EJ8" s="273">
        <v>0</v>
      </c>
      <c r="EK8" s="273">
        <v>0</v>
      </c>
      <c r="EL8" s="273">
        <v>0</v>
      </c>
      <c r="EM8" s="273">
        <v>0</v>
      </c>
      <c r="EN8" s="273">
        <v>0</v>
      </c>
      <c r="EO8" s="273">
        <v>0</v>
      </c>
      <c r="EP8" s="273">
        <v>0</v>
      </c>
      <c r="EQ8" s="273">
        <v>0</v>
      </c>
      <c r="ER8" s="273">
        <v>0</v>
      </c>
      <c r="ES8" s="273">
        <v>80</v>
      </c>
      <c r="ET8" s="273">
        <v>0</v>
      </c>
      <c r="EU8" s="273">
        <v>0</v>
      </c>
      <c r="EV8" s="273">
        <v>0</v>
      </c>
      <c r="EW8" s="273">
        <v>0</v>
      </c>
      <c r="EX8" s="273">
        <v>50</v>
      </c>
      <c r="EY8" s="273">
        <v>0</v>
      </c>
      <c r="EZ8" s="273">
        <v>0</v>
      </c>
      <c r="FA8" s="273">
        <v>0</v>
      </c>
      <c r="FB8" s="273">
        <v>0</v>
      </c>
      <c r="FC8" s="273">
        <v>0</v>
      </c>
      <c r="FD8" s="273">
        <v>0</v>
      </c>
      <c r="FE8" s="273">
        <v>0</v>
      </c>
      <c r="FF8" s="273">
        <v>0</v>
      </c>
      <c r="FG8" s="273">
        <v>0</v>
      </c>
      <c r="FH8" s="273">
        <v>0</v>
      </c>
      <c r="FI8" s="273">
        <v>11</v>
      </c>
      <c r="FJ8" s="273">
        <v>0</v>
      </c>
      <c r="FK8" s="273">
        <v>0</v>
      </c>
      <c r="FL8" s="273">
        <v>200</v>
      </c>
      <c r="FM8" s="273">
        <v>0</v>
      </c>
      <c r="FN8" s="273">
        <v>0</v>
      </c>
      <c r="FO8" s="274">
        <v>157</v>
      </c>
      <c r="FP8" s="274">
        <v>0</v>
      </c>
      <c r="FQ8" s="274">
        <v>0</v>
      </c>
      <c r="FR8" s="274">
        <v>0</v>
      </c>
      <c r="FS8" s="274">
        <v>0</v>
      </c>
      <c r="FT8" s="274">
        <v>0</v>
      </c>
      <c r="FU8" s="274">
        <v>0</v>
      </c>
      <c r="FV8" s="274">
        <v>0</v>
      </c>
      <c r="FW8" s="274">
        <v>346</v>
      </c>
      <c r="FX8" s="274">
        <v>0</v>
      </c>
      <c r="FY8" s="274">
        <v>0</v>
      </c>
      <c r="FZ8" s="274">
        <v>35</v>
      </c>
      <c r="GA8" s="274">
        <v>0</v>
      </c>
      <c r="GB8" s="274">
        <v>0</v>
      </c>
      <c r="GC8" s="274">
        <v>0</v>
      </c>
      <c r="GD8" s="274">
        <v>0</v>
      </c>
      <c r="GE8" s="274">
        <v>0</v>
      </c>
      <c r="GF8" s="274">
        <v>800</v>
      </c>
      <c r="GG8" s="274">
        <v>180</v>
      </c>
      <c r="GH8" s="274">
        <v>0</v>
      </c>
      <c r="GI8" s="274">
        <v>0</v>
      </c>
      <c r="GJ8" s="274">
        <v>0</v>
      </c>
      <c r="GK8" s="274">
        <v>0</v>
      </c>
      <c r="GL8" s="274">
        <v>0</v>
      </c>
      <c r="GM8" s="274">
        <v>0</v>
      </c>
      <c r="GN8" s="274">
        <v>0</v>
      </c>
      <c r="GO8" s="274">
        <v>0</v>
      </c>
      <c r="GP8" s="274">
        <v>0</v>
      </c>
      <c r="GQ8" s="274">
        <v>157</v>
      </c>
      <c r="GR8" s="274">
        <v>1094</v>
      </c>
      <c r="GS8" s="274">
        <v>0</v>
      </c>
      <c r="GT8" s="274">
        <v>0</v>
      </c>
      <c r="GU8" s="274"/>
      <c r="GV8" s="265">
        <f t="shared" ref="GV8:GV30" si="14">SUM(B8:EG8)</f>
        <v>6722</v>
      </c>
      <c r="GW8" s="276">
        <f t="shared" si="10"/>
        <v>4039</v>
      </c>
      <c r="GX8" s="289">
        <f t="shared" si="11"/>
        <v>10761</v>
      </c>
      <c r="GY8" s="266">
        <f t="shared" si="0"/>
        <v>3398</v>
      </c>
      <c r="GZ8" s="266">
        <f t="shared" si="1"/>
        <v>929</v>
      </c>
      <c r="HA8" s="266">
        <f t="shared" si="2"/>
        <v>2481</v>
      </c>
      <c r="HB8" s="266">
        <f t="shared" si="12"/>
        <v>0</v>
      </c>
      <c r="HC8" s="266">
        <f t="shared" si="3"/>
        <v>437</v>
      </c>
      <c r="HD8" s="266">
        <f t="shared" si="13"/>
        <v>3307</v>
      </c>
      <c r="HE8" s="266">
        <f t="shared" si="4"/>
        <v>30</v>
      </c>
      <c r="HF8" s="266">
        <f t="shared" si="5"/>
        <v>0</v>
      </c>
      <c r="HG8" s="266">
        <f t="shared" si="6"/>
        <v>73</v>
      </c>
      <c r="HH8" s="266">
        <f t="shared" si="7"/>
        <v>90</v>
      </c>
      <c r="HI8" s="2030">
        <f t="shared" si="8"/>
        <v>0</v>
      </c>
      <c r="HJ8" s="2031">
        <f t="shared" si="9"/>
        <v>16</v>
      </c>
      <c r="HK8" s="2032">
        <v>56</v>
      </c>
      <c r="HL8" s="2033" t="e">
        <f>[3]GEntry!#REF!</f>
        <v>#REF!</v>
      </c>
    </row>
    <row r="9" spans="1:220" ht="30" customHeight="1" thickBot="1">
      <c r="A9" s="275">
        <v>0.20833333333333401</v>
      </c>
      <c r="B9" s="268">
        <v>0</v>
      </c>
      <c r="C9" s="269">
        <v>0</v>
      </c>
      <c r="D9" s="269">
        <v>190</v>
      </c>
      <c r="E9" s="269">
        <v>180</v>
      </c>
      <c r="F9" s="270">
        <v>0</v>
      </c>
      <c r="G9" s="270">
        <v>72</v>
      </c>
      <c r="H9" s="269">
        <v>0</v>
      </c>
      <c r="I9" s="269">
        <v>331</v>
      </c>
      <c r="J9" s="269">
        <v>0</v>
      </c>
      <c r="K9" s="269"/>
      <c r="L9" s="269">
        <v>0</v>
      </c>
      <c r="M9" s="269">
        <v>420</v>
      </c>
      <c r="N9" s="269">
        <v>320</v>
      </c>
      <c r="O9" s="269">
        <v>0</v>
      </c>
      <c r="P9" s="269">
        <v>0</v>
      </c>
      <c r="Q9" s="269">
        <v>0</v>
      </c>
      <c r="R9" s="269">
        <v>300</v>
      </c>
      <c r="S9" s="269">
        <v>0</v>
      </c>
      <c r="T9" s="269">
        <v>124</v>
      </c>
      <c r="U9" s="269">
        <v>0</v>
      </c>
      <c r="V9" s="270">
        <v>0</v>
      </c>
      <c r="W9" s="269">
        <v>16</v>
      </c>
      <c r="X9" s="269">
        <v>0</v>
      </c>
      <c r="Y9" s="269">
        <v>0</v>
      </c>
      <c r="Z9" s="269">
        <v>0</v>
      </c>
      <c r="AA9" s="269">
        <v>0</v>
      </c>
      <c r="AB9" s="269">
        <v>0</v>
      </c>
      <c r="AC9" s="269">
        <v>0</v>
      </c>
      <c r="AD9" s="269">
        <v>0</v>
      </c>
      <c r="AE9" s="269">
        <v>0</v>
      </c>
      <c r="AF9" s="269">
        <v>12</v>
      </c>
      <c r="AG9" s="269">
        <v>12</v>
      </c>
      <c r="AH9" s="269">
        <v>16</v>
      </c>
      <c r="AI9" s="269">
        <v>8</v>
      </c>
      <c r="AJ9" s="269">
        <v>0</v>
      </c>
      <c r="AK9" s="269">
        <v>0</v>
      </c>
      <c r="AL9" s="269">
        <v>0</v>
      </c>
      <c r="AM9" s="269">
        <v>30</v>
      </c>
      <c r="AN9" s="269">
        <v>120</v>
      </c>
      <c r="AO9" s="269">
        <v>0</v>
      </c>
      <c r="AP9" s="269">
        <v>0</v>
      </c>
      <c r="AQ9" s="269">
        <v>211</v>
      </c>
      <c r="AR9" s="269">
        <v>0</v>
      </c>
      <c r="AS9" s="269">
        <v>0</v>
      </c>
      <c r="AT9" s="269">
        <v>0</v>
      </c>
      <c r="AU9" s="269"/>
      <c r="AV9" s="269">
        <v>6</v>
      </c>
      <c r="AW9" s="269">
        <v>40</v>
      </c>
      <c r="AX9" s="269">
        <v>17</v>
      </c>
      <c r="AY9" s="269">
        <v>0</v>
      </c>
      <c r="AZ9" s="269">
        <v>0</v>
      </c>
      <c r="BA9" s="269">
        <v>0</v>
      </c>
      <c r="BB9" s="269">
        <v>5</v>
      </c>
      <c r="BC9" s="269">
        <v>42</v>
      </c>
      <c r="BD9" s="269">
        <v>0</v>
      </c>
      <c r="BE9" s="269">
        <v>0</v>
      </c>
      <c r="BF9" s="269">
        <v>0</v>
      </c>
      <c r="BG9" s="269">
        <v>280</v>
      </c>
      <c r="BH9" s="269">
        <v>240</v>
      </c>
      <c r="BI9" s="269">
        <v>218</v>
      </c>
      <c r="BJ9" s="269">
        <v>55</v>
      </c>
      <c r="BK9" s="269">
        <v>0</v>
      </c>
      <c r="BL9" s="269">
        <v>33</v>
      </c>
      <c r="BM9" s="269">
        <v>10</v>
      </c>
      <c r="BN9" s="269">
        <v>0</v>
      </c>
      <c r="BO9" s="270">
        <v>51</v>
      </c>
      <c r="BP9" s="270">
        <v>0</v>
      </c>
      <c r="BQ9" s="270">
        <v>0</v>
      </c>
      <c r="BR9" s="269">
        <v>25</v>
      </c>
      <c r="BS9" s="270">
        <v>0</v>
      </c>
      <c r="BT9" s="270">
        <v>10</v>
      </c>
      <c r="BU9" s="270">
        <v>25</v>
      </c>
      <c r="BV9" s="270">
        <v>18</v>
      </c>
      <c r="BW9" s="271">
        <v>90</v>
      </c>
      <c r="BX9" s="270">
        <v>103</v>
      </c>
      <c r="BY9" s="270">
        <v>0</v>
      </c>
      <c r="BZ9" s="270">
        <v>0</v>
      </c>
      <c r="CA9" s="509">
        <v>0</v>
      </c>
      <c r="CB9" s="270">
        <v>43</v>
      </c>
      <c r="CC9" s="270">
        <v>30</v>
      </c>
      <c r="CD9" s="270">
        <v>53</v>
      </c>
      <c r="CE9" s="270">
        <v>47</v>
      </c>
      <c r="CF9" s="270">
        <v>112</v>
      </c>
      <c r="CG9" s="270">
        <v>0</v>
      </c>
      <c r="CH9" s="270">
        <v>58</v>
      </c>
      <c r="CI9" s="270">
        <v>0</v>
      </c>
      <c r="CJ9" s="270">
        <v>0</v>
      </c>
      <c r="CK9" s="270">
        <v>207</v>
      </c>
      <c r="CL9" s="270">
        <v>17</v>
      </c>
      <c r="CM9" s="270">
        <v>0</v>
      </c>
      <c r="CN9" s="270">
        <v>0</v>
      </c>
      <c r="CO9" s="270">
        <v>0</v>
      </c>
      <c r="CP9" s="270">
        <v>16</v>
      </c>
      <c r="CQ9" s="270">
        <v>0</v>
      </c>
      <c r="CR9" s="270">
        <v>0</v>
      </c>
      <c r="CS9" s="270">
        <v>0</v>
      </c>
      <c r="CT9" s="270">
        <v>0</v>
      </c>
      <c r="CU9" s="270">
        <v>0</v>
      </c>
      <c r="CV9" s="270">
        <v>58</v>
      </c>
      <c r="CW9" s="270">
        <v>0</v>
      </c>
      <c r="CX9" s="270">
        <v>34</v>
      </c>
      <c r="CY9" s="510">
        <v>0</v>
      </c>
      <c r="CZ9" s="270">
        <v>0</v>
      </c>
      <c r="DA9" s="270">
        <v>17</v>
      </c>
      <c r="DB9" s="270">
        <v>6</v>
      </c>
      <c r="DC9" s="270">
        <v>0</v>
      </c>
      <c r="DD9" s="270">
        <v>49</v>
      </c>
      <c r="DE9" s="270">
        <v>0</v>
      </c>
      <c r="DF9" s="270">
        <v>0</v>
      </c>
      <c r="DG9" s="270">
        <v>0</v>
      </c>
      <c r="DH9" s="270">
        <v>16</v>
      </c>
      <c r="DI9" s="270">
        <v>0</v>
      </c>
      <c r="DJ9" s="270">
        <v>17</v>
      </c>
      <c r="DK9" s="270">
        <v>70</v>
      </c>
      <c r="DL9" s="270">
        <v>29</v>
      </c>
      <c r="DM9" s="270">
        <v>0</v>
      </c>
      <c r="DN9" s="270">
        <v>50</v>
      </c>
      <c r="DO9" s="270">
        <v>0</v>
      </c>
      <c r="DP9" s="270">
        <v>0</v>
      </c>
      <c r="DQ9" s="270">
        <v>0</v>
      </c>
      <c r="DR9" s="270">
        <v>17</v>
      </c>
      <c r="DS9" s="270">
        <v>0</v>
      </c>
      <c r="DT9" s="270">
        <v>17</v>
      </c>
      <c r="DU9" s="270">
        <v>0</v>
      </c>
      <c r="DV9" s="270">
        <v>35</v>
      </c>
      <c r="DW9" s="270">
        <v>0</v>
      </c>
      <c r="DX9" s="270">
        <v>230</v>
      </c>
      <c r="DY9" s="270">
        <v>0</v>
      </c>
      <c r="DZ9" s="270">
        <v>0</v>
      </c>
      <c r="EA9" s="270">
        <v>468</v>
      </c>
      <c r="EB9" s="270">
        <v>11</v>
      </c>
      <c r="EC9" s="270">
        <v>589</v>
      </c>
      <c r="ED9" s="270">
        <v>183</v>
      </c>
      <c r="EE9" s="270">
        <v>595</v>
      </c>
      <c r="EF9" s="270">
        <v>0</v>
      </c>
      <c r="EG9" s="270"/>
      <c r="EH9" s="272">
        <v>929</v>
      </c>
      <c r="EI9" s="273">
        <v>0</v>
      </c>
      <c r="EJ9" s="273">
        <v>0</v>
      </c>
      <c r="EK9" s="273">
        <v>0</v>
      </c>
      <c r="EL9" s="273">
        <v>0</v>
      </c>
      <c r="EM9" s="273">
        <v>0</v>
      </c>
      <c r="EN9" s="273">
        <v>0</v>
      </c>
      <c r="EO9" s="273">
        <v>0</v>
      </c>
      <c r="EP9" s="273">
        <v>0</v>
      </c>
      <c r="EQ9" s="273">
        <v>0</v>
      </c>
      <c r="ER9" s="273">
        <v>0</v>
      </c>
      <c r="ES9" s="273">
        <v>80</v>
      </c>
      <c r="ET9" s="273">
        <v>0</v>
      </c>
      <c r="EU9" s="273">
        <v>0</v>
      </c>
      <c r="EV9" s="273">
        <v>0</v>
      </c>
      <c r="EW9" s="273">
        <v>0</v>
      </c>
      <c r="EX9" s="273">
        <v>50</v>
      </c>
      <c r="EY9" s="273">
        <v>0</v>
      </c>
      <c r="EZ9" s="273">
        <v>0</v>
      </c>
      <c r="FA9" s="273">
        <v>0</v>
      </c>
      <c r="FB9" s="273">
        <v>0</v>
      </c>
      <c r="FC9" s="273">
        <v>0</v>
      </c>
      <c r="FD9" s="273">
        <v>0</v>
      </c>
      <c r="FE9" s="273">
        <v>0</v>
      </c>
      <c r="FF9" s="273">
        <v>0</v>
      </c>
      <c r="FG9" s="273">
        <v>0</v>
      </c>
      <c r="FH9" s="273">
        <v>0</v>
      </c>
      <c r="FI9" s="273">
        <v>11</v>
      </c>
      <c r="FJ9" s="273">
        <v>0</v>
      </c>
      <c r="FK9" s="273">
        <v>0</v>
      </c>
      <c r="FL9" s="273">
        <v>200</v>
      </c>
      <c r="FM9" s="273">
        <v>0</v>
      </c>
      <c r="FN9" s="273">
        <v>0</v>
      </c>
      <c r="FO9" s="274">
        <v>160</v>
      </c>
      <c r="FP9" s="274">
        <v>0</v>
      </c>
      <c r="FQ9" s="274">
        <v>0</v>
      </c>
      <c r="FR9" s="274">
        <v>0</v>
      </c>
      <c r="FS9" s="274">
        <v>0</v>
      </c>
      <c r="FT9" s="274">
        <v>0</v>
      </c>
      <c r="FU9" s="274">
        <v>0</v>
      </c>
      <c r="FV9" s="274">
        <v>0</v>
      </c>
      <c r="FW9" s="274">
        <v>347</v>
      </c>
      <c r="FX9" s="274">
        <v>0</v>
      </c>
      <c r="FY9" s="274">
        <v>0</v>
      </c>
      <c r="FZ9" s="274">
        <v>35</v>
      </c>
      <c r="GA9" s="274">
        <v>0</v>
      </c>
      <c r="GB9" s="274">
        <v>0</v>
      </c>
      <c r="GC9" s="274">
        <v>0</v>
      </c>
      <c r="GD9" s="274">
        <v>0</v>
      </c>
      <c r="GE9" s="274">
        <v>0</v>
      </c>
      <c r="GF9" s="274">
        <v>760</v>
      </c>
      <c r="GG9" s="274">
        <v>180</v>
      </c>
      <c r="GH9" s="274">
        <v>0</v>
      </c>
      <c r="GI9" s="274">
        <v>0</v>
      </c>
      <c r="GJ9" s="274">
        <v>0</v>
      </c>
      <c r="GK9" s="274">
        <v>0</v>
      </c>
      <c r="GL9" s="274">
        <v>0</v>
      </c>
      <c r="GM9" s="274">
        <v>0</v>
      </c>
      <c r="GN9" s="274">
        <v>0</v>
      </c>
      <c r="GO9" s="274">
        <v>0</v>
      </c>
      <c r="GP9" s="274">
        <v>0</v>
      </c>
      <c r="GQ9" s="274">
        <v>150</v>
      </c>
      <c r="GR9" s="274">
        <v>1019</v>
      </c>
      <c r="GS9" s="274">
        <v>0</v>
      </c>
      <c r="GT9" s="274">
        <v>0</v>
      </c>
      <c r="GU9" s="274"/>
      <c r="GV9" s="265">
        <f t="shared" si="14"/>
        <v>6704</v>
      </c>
      <c r="GW9" s="276">
        <f t="shared" si="10"/>
        <v>3921</v>
      </c>
      <c r="GX9" s="289">
        <f t="shared" si="11"/>
        <v>10625</v>
      </c>
      <c r="GY9" s="266">
        <f t="shared" si="0"/>
        <v>3388</v>
      </c>
      <c r="GZ9" s="266">
        <f t="shared" si="1"/>
        <v>929</v>
      </c>
      <c r="HA9" s="266">
        <f t="shared" si="2"/>
        <v>2487</v>
      </c>
      <c r="HB9" s="266">
        <f t="shared" si="12"/>
        <v>0</v>
      </c>
      <c r="HC9" s="266">
        <f t="shared" si="3"/>
        <v>431</v>
      </c>
      <c r="HD9" s="266">
        <f t="shared" si="13"/>
        <v>3186</v>
      </c>
      <c r="HE9" s="266">
        <f t="shared" si="4"/>
        <v>30</v>
      </c>
      <c r="HF9" s="266">
        <f t="shared" si="5"/>
        <v>0</v>
      </c>
      <c r="HG9" s="266">
        <f t="shared" si="6"/>
        <v>73</v>
      </c>
      <c r="HH9" s="266">
        <f t="shared" si="7"/>
        <v>90</v>
      </c>
      <c r="HI9" s="2030">
        <f t="shared" si="8"/>
        <v>0</v>
      </c>
      <c r="HJ9" s="2031">
        <f t="shared" si="9"/>
        <v>11</v>
      </c>
      <c r="HK9" s="2032">
        <v>72</v>
      </c>
      <c r="HL9" s="2033" t="e">
        <f>[3]GEntry!#REF!</f>
        <v>#REF!</v>
      </c>
    </row>
    <row r="10" spans="1:220" ht="30" customHeight="1" thickBot="1">
      <c r="A10" s="275">
        <v>0.25</v>
      </c>
      <c r="B10" s="268">
        <v>0</v>
      </c>
      <c r="C10" s="269">
        <v>0</v>
      </c>
      <c r="D10" s="269">
        <v>150</v>
      </c>
      <c r="E10" s="269">
        <v>180</v>
      </c>
      <c r="F10" s="270">
        <v>0</v>
      </c>
      <c r="G10" s="270">
        <v>72</v>
      </c>
      <c r="H10" s="269">
        <v>0</v>
      </c>
      <c r="I10" s="269">
        <v>327</v>
      </c>
      <c r="J10" s="269">
        <v>0</v>
      </c>
      <c r="K10" s="269"/>
      <c r="L10" s="269">
        <v>0</v>
      </c>
      <c r="M10" s="269">
        <v>330</v>
      </c>
      <c r="N10" s="269">
        <v>272</v>
      </c>
      <c r="O10" s="269">
        <v>0</v>
      </c>
      <c r="P10" s="269">
        <v>0</v>
      </c>
      <c r="Q10" s="269">
        <v>0</v>
      </c>
      <c r="R10" s="269">
        <v>270</v>
      </c>
      <c r="S10" s="269">
        <v>0</v>
      </c>
      <c r="T10" s="269">
        <v>121</v>
      </c>
      <c r="U10" s="269">
        <v>0</v>
      </c>
      <c r="V10" s="270">
        <v>0</v>
      </c>
      <c r="W10" s="269">
        <v>16</v>
      </c>
      <c r="X10" s="269">
        <v>0</v>
      </c>
      <c r="Y10" s="269">
        <v>0</v>
      </c>
      <c r="Z10" s="269">
        <v>0</v>
      </c>
      <c r="AA10" s="269">
        <v>0</v>
      </c>
      <c r="AB10" s="269">
        <v>0</v>
      </c>
      <c r="AC10" s="269">
        <v>0</v>
      </c>
      <c r="AD10" s="269">
        <v>0</v>
      </c>
      <c r="AE10" s="269">
        <v>0</v>
      </c>
      <c r="AF10" s="269">
        <v>12</v>
      </c>
      <c r="AG10" s="269">
        <v>12</v>
      </c>
      <c r="AH10" s="269">
        <v>16</v>
      </c>
      <c r="AI10" s="269">
        <v>8</v>
      </c>
      <c r="AJ10" s="269">
        <v>0</v>
      </c>
      <c r="AK10" s="269">
        <v>0</v>
      </c>
      <c r="AL10" s="269">
        <v>0</v>
      </c>
      <c r="AM10" s="269">
        <v>30</v>
      </c>
      <c r="AN10" s="269">
        <v>120</v>
      </c>
      <c r="AO10" s="269">
        <v>0</v>
      </c>
      <c r="AP10" s="269">
        <v>0</v>
      </c>
      <c r="AQ10" s="269">
        <v>211</v>
      </c>
      <c r="AR10" s="269">
        <v>0</v>
      </c>
      <c r="AS10" s="269">
        <v>0</v>
      </c>
      <c r="AT10" s="269">
        <v>0</v>
      </c>
      <c r="AU10" s="269"/>
      <c r="AV10" s="269">
        <v>4</v>
      </c>
      <c r="AW10" s="269">
        <v>40</v>
      </c>
      <c r="AX10" s="269">
        <v>17</v>
      </c>
      <c r="AY10" s="269">
        <v>0</v>
      </c>
      <c r="AZ10" s="269">
        <v>0</v>
      </c>
      <c r="BA10" s="269">
        <v>0</v>
      </c>
      <c r="BB10" s="269">
        <v>5</v>
      </c>
      <c r="BC10" s="269">
        <v>42</v>
      </c>
      <c r="BD10" s="269">
        <v>0</v>
      </c>
      <c r="BE10" s="269">
        <v>0</v>
      </c>
      <c r="BF10" s="269">
        <v>0</v>
      </c>
      <c r="BG10" s="269">
        <v>280</v>
      </c>
      <c r="BH10" s="269">
        <v>240</v>
      </c>
      <c r="BI10" s="269">
        <v>220</v>
      </c>
      <c r="BJ10" s="269">
        <v>55</v>
      </c>
      <c r="BK10" s="269">
        <v>0</v>
      </c>
      <c r="BL10" s="269">
        <v>33</v>
      </c>
      <c r="BM10" s="269">
        <v>10</v>
      </c>
      <c r="BN10" s="269">
        <v>0</v>
      </c>
      <c r="BO10" s="270">
        <v>51</v>
      </c>
      <c r="BP10" s="270">
        <v>0</v>
      </c>
      <c r="BQ10" s="270">
        <v>0</v>
      </c>
      <c r="BR10" s="269">
        <v>25</v>
      </c>
      <c r="BS10" s="270">
        <v>0</v>
      </c>
      <c r="BT10" s="270">
        <v>10</v>
      </c>
      <c r="BU10" s="270">
        <v>25</v>
      </c>
      <c r="BV10" s="270">
        <v>18</v>
      </c>
      <c r="BW10" s="271">
        <v>74</v>
      </c>
      <c r="BX10" s="270">
        <v>68</v>
      </c>
      <c r="BY10" s="270">
        <v>0</v>
      </c>
      <c r="BZ10" s="270">
        <v>0</v>
      </c>
      <c r="CA10" s="509">
        <v>0</v>
      </c>
      <c r="CB10" s="270">
        <v>43</v>
      </c>
      <c r="CC10" s="270">
        <v>30</v>
      </c>
      <c r="CD10" s="270">
        <v>53</v>
      </c>
      <c r="CE10" s="270">
        <v>47</v>
      </c>
      <c r="CF10" s="270">
        <v>112</v>
      </c>
      <c r="CG10" s="270">
        <v>0</v>
      </c>
      <c r="CH10" s="270">
        <v>58</v>
      </c>
      <c r="CI10" s="270">
        <v>0</v>
      </c>
      <c r="CJ10" s="270">
        <v>0</v>
      </c>
      <c r="CK10" s="270">
        <v>207</v>
      </c>
      <c r="CL10" s="270">
        <v>17</v>
      </c>
      <c r="CM10" s="270">
        <v>0</v>
      </c>
      <c r="CN10" s="270">
        <v>0</v>
      </c>
      <c r="CO10" s="270">
        <v>0</v>
      </c>
      <c r="CP10" s="270">
        <v>16</v>
      </c>
      <c r="CQ10" s="270">
        <v>0</v>
      </c>
      <c r="CR10" s="270">
        <v>0</v>
      </c>
      <c r="CS10" s="270">
        <v>0</v>
      </c>
      <c r="CT10" s="270">
        <v>0</v>
      </c>
      <c r="CU10" s="270">
        <v>0</v>
      </c>
      <c r="CV10" s="270">
        <v>58</v>
      </c>
      <c r="CW10" s="270">
        <v>0</v>
      </c>
      <c r="CX10" s="270">
        <v>34</v>
      </c>
      <c r="CY10" s="510">
        <v>1</v>
      </c>
      <c r="CZ10" s="270">
        <v>0</v>
      </c>
      <c r="DA10" s="270">
        <v>17</v>
      </c>
      <c r="DB10" s="270">
        <v>5</v>
      </c>
      <c r="DC10" s="270">
        <v>0</v>
      </c>
      <c r="DD10" s="270">
        <v>49</v>
      </c>
      <c r="DE10" s="270">
        <v>0</v>
      </c>
      <c r="DF10" s="270">
        <v>0</v>
      </c>
      <c r="DG10" s="270">
        <v>0</v>
      </c>
      <c r="DH10" s="270">
        <v>16</v>
      </c>
      <c r="DI10" s="270">
        <v>0</v>
      </c>
      <c r="DJ10" s="270">
        <v>17</v>
      </c>
      <c r="DK10" s="270">
        <v>52</v>
      </c>
      <c r="DL10" s="270">
        <v>0</v>
      </c>
      <c r="DM10" s="270">
        <v>0</v>
      </c>
      <c r="DN10" s="270">
        <v>50</v>
      </c>
      <c r="DO10" s="270">
        <v>0</v>
      </c>
      <c r="DP10" s="270">
        <v>1</v>
      </c>
      <c r="DQ10" s="270">
        <v>0</v>
      </c>
      <c r="DR10" s="270">
        <v>17</v>
      </c>
      <c r="DS10" s="270">
        <v>0</v>
      </c>
      <c r="DT10" s="270">
        <v>0</v>
      </c>
      <c r="DU10" s="270">
        <v>1</v>
      </c>
      <c r="DV10" s="270">
        <v>36</v>
      </c>
      <c r="DW10" s="270">
        <v>0</v>
      </c>
      <c r="DX10" s="270">
        <v>230</v>
      </c>
      <c r="DY10" s="270">
        <v>0</v>
      </c>
      <c r="DZ10" s="270">
        <v>0</v>
      </c>
      <c r="EA10" s="270">
        <v>468</v>
      </c>
      <c r="EB10" s="270">
        <v>5</v>
      </c>
      <c r="EC10" s="270">
        <v>588</v>
      </c>
      <c r="ED10" s="270">
        <v>181</v>
      </c>
      <c r="EE10" s="270">
        <v>600</v>
      </c>
      <c r="EF10" s="270">
        <v>3</v>
      </c>
      <c r="EG10" s="270"/>
      <c r="EH10" s="272">
        <v>929</v>
      </c>
      <c r="EI10" s="273">
        <v>0</v>
      </c>
      <c r="EJ10" s="273">
        <v>0</v>
      </c>
      <c r="EK10" s="273">
        <v>0</v>
      </c>
      <c r="EL10" s="273">
        <v>0</v>
      </c>
      <c r="EM10" s="273">
        <v>0</v>
      </c>
      <c r="EN10" s="273">
        <v>0</v>
      </c>
      <c r="EO10" s="273">
        <v>0</v>
      </c>
      <c r="EP10" s="273">
        <v>0</v>
      </c>
      <c r="EQ10" s="273">
        <v>0</v>
      </c>
      <c r="ER10" s="273">
        <v>0</v>
      </c>
      <c r="ES10" s="273">
        <v>76</v>
      </c>
      <c r="ET10" s="273">
        <v>0</v>
      </c>
      <c r="EU10" s="273">
        <v>0</v>
      </c>
      <c r="EV10" s="273">
        <v>0</v>
      </c>
      <c r="EW10" s="273">
        <v>0</v>
      </c>
      <c r="EX10" s="273">
        <v>50</v>
      </c>
      <c r="EY10" s="273">
        <v>0</v>
      </c>
      <c r="EZ10" s="273">
        <v>0</v>
      </c>
      <c r="FA10" s="273">
        <v>0</v>
      </c>
      <c r="FB10" s="273">
        <v>0</v>
      </c>
      <c r="FC10" s="273">
        <v>0</v>
      </c>
      <c r="FD10" s="273">
        <v>0</v>
      </c>
      <c r="FE10" s="273">
        <v>0</v>
      </c>
      <c r="FF10" s="273">
        <v>0</v>
      </c>
      <c r="FG10" s="273">
        <v>0</v>
      </c>
      <c r="FH10" s="273">
        <v>0</v>
      </c>
      <c r="FI10" s="273">
        <v>11</v>
      </c>
      <c r="FJ10" s="273">
        <v>0</v>
      </c>
      <c r="FK10" s="273">
        <v>0</v>
      </c>
      <c r="FL10" s="273">
        <v>200</v>
      </c>
      <c r="FM10" s="273">
        <v>0</v>
      </c>
      <c r="FN10" s="273">
        <v>0</v>
      </c>
      <c r="FO10" s="274">
        <v>155</v>
      </c>
      <c r="FP10" s="274">
        <v>0</v>
      </c>
      <c r="FQ10" s="274">
        <v>0</v>
      </c>
      <c r="FR10" s="274">
        <v>0</v>
      </c>
      <c r="FS10" s="274">
        <v>0</v>
      </c>
      <c r="FT10" s="274">
        <v>0</v>
      </c>
      <c r="FU10" s="274">
        <v>0</v>
      </c>
      <c r="FV10" s="274">
        <v>0</v>
      </c>
      <c r="FW10" s="274">
        <v>307</v>
      </c>
      <c r="FX10" s="274">
        <v>0</v>
      </c>
      <c r="FY10" s="274">
        <v>0</v>
      </c>
      <c r="FZ10" s="274">
        <v>0</v>
      </c>
      <c r="GA10" s="274">
        <v>0</v>
      </c>
      <c r="GB10" s="274">
        <v>0</v>
      </c>
      <c r="GC10" s="274">
        <v>0</v>
      </c>
      <c r="GD10" s="274">
        <v>0</v>
      </c>
      <c r="GE10" s="274">
        <v>0</v>
      </c>
      <c r="GF10" s="274">
        <v>600</v>
      </c>
      <c r="GG10" s="274">
        <v>180</v>
      </c>
      <c r="GH10" s="274">
        <v>0</v>
      </c>
      <c r="GI10" s="274">
        <v>0</v>
      </c>
      <c r="GJ10" s="274">
        <v>0</v>
      </c>
      <c r="GK10" s="274">
        <v>1</v>
      </c>
      <c r="GL10" s="274">
        <v>0</v>
      </c>
      <c r="GM10" s="274">
        <v>0</v>
      </c>
      <c r="GN10" s="274">
        <v>0</v>
      </c>
      <c r="GO10" s="274">
        <v>0</v>
      </c>
      <c r="GP10" s="274">
        <v>1</v>
      </c>
      <c r="GQ10" s="274">
        <v>150</v>
      </c>
      <c r="GR10" s="274">
        <v>963</v>
      </c>
      <c r="GS10" s="274">
        <v>3</v>
      </c>
      <c r="GT10" s="274">
        <v>0</v>
      </c>
      <c r="GU10" s="274"/>
      <c r="GV10" s="265">
        <f t="shared" si="14"/>
        <v>6376</v>
      </c>
      <c r="GW10" s="276">
        <f t="shared" si="10"/>
        <v>3626</v>
      </c>
      <c r="GX10" s="289">
        <f t="shared" si="11"/>
        <v>10002</v>
      </c>
      <c r="GY10" s="266">
        <f t="shared" si="0"/>
        <v>3269</v>
      </c>
      <c r="GZ10" s="266">
        <f t="shared" si="1"/>
        <v>929</v>
      </c>
      <c r="HA10" s="266">
        <f t="shared" si="2"/>
        <v>2312</v>
      </c>
      <c r="HB10" s="266">
        <f t="shared" si="12"/>
        <v>0</v>
      </c>
      <c r="HC10" s="266">
        <f t="shared" si="3"/>
        <v>330</v>
      </c>
      <c r="HD10" s="266">
        <f t="shared" si="13"/>
        <v>2969</v>
      </c>
      <c r="HE10" s="266">
        <f t="shared" si="4"/>
        <v>30</v>
      </c>
      <c r="HF10" s="266">
        <f t="shared" si="5"/>
        <v>0</v>
      </c>
      <c r="HG10" s="266">
        <f t="shared" si="6"/>
        <v>73</v>
      </c>
      <c r="HH10" s="266">
        <f t="shared" si="7"/>
        <v>74</v>
      </c>
      <c r="HI10" s="2030">
        <f t="shared" si="8"/>
        <v>11</v>
      </c>
      <c r="HJ10" s="2031">
        <f t="shared" si="9"/>
        <v>5</v>
      </c>
      <c r="HK10" s="2032">
        <v>94</v>
      </c>
      <c r="HL10" s="2033" t="e">
        <f>[3]GEntry!#REF!</f>
        <v>#REF!</v>
      </c>
    </row>
    <row r="11" spans="1:220" ht="30" customHeight="1" thickBot="1">
      <c r="A11" s="275">
        <v>0.29166666666666669</v>
      </c>
      <c r="B11" s="268">
        <v>0</v>
      </c>
      <c r="C11" s="269">
        <v>0</v>
      </c>
      <c r="D11" s="269">
        <v>150</v>
      </c>
      <c r="E11" s="269">
        <v>180</v>
      </c>
      <c r="F11" s="270">
        <v>0</v>
      </c>
      <c r="G11" s="270">
        <v>72</v>
      </c>
      <c r="H11" s="269">
        <v>0</v>
      </c>
      <c r="I11" s="269">
        <v>326</v>
      </c>
      <c r="J11" s="269">
        <v>0</v>
      </c>
      <c r="K11" s="269"/>
      <c r="L11" s="269">
        <v>0</v>
      </c>
      <c r="M11" s="269">
        <v>330</v>
      </c>
      <c r="N11" s="269">
        <v>272</v>
      </c>
      <c r="O11" s="269">
        <v>0</v>
      </c>
      <c r="P11" s="269">
        <v>0</v>
      </c>
      <c r="Q11" s="269">
        <v>0</v>
      </c>
      <c r="R11" s="269">
        <v>270</v>
      </c>
      <c r="S11" s="269">
        <v>0</v>
      </c>
      <c r="T11" s="269">
        <v>123</v>
      </c>
      <c r="U11" s="269">
        <v>0</v>
      </c>
      <c r="V11" s="270">
        <v>0</v>
      </c>
      <c r="W11" s="269">
        <v>16</v>
      </c>
      <c r="X11" s="269">
        <v>0</v>
      </c>
      <c r="Y11" s="269">
        <v>0</v>
      </c>
      <c r="Z11" s="269">
        <v>0</v>
      </c>
      <c r="AA11" s="269">
        <v>0</v>
      </c>
      <c r="AB11" s="269">
        <v>0</v>
      </c>
      <c r="AC11" s="269">
        <v>0</v>
      </c>
      <c r="AD11" s="269">
        <v>0</v>
      </c>
      <c r="AE11" s="269">
        <v>0</v>
      </c>
      <c r="AF11" s="269">
        <v>12</v>
      </c>
      <c r="AG11" s="269">
        <v>10</v>
      </c>
      <c r="AH11" s="269">
        <v>16</v>
      </c>
      <c r="AI11" s="269">
        <v>8</v>
      </c>
      <c r="AJ11" s="269">
        <v>0</v>
      </c>
      <c r="AK11" s="269">
        <v>0</v>
      </c>
      <c r="AL11" s="269">
        <v>0</v>
      </c>
      <c r="AM11" s="269">
        <v>30</v>
      </c>
      <c r="AN11" s="269">
        <v>121</v>
      </c>
      <c r="AO11" s="269">
        <v>0</v>
      </c>
      <c r="AP11" s="269">
        <v>0</v>
      </c>
      <c r="AQ11" s="269">
        <v>211</v>
      </c>
      <c r="AR11" s="269">
        <v>0</v>
      </c>
      <c r="AS11" s="269">
        <v>0</v>
      </c>
      <c r="AT11" s="269">
        <v>0</v>
      </c>
      <c r="AU11" s="269"/>
      <c r="AV11" s="269">
        <v>6</v>
      </c>
      <c r="AW11" s="269">
        <v>40</v>
      </c>
      <c r="AX11" s="269">
        <v>17</v>
      </c>
      <c r="AY11" s="269">
        <v>0</v>
      </c>
      <c r="AZ11" s="269">
        <v>0</v>
      </c>
      <c r="BA11" s="269">
        <v>0</v>
      </c>
      <c r="BB11" s="269">
        <v>5</v>
      </c>
      <c r="BC11" s="269">
        <v>42</v>
      </c>
      <c r="BD11" s="269">
        <v>0</v>
      </c>
      <c r="BE11" s="269">
        <v>0</v>
      </c>
      <c r="BF11" s="269">
        <v>0</v>
      </c>
      <c r="BG11" s="269">
        <v>280</v>
      </c>
      <c r="BH11" s="269">
        <v>240</v>
      </c>
      <c r="BI11" s="269">
        <v>220</v>
      </c>
      <c r="BJ11" s="269">
        <v>55</v>
      </c>
      <c r="BK11" s="269">
        <v>0</v>
      </c>
      <c r="BL11" s="269">
        <v>33</v>
      </c>
      <c r="BM11" s="269">
        <v>10</v>
      </c>
      <c r="BN11" s="269">
        <v>0</v>
      </c>
      <c r="BO11" s="270">
        <v>51</v>
      </c>
      <c r="BP11" s="270">
        <v>0</v>
      </c>
      <c r="BQ11" s="270">
        <v>0</v>
      </c>
      <c r="BR11" s="269">
        <v>25</v>
      </c>
      <c r="BS11" s="270">
        <v>0</v>
      </c>
      <c r="BT11" s="270">
        <v>10</v>
      </c>
      <c r="BU11" s="270">
        <v>25</v>
      </c>
      <c r="BV11" s="270">
        <v>18</v>
      </c>
      <c r="BW11" s="271">
        <v>68</v>
      </c>
      <c r="BX11" s="270">
        <v>68</v>
      </c>
      <c r="BY11" s="270">
        <v>0</v>
      </c>
      <c r="BZ11" s="270">
        <v>0</v>
      </c>
      <c r="CA11" s="509">
        <v>0</v>
      </c>
      <c r="CB11" s="270">
        <v>43</v>
      </c>
      <c r="CC11" s="270">
        <v>30</v>
      </c>
      <c r="CD11" s="270">
        <v>53</v>
      </c>
      <c r="CE11" s="270">
        <v>47</v>
      </c>
      <c r="CF11" s="270">
        <v>112</v>
      </c>
      <c r="CG11" s="270">
        <v>0</v>
      </c>
      <c r="CH11" s="270">
        <v>58</v>
      </c>
      <c r="CI11" s="270">
        <v>0</v>
      </c>
      <c r="CJ11" s="270">
        <v>0</v>
      </c>
      <c r="CK11" s="270">
        <v>211</v>
      </c>
      <c r="CL11" s="270">
        <v>17</v>
      </c>
      <c r="CM11" s="270">
        <v>0</v>
      </c>
      <c r="CN11" s="270">
        <v>0</v>
      </c>
      <c r="CO11" s="270">
        <v>0</v>
      </c>
      <c r="CP11" s="270">
        <v>16</v>
      </c>
      <c r="CQ11" s="270">
        <v>0</v>
      </c>
      <c r="CR11" s="270">
        <v>0</v>
      </c>
      <c r="CS11" s="270">
        <v>0</v>
      </c>
      <c r="CT11" s="270">
        <v>0</v>
      </c>
      <c r="CU11" s="270">
        <v>0</v>
      </c>
      <c r="CV11" s="270">
        <v>58</v>
      </c>
      <c r="CW11" s="270">
        <v>0</v>
      </c>
      <c r="CX11" s="270">
        <v>35</v>
      </c>
      <c r="CY11" s="510">
        <v>3</v>
      </c>
      <c r="CZ11" s="270">
        <v>0</v>
      </c>
      <c r="DA11" s="270">
        <v>17</v>
      </c>
      <c r="DB11" s="270">
        <v>6</v>
      </c>
      <c r="DC11" s="270">
        <v>0</v>
      </c>
      <c r="DD11" s="270">
        <v>49</v>
      </c>
      <c r="DE11" s="270">
        <v>0</v>
      </c>
      <c r="DF11" s="270">
        <v>0</v>
      </c>
      <c r="DG11" s="270">
        <v>0</v>
      </c>
      <c r="DH11" s="270">
        <v>16</v>
      </c>
      <c r="DI11" s="270">
        <v>0</v>
      </c>
      <c r="DJ11" s="270">
        <v>17</v>
      </c>
      <c r="DK11" s="270">
        <v>34</v>
      </c>
      <c r="DL11" s="270">
        <v>0</v>
      </c>
      <c r="DM11" s="270">
        <v>0</v>
      </c>
      <c r="DN11" s="270">
        <v>52</v>
      </c>
      <c r="DO11" s="270">
        <v>0</v>
      </c>
      <c r="DP11" s="270">
        <v>9</v>
      </c>
      <c r="DQ11" s="270">
        <v>0</v>
      </c>
      <c r="DR11" s="270">
        <v>17</v>
      </c>
      <c r="DS11" s="270">
        <v>0</v>
      </c>
      <c r="DT11" s="270">
        <v>9</v>
      </c>
      <c r="DU11" s="270">
        <v>4</v>
      </c>
      <c r="DV11" s="270">
        <v>36</v>
      </c>
      <c r="DW11" s="270">
        <v>0</v>
      </c>
      <c r="DX11" s="270">
        <v>230</v>
      </c>
      <c r="DY11" s="270">
        <v>0</v>
      </c>
      <c r="DZ11" s="270">
        <v>0</v>
      </c>
      <c r="EA11" s="270">
        <v>468</v>
      </c>
      <c r="EB11" s="270">
        <v>9</v>
      </c>
      <c r="EC11" s="270">
        <v>587</v>
      </c>
      <c r="ED11" s="270">
        <v>185</v>
      </c>
      <c r="EE11" s="270">
        <v>600</v>
      </c>
      <c r="EF11" s="270">
        <v>20</v>
      </c>
      <c r="EG11" s="270"/>
      <c r="EH11" s="272">
        <v>929</v>
      </c>
      <c r="EI11" s="273">
        <v>0</v>
      </c>
      <c r="EJ11" s="273">
        <v>0</v>
      </c>
      <c r="EK11" s="273">
        <v>0</v>
      </c>
      <c r="EL11" s="273">
        <v>0</v>
      </c>
      <c r="EM11" s="273">
        <v>0</v>
      </c>
      <c r="EN11" s="273">
        <v>0</v>
      </c>
      <c r="EO11" s="273">
        <v>0</v>
      </c>
      <c r="EP11" s="273">
        <v>0</v>
      </c>
      <c r="EQ11" s="273">
        <v>0</v>
      </c>
      <c r="ER11" s="273">
        <v>0</v>
      </c>
      <c r="ES11" s="273">
        <v>78</v>
      </c>
      <c r="ET11" s="273">
        <v>0</v>
      </c>
      <c r="EU11" s="273">
        <v>0</v>
      </c>
      <c r="EV11" s="273">
        <v>0</v>
      </c>
      <c r="EW11" s="273">
        <v>0</v>
      </c>
      <c r="EX11" s="273">
        <v>50</v>
      </c>
      <c r="EY11" s="273">
        <v>0</v>
      </c>
      <c r="EZ11" s="273">
        <v>0</v>
      </c>
      <c r="FA11" s="273">
        <v>0</v>
      </c>
      <c r="FB11" s="273">
        <v>0</v>
      </c>
      <c r="FC11" s="273">
        <v>0</v>
      </c>
      <c r="FD11" s="273">
        <v>0</v>
      </c>
      <c r="FE11" s="273">
        <v>0</v>
      </c>
      <c r="FF11" s="273">
        <v>0</v>
      </c>
      <c r="FG11" s="273">
        <v>0</v>
      </c>
      <c r="FH11" s="273">
        <v>0</v>
      </c>
      <c r="FI11" s="273">
        <v>11</v>
      </c>
      <c r="FJ11" s="273">
        <v>0</v>
      </c>
      <c r="FK11" s="273">
        <v>0</v>
      </c>
      <c r="FL11" s="273">
        <v>200</v>
      </c>
      <c r="FM11" s="273">
        <v>0</v>
      </c>
      <c r="FN11" s="273">
        <v>0</v>
      </c>
      <c r="FO11" s="274">
        <v>154</v>
      </c>
      <c r="FP11" s="274">
        <v>0</v>
      </c>
      <c r="FQ11" s="274">
        <v>0</v>
      </c>
      <c r="FR11" s="274">
        <v>0</v>
      </c>
      <c r="FS11" s="274">
        <v>0</v>
      </c>
      <c r="FT11" s="274">
        <v>0</v>
      </c>
      <c r="FU11" s="274">
        <v>0</v>
      </c>
      <c r="FV11" s="274">
        <v>0</v>
      </c>
      <c r="FW11" s="274">
        <v>312</v>
      </c>
      <c r="FX11" s="274">
        <v>0</v>
      </c>
      <c r="FY11" s="274">
        <v>0</v>
      </c>
      <c r="FZ11" s="274">
        <v>0</v>
      </c>
      <c r="GA11" s="274">
        <v>0</v>
      </c>
      <c r="GB11" s="274">
        <v>0</v>
      </c>
      <c r="GC11" s="274">
        <v>0</v>
      </c>
      <c r="GD11" s="274">
        <v>1</v>
      </c>
      <c r="GE11" s="274">
        <v>0</v>
      </c>
      <c r="GF11" s="274">
        <v>580</v>
      </c>
      <c r="GG11" s="274">
        <v>180</v>
      </c>
      <c r="GH11" s="274">
        <v>0</v>
      </c>
      <c r="GI11" s="274">
        <v>0</v>
      </c>
      <c r="GJ11" s="274">
        <v>0</v>
      </c>
      <c r="GK11" s="274">
        <v>17</v>
      </c>
      <c r="GL11" s="274">
        <v>17</v>
      </c>
      <c r="GM11" s="274">
        <v>0</v>
      </c>
      <c r="GN11" s="274">
        <v>0</v>
      </c>
      <c r="GO11" s="274">
        <v>0</v>
      </c>
      <c r="GP11" s="274">
        <v>4</v>
      </c>
      <c r="GQ11" s="274">
        <v>150</v>
      </c>
      <c r="GR11" s="274">
        <v>921</v>
      </c>
      <c r="GS11" s="274">
        <v>25</v>
      </c>
      <c r="GT11" s="274">
        <v>0</v>
      </c>
      <c r="GU11" s="274"/>
      <c r="GV11" s="265">
        <f t="shared" si="14"/>
        <v>6408</v>
      </c>
      <c r="GW11" s="276">
        <f t="shared" si="10"/>
        <v>3629</v>
      </c>
      <c r="GX11" s="289">
        <f t="shared" si="11"/>
        <v>10037</v>
      </c>
      <c r="GY11" s="266">
        <f t="shared" si="0"/>
        <v>3276</v>
      </c>
      <c r="GZ11" s="266">
        <f t="shared" si="1"/>
        <v>929</v>
      </c>
      <c r="HA11" s="266">
        <f t="shared" si="2"/>
        <v>2321</v>
      </c>
      <c r="HB11" s="266">
        <f t="shared" si="12"/>
        <v>0</v>
      </c>
      <c r="HC11" s="266">
        <f t="shared" si="3"/>
        <v>342</v>
      </c>
      <c r="HD11" s="266">
        <f t="shared" si="13"/>
        <v>2906</v>
      </c>
      <c r="HE11" s="266">
        <f t="shared" si="4"/>
        <v>30</v>
      </c>
      <c r="HF11" s="266">
        <f t="shared" si="5"/>
        <v>0</v>
      </c>
      <c r="HG11" s="266">
        <f t="shared" si="6"/>
        <v>73</v>
      </c>
      <c r="HH11" s="266">
        <f t="shared" si="7"/>
        <v>68</v>
      </c>
      <c r="HI11" s="2030">
        <f t="shared" si="8"/>
        <v>83</v>
      </c>
      <c r="HJ11" s="2031">
        <f t="shared" si="9"/>
        <v>9</v>
      </c>
      <c r="HK11" s="2032">
        <v>108</v>
      </c>
      <c r="HL11" s="2033">
        <f>[3]GEntry!GY1</f>
        <v>0</v>
      </c>
    </row>
    <row r="12" spans="1:220" ht="30" customHeight="1" thickBot="1">
      <c r="A12" s="275">
        <v>0.33333333333333331</v>
      </c>
      <c r="B12" s="268">
        <v>0</v>
      </c>
      <c r="C12" s="269">
        <v>0</v>
      </c>
      <c r="D12" s="269">
        <v>150</v>
      </c>
      <c r="E12" s="269">
        <v>180</v>
      </c>
      <c r="F12" s="270">
        <v>0</v>
      </c>
      <c r="G12" s="270">
        <v>72</v>
      </c>
      <c r="H12" s="269">
        <v>0</v>
      </c>
      <c r="I12" s="269">
        <v>326</v>
      </c>
      <c r="J12" s="269">
        <v>0</v>
      </c>
      <c r="K12" s="269"/>
      <c r="L12" s="269">
        <v>0</v>
      </c>
      <c r="M12" s="269">
        <v>330</v>
      </c>
      <c r="N12" s="269">
        <v>252</v>
      </c>
      <c r="O12" s="269">
        <v>0</v>
      </c>
      <c r="P12" s="269">
        <v>0</v>
      </c>
      <c r="Q12" s="269">
        <v>0</v>
      </c>
      <c r="R12" s="269">
        <v>270</v>
      </c>
      <c r="S12" s="269">
        <v>0</v>
      </c>
      <c r="T12" s="269">
        <v>74</v>
      </c>
      <c r="U12" s="269">
        <v>0</v>
      </c>
      <c r="V12" s="270">
        <v>0</v>
      </c>
      <c r="W12" s="269">
        <v>16</v>
      </c>
      <c r="X12" s="269">
        <v>0</v>
      </c>
      <c r="Y12" s="269">
        <v>0</v>
      </c>
      <c r="Z12" s="269">
        <v>0</v>
      </c>
      <c r="AA12" s="269">
        <v>0</v>
      </c>
      <c r="AB12" s="269">
        <v>0</v>
      </c>
      <c r="AC12" s="269">
        <v>0</v>
      </c>
      <c r="AD12" s="269">
        <v>0</v>
      </c>
      <c r="AE12" s="269">
        <v>0</v>
      </c>
      <c r="AF12" s="269">
        <v>12</v>
      </c>
      <c r="AG12" s="269">
        <v>10</v>
      </c>
      <c r="AH12" s="269">
        <v>16</v>
      </c>
      <c r="AI12" s="269">
        <v>8</v>
      </c>
      <c r="AJ12" s="269">
        <v>17</v>
      </c>
      <c r="AK12" s="269">
        <v>0</v>
      </c>
      <c r="AL12" s="269">
        <v>0</v>
      </c>
      <c r="AM12" s="269">
        <v>30</v>
      </c>
      <c r="AN12" s="269">
        <v>123</v>
      </c>
      <c r="AO12" s="269">
        <v>0</v>
      </c>
      <c r="AP12" s="269">
        <v>0</v>
      </c>
      <c r="AQ12" s="269">
        <v>211</v>
      </c>
      <c r="AR12" s="269">
        <v>0</v>
      </c>
      <c r="AS12" s="269">
        <v>0</v>
      </c>
      <c r="AT12" s="269">
        <v>0</v>
      </c>
      <c r="AU12" s="269"/>
      <c r="AV12" s="269">
        <v>6</v>
      </c>
      <c r="AW12" s="269">
        <v>40</v>
      </c>
      <c r="AX12" s="269">
        <v>17</v>
      </c>
      <c r="AY12" s="269">
        <v>0</v>
      </c>
      <c r="AZ12" s="269">
        <v>0</v>
      </c>
      <c r="BA12" s="269">
        <v>0</v>
      </c>
      <c r="BB12" s="269">
        <v>5</v>
      </c>
      <c r="BC12" s="269">
        <v>42</v>
      </c>
      <c r="BD12" s="269">
        <v>0</v>
      </c>
      <c r="BE12" s="269">
        <v>0</v>
      </c>
      <c r="BF12" s="269">
        <v>0</v>
      </c>
      <c r="BG12" s="269">
        <v>280</v>
      </c>
      <c r="BH12" s="269">
        <v>240</v>
      </c>
      <c r="BI12" s="269">
        <v>201</v>
      </c>
      <c r="BJ12" s="269">
        <v>55</v>
      </c>
      <c r="BK12" s="269">
        <v>0</v>
      </c>
      <c r="BL12" s="269">
        <v>33</v>
      </c>
      <c r="BM12" s="269">
        <v>10</v>
      </c>
      <c r="BN12" s="269">
        <v>0</v>
      </c>
      <c r="BO12" s="270">
        <v>51</v>
      </c>
      <c r="BP12" s="270">
        <v>0</v>
      </c>
      <c r="BQ12" s="270">
        <v>0</v>
      </c>
      <c r="BR12" s="269">
        <v>25</v>
      </c>
      <c r="BS12" s="270">
        <v>0</v>
      </c>
      <c r="BT12" s="270">
        <v>10</v>
      </c>
      <c r="BU12" s="270">
        <v>17</v>
      </c>
      <c r="BV12" s="270">
        <v>18</v>
      </c>
      <c r="BW12" s="271">
        <v>78</v>
      </c>
      <c r="BX12" s="270">
        <v>69</v>
      </c>
      <c r="BY12" s="270">
        <v>0</v>
      </c>
      <c r="BZ12" s="270">
        <v>0</v>
      </c>
      <c r="CA12" s="509">
        <v>1</v>
      </c>
      <c r="CB12" s="270">
        <v>43</v>
      </c>
      <c r="CC12" s="270">
        <v>30</v>
      </c>
      <c r="CD12" s="270">
        <v>53</v>
      </c>
      <c r="CE12" s="270">
        <v>47</v>
      </c>
      <c r="CF12" s="270">
        <v>112</v>
      </c>
      <c r="CG12" s="270">
        <v>0</v>
      </c>
      <c r="CH12" s="270">
        <v>40</v>
      </c>
      <c r="CI12" s="270">
        <v>0</v>
      </c>
      <c r="CJ12" s="270">
        <v>0</v>
      </c>
      <c r="CK12" s="270">
        <v>211</v>
      </c>
      <c r="CL12" s="270">
        <v>17</v>
      </c>
      <c r="CM12" s="270">
        <v>0</v>
      </c>
      <c r="CN12" s="270">
        <v>0</v>
      </c>
      <c r="CO12" s="270">
        <v>0</v>
      </c>
      <c r="CP12" s="270">
        <v>16</v>
      </c>
      <c r="CQ12" s="270">
        <v>0</v>
      </c>
      <c r="CR12" s="270">
        <v>0</v>
      </c>
      <c r="CS12" s="270">
        <v>0</v>
      </c>
      <c r="CT12" s="270">
        <v>0</v>
      </c>
      <c r="CU12" s="270">
        <v>0</v>
      </c>
      <c r="CV12" s="270">
        <v>58</v>
      </c>
      <c r="CW12" s="270">
        <v>0</v>
      </c>
      <c r="CX12" s="270">
        <v>75</v>
      </c>
      <c r="CY12" s="510">
        <v>7</v>
      </c>
      <c r="CZ12" s="270">
        <v>0</v>
      </c>
      <c r="DA12" s="270">
        <v>17</v>
      </c>
      <c r="DB12" s="270">
        <v>6</v>
      </c>
      <c r="DC12" s="270">
        <v>0</v>
      </c>
      <c r="DD12" s="270">
        <v>49</v>
      </c>
      <c r="DE12" s="270">
        <v>0</v>
      </c>
      <c r="DF12" s="270">
        <v>0</v>
      </c>
      <c r="DG12" s="270">
        <v>2</v>
      </c>
      <c r="DH12" s="270">
        <v>16</v>
      </c>
      <c r="DI12" s="270">
        <v>0</v>
      </c>
      <c r="DJ12" s="270">
        <v>17</v>
      </c>
      <c r="DK12" s="270">
        <v>34</v>
      </c>
      <c r="DL12" s="270">
        <v>0</v>
      </c>
      <c r="DM12" s="270">
        <v>0</v>
      </c>
      <c r="DN12" s="270">
        <v>100</v>
      </c>
      <c r="DO12" s="270">
        <v>0</v>
      </c>
      <c r="DP12" s="270">
        <v>13</v>
      </c>
      <c r="DQ12" s="270">
        <v>0</v>
      </c>
      <c r="DR12" s="270">
        <v>17</v>
      </c>
      <c r="DS12" s="270">
        <v>0</v>
      </c>
      <c r="DT12" s="270">
        <v>0</v>
      </c>
      <c r="DU12" s="270">
        <v>12</v>
      </c>
      <c r="DV12" s="270">
        <v>36</v>
      </c>
      <c r="DW12" s="270">
        <v>0</v>
      </c>
      <c r="DX12" s="270">
        <v>230</v>
      </c>
      <c r="DY12" s="270">
        <v>0</v>
      </c>
      <c r="DZ12" s="270">
        <v>0</v>
      </c>
      <c r="EA12" s="270">
        <v>470</v>
      </c>
      <c r="EB12" s="270">
        <v>3</v>
      </c>
      <c r="EC12" s="270">
        <v>589</v>
      </c>
      <c r="ED12" s="270">
        <v>183</v>
      </c>
      <c r="EE12" s="270">
        <v>600</v>
      </c>
      <c r="EF12" s="270">
        <v>34</v>
      </c>
      <c r="EG12" s="270"/>
      <c r="EH12" s="272">
        <v>929</v>
      </c>
      <c r="EI12" s="273">
        <v>0</v>
      </c>
      <c r="EJ12" s="273">
        <v>0</v>
      </c>
      <c r="EK12" s="273">
        <v>0</v>
      </c>
      <c r="EL12" s="273">
        <v>0</v>
      </c>
      <c r="EM12" s="273">
        <v>0</v>
      </c>
      <c r="EN12" s="273">
        <v>0</v>
      </c>
      <c r="EO12" s="273">
        <v>0</v>
      </c>
      <c r="EP12" s="273">
        <v>0</v>
      </c>
      <c r="EQ12" s="273">
        <v>0</v>
      </c>
      <c r="ER12" s="273">
        <v>0</v>
      </c>
      <c r="ES12" s="273">
        <v>78</v>
      </c>
      <c r="ET12" s="273">
        <v>0</v>
      </c>
      <c r="EU12" s="273">
        <v>0</v>
      </c>
      <c r="EV12" s="273">
        <v>0</v>
      </c>
      <c r="EW12" s="273">
        <v>0</v>
      </c>
      <c r="EX12" s="273">
        <v>50</v>
      </c>
      <c r="EY12" s="273">
        <v>0</v>
      </c>
      <c r="EZ12" s="273">
        <v>0</v>
      </c>
      <c r="FA12" s="273">
        <v>0</v>
      </c>
      <c r="FB12" s="273">
        <v>0</v>
      </c>
      <c r="FC12" s="273">
        <v>0</v>
      </c>
      <c r="FD12" s="273">
        <v>0</v>
      </c>
      <c r="FE12" s="273">
        <v>8</v>
      </c>
      <c r="FF12" s="273">
        <v>0</v>
      </c>
      <c r="FG12" s="273">
        <v>0</v>
      </c>
      <c r="FH12" s="273">
        <v>0</v>
      </c>
      <c r="FI12" s="273">
        <v>8</v>
      </c>
      <c r="FJ12" s="273">
        <v>0</v>
      </c>
      <c r="FK12" s="273">
        <v>0</v>
      </c>
      <c r="FL12" s="273">
        <v>200</v>
      </c>
      <c r="FM12" s="273">
        <v>0</v>
      </c>
      <c r="FN12" s="273">
        <v>0</v>
      </c>
      <c r="FO12" s="274">
        <v>154</v>
      </c>
      <c r="FP12" s="274">
        <v>0</v>
      </c>
      <c r="FQ12" s="274">
        <v>0</v>
      </c>
      <c r="FR12" s="274">
        <v>0</v>
      </c>
      <c r="FS12" s="274">
        <v>0</v>
      </c>
      <c r="FT12" s="274">
        <v>0</v>
      </c>
      <c r="FU12" s="274">
        <v>0</v>
      </c>
      <c r="FV12" s="274">
        <v>0</v>
      </c>
      <c r="FW12" s="274">
        <v>297</v>
      </c>
      <c r="FX12" s="274">
        <v>0</v>
      </c>
      <c r="FY12" s="274">
        <v>0</v>
      </c>
      <c r="FZ12" s="274">
        <v>2</v>
      </c>
      <c r="GA12" s="274">
        <v>0</v>
      </c>
      <c r="GB12" s="274">
        <v>0</v>
      </c>
      <c r="GC12" s="274">
        <v>0</v>
      </c>
      <c r="GD12" s="274">
        <v>2</v>
      </c>
      <c r="GE12" s="274">
        <v>0</v>
      </c>
      <c r="GF12" s="274">
        <v>580</v>
      </c>
      <c r="GG12" s="274">
        <v>180</v>
      </c>
      <c r="GH12" s="274">
        <v>0</v>
      </c>
      <c r="GI12" s="274">
        <v>0</v>
      </c>
      <c r="GJ12" s="274">
        <v>1</v>
      </c>
      <c r="GK12" s="274">
        <v>40</v>
      </c>
      <c r="GL12" s="274">
        <v>38</v>
      </c>
      <c r="GM12" s="274">
        <v>0</v>
      </c>
      <c r="GN12" s="274">
        <v>0</v>
      </c>
      <c r="GO12" s="274">
        <v>0</v>
      </c>
      <c r="GP12" s="274">
        <v>10</v>
      </c>
      <c r="GQ12" s="274">
        <v>150</v>
      </c>
      <c r="GR12" s="274">
        <v>909</v>
      </c>
      <c r="GS12" s="274">
        <v>65</v>
      </c>
      <c r="GT12" s="274">
        <v>0</v>
      </c>
      <c r="GU12" s="274"/>
      <c r="GV12" s="265">
        <f t="shared" si="14"/>
        <v>6432</v>
      </c>
      <c r="GW12" s="276">
        <f t="shared" si="10"/>
        <v>3701</v>
      </c>
      <c r="GX12" s="289">
        <f t="shared" si="11"/>
        <v>10133</v>
      </c>
      <c r="GY12" s="266">
        <f t="shared" si="0"/>
        <v>3230</v>
      </c>
      <c r="GZ12" s="266">
        <f t="shared" si="1"/>
        <v>929</v>
      </c>
      <c r="HA12" s="266">
        <f t="shared" si="2"/>
        <v>2284</v>
      </c>
      <c r="HB12" s="266">
        <f t="shared" si="12"/>
        <v>0</v>
      </c>
      <c r="HC12" s="266">
        <f t="shared" si="3"/>
        <v>421</v>
      </c>
      <c r="HD12" s="266">
        <f t="shared" si="13"/>
        <v>2898</v>
      </c>
      <c r="HE12" s="266">
        <f t="shared" si="4"/>
        <v>30</v>
      </c>
      <c r="HF12" s="266">
        <f t="shared" si="5"/>
        <v>0</v>
      </c>
      <c r="HG12" s="266">
        <f t="shared" si="6"/>
        <v>73</v>
      </c>
      <c r="HH12" s="266">
        <f t="shared" si="7"/>
        <v>78</v>
      </c>
      <c r="HI12" s="2030">
        <f t="shared" si="8"/>
        <v>187</v>
      </c>
      <c r="HJ12" s="2031">
        <f t="shared" si="9"/>
        <v>3</v>
      </c>
      <c r="HK12" s="2032">
        <v>102</v>
      </c>
      <c r="HL12" s="2033">
        <f>[3]GEntry!GY2</f>
        <v>0</v>
      </c>
    </row>
    <row r="13" spans="1:220" ht="30" customHeight="1" thickBot="1">
      <c r="A13" s="275">
        <v>0.375</v>
      </c>
      <c r="B13" s="268">
        <v>0</v>
      </c>
      <c r="C13" s="269">
        <v>0</v>
      </c>
      <c r="D13" s="269">
        <v>150</v>
      </c>
      <c r="E13" s="269">
        <v>180</v>
      </c>
      <c r="F13" s="270">
        <v>0</v>
      </c>
      <c r="G13" s="270">
        <v>78</v>
      </c>
      <c r="H13" s="269">
        <v>0</v>
      </c>
      <c r="I13" s="269">
        <v>332</v>
      </c>
      <c r="J13" s="269">
        <v>0</v>
      </c>
      <c r="K13" s="269"/>
      <c r="L13" s="269">
        <v>0</v>
      </c>
      <c r="M13" s="269">
        <v>300</v>
      </c>
      <c r="N13" s="269">
        <v>240</v>
      </c>
      <c r="O13" s="269">
        <v>0</v>
      </c>
      <c r="P13" s="269">
        <v>0</v>
      </c>
      <c r="Q13" s="269">
        <v>0</v>
      </c>
      <c r="R13" s="269">
        <v>270</v>
      </c>
      <c r="S13" s="269">
        <v>0</v>
      </c>
      <c r="T13" s="269">
        <v>80</v>
      </c>
      <c r="U13" s="269">
        <v>0</v>
      </c>
      <c r="V13" s="270">
        <v>0</v>
      </c>
      <c r="W13" s="269">
        <v>16</v>
      </c>
      <c r="X13" s="269">
        <v>0</v>
      </c>
      <c r="Y13" s="269">
        <v>0</v>
      </c>
      <c r="Z13" s="269">
        <v>0</v>
      </c>
      <c r="AA13" s="269">
        <v>0</v>
      </c>
      <c r="AB13" s="269">
        <v>0</v>
      </c>
      <c r="AC13" s="269">
        <v>0</v>
      </c>
      <c r="AD13" s="269">
        <v>0</v>
      </c>
      <c r="AE13" s="269">
        <v>0</v>
      </c>
      <c r="AF13" s="269">
        <v>12</v>
      </c>
      <c r="AG13" s="269">
        <v>7</v>
      </c>
      <c r="AH13" s="269">
        <v>16</v>
      </c>
      <c r="AI13" s="269">
        <v>6</v>
      </c>
      <c r="AJ13" s="269">
        <v>17</v>
      </c>
      <c r="AK13" s="269">
        <v>0</v>
      </c>
      <c r="AL13" s="269">
        <v>0</v>
      </c>
      <c r="AM13" s="269">
        <v>30</v>
      </c>
      <c r="AN13" s="269">
        <v>120</v>
      </c>
      <c r="AO13" s="269">
        <v>0</v>
      </c>
      <c r="AP13" s="269">
        <v>0</v>
      </c>
      <c r="AQ13" s="269">
        <v>212</v>
      </c>
      <c r="AR13" s="269">
        <v>0</v>
      </c>
      <c r="AS13" s="269">
        <v>0</v>
      </c>
      <c r="AT13" s="269">
        <v>0</v>
      </c>
      <c r="AU13" s="269"/>
      <c r="AV13" s="269">
        <v>6</v>
      </c>
      <c r="AW13" s="269">
        <v>42</v>
      </c>
      <c r="AX13" s="269">
        <v>17</v>
      </c>
      <c r="AY13" s="269">
        <v>0</v>
      </c>
      <c r="AZ13" s="269">
        <v>0</v>
      </c>
      <c r="BA13" s="269">
        <v>0</v>
      </c>
      <c r="BB13" s="269">
        <v>5</v>
      </c>
      <c r="BC13" s="269">
        <v>42</v>
      </c>
      <c r="BD13" s="269">
        <v>0</v>
      </c>
      <c r="BE13" s="269">
        <v>0</v>
      </c>
      <c r="BF13" s="269">
        <v>0</v>
      </c>
      <c r="BG13" s="269">
        <v>280</v>
      </c>
      <c r="BH13" s="269">
        <v>240</v>
      </c>
      <c r="BI13" s="269">
        <v>202</v>
      </c>
      <c r="BJ13" s="269">
        <v>55</v>
      </c>
      <c r="BK13" s="269">
        <v>0</v>
      </c>
      <c r="BL13" s="269">
        <v>33</v>
      </c>
      <c r="BM13" s="269">
        <v>0</v>
      </c>
      <c r="BN13" s="269">
        <v>0</v>
      </c>
      <c r="BO13" s="270">
        <v>51</v>
      </c>
      <c r="BP13" s="270">
        <v>0</v>
      </c>
      <c r="BQ13" s="270">
        <v>0</v>
      </c>
      <c r="BR13" s="269">
        <v>25</v>
      </c>
      <c r="BS13" s="270">
        <v>0</v>
      </c>
      <c r="BT13" s="270">
        <v>10</v>
      </c>
      <c r="BU13" s="270">
        <v>17</v>
      </c>
      <c r="BV13" s="270">
        <v>18</v>
      </c>
      <c r="BW13" s="271">
        <v>80</v>
      </c>
      <c r="BX13" s="270">
        <v>67</v>
      </c>
      <c r="BY13" s="270">
        <v>0</v>
      </c>
      <c r="BZ13" s="270">
        <v>0</v>
      </c>
      <c r="CA13" s="509">
        <v>1</v>
      </c>
      <c r="CB13" s="270">
        <v>43</v>
      </c>
      <c r="CC13" s="270">
        <v>29</v>
      </c>
      <c r="CD13" s="270">
        <v>53</v>
      </c>
      <c r="CE13" s="270">
        <v>47</v>
      </c>
      <c r="CF13" s="270">
        <v>112</v>
      </c>
      <c r="CG13" s="270">
        <v>0</v>
      </c>
      <c r="CH13" s="270">
        <v>40</v>
      </c>
      <c r="CI13" s="270">
        <v>0</v>
      </c>
      <c r="CJ13" s="270">
        <v>0</v>
      </c>
      <c r="CK13" s="270">
        <v>208</v>
      </c>
      <c r="CL13" s="270">
        <v>18</v>
      </c>
      <c r="CM13" s="270">
        <v>0</v>
      </c>
      <c r="CN13" s="270">
        <v>0</v>
      </c>
      <c r="CO13" s="270">
        <v>0</v>
      </c>
      <c r="CP13" s="270">
        <v>16</v>
      </c>
      <c r="CQ13" s="270">
        <v>0</v>
      </c>
      <c r="CR13" s="270">
        <v>0</v>
      </c>
      <c r="CS13" s="270">
        <v>0</v>
      </c>
      <c r="CT13" s="270">
        <v>0</v>
      </c>
      <c r="CU13" s="270">
        <v>0</v>
      </c>
      <c r="CV13" s="270">
        <v>58</v>
      </c>
      <c r="CW13" s="270">
        <v>0</v>
      </c>
      <c r="CX13" s="270">
        <v>79</v>
      </c>
      <c r="CY13" s="510">
        <v>13</v>
      </c>
      <c r="CZ13" s="270">
        <v>0</v>
      </c>
      <c r="DA13" s="270">
        <v>17</v>
      </c>
      <c r="DB13" s="270">
        <v>0</v>
      </c>
      <c r="DC13" s="270">
        <v>0</v>
      </c>
      <c r="DD13" s="270">
        <v>49</v>
      </c>
      <c r="DE13" s="270">
        <v>0</v>
      </c>
      <c r="DF13" s="270">
        <v>0</v>
      </c>
      <c r="DG13" s="270">
        <v>4</v>
      </c>
      <c r="DH13" s="270">
        <v>16</v>
      </c>
      <c r="DI13" s="270">
        <v>0</v>
      </c>
      <c r="DJ13" s="270">
        <v>17</v>
      </c>
      <c r="DK13" s="270">
        <v>34</v>
      </c>
      <c r="DL13" s="270">
        <v>0</v>
      </c>
      <c r="DM13" s="270">
        <v>0</v>
      </c>
      <c r="DN13" s="270">
        <v>115</v>
      </c>
      <c r="DO13" s="270">
        <v>0</v>
      </c>
      <c r="DP13" s="270">
        <v>30</v>
      </c>
      <c r="DQ13" s="270">
        <v>0</v>
      </c>
      <c r="DR13" s="270">
        <v>17</v>
      </c>
      <c r="DS13" s="270">
        <v>0</v>
      </c>
      <c r="DT13" s="270">
        <v>0</v>
      </c>
      <c r="DU13" s="270">
        <v>19</v>
      </c>
      <c r="DV13" s="270">
        <v>36</v>
      </c>
      <c r="DW13" s="270">
        <v>0</v>
      </c>
      <c r="DX13" s="270">
        <v>230</v>
      </c>
      <c r="DY13" s="270">
        <v>0</v>
      </c>
      <c r="DZ13" s="270">
        <v>0</v>
      </c>
      <c r="EA13" s="270">
        <v>480</v>
      </c>
      <c r="EB13" s="270">
        <v>1</v>
      </c>
      <c r="EC13" s="270">
        <v>587</v>
      </c>
      <c r="ED13" s="270">
        <v>185</v>
      </c>
      <c r="EE13" s="270">
        <v>600</v>
      </c>
      <c r="EF13" s="270">
        <v>28</v>
      </c>
      <c r="EG13" s="270"/>
      <c r="EH13" s="272">
        <v>929</v>
      </c>
      <c r="EI13" s="273">
        <v>0</v>
      </c>
      <c r="EJ13" s="273">
        <v>0</v>
      </c>
      <c r="EK13" s="273">
        <v>0</v>
      </c>
      <c r="EL13" s="273">
        <v>0</v>
      </c>
      <c r="EM13" s="273">
        <v>0</v>
      </c>
      <c r="EN13" s="273">
        <v>0</v>
      </c>
      <c r="EO13" s="273">
        <v>0</v>
      </c>
      <c r="EP13" s="273">
        <v>0</v>
      </c>
      <c r="EQ13" s="273">
        <v>0</v>
      </c>
      <c r="ER13" s="273">
        <v>0</v>
      </c>
      <c r="ES13" s="273">
        <v>80</v>
      </c>
      <c r="ET13" s="273">
        <v>0</v>
      </c>
      <c r="EU13" s="273">
        <v>0</v>
      </c>
      <c r="EV13" s="273">
        <v>0</v>
      </c>
      <c r="EW13" s="273">
        <v>0</v>
      </c>
      <c r="EX13" s="273">
        <v>50</v>
      </c>
      <c r="EY13" s="273">
        <v>0</v>
      </c>
      <c r="EZ13" s="273">
        <v>0</v>
      </c>
      <c r="FA13" s="273">
        <v>0</v>
      </c>
      <c r="FB13" s="273">
        <v>0</v>
      </c>
      <c r="FC13" s="273">
        <v>0</v>
      </c>
      <c r="FD13" s="273">
        <v>0</v>
      </c>
      <c r="FE13" s="273">
        <v>0</v>
      </c>
      <c r="FF13" s="273">
        <v>0</v>
      </c>
      <c r="FG13" s="273">
        <v>0</v>
      </c>
      <c r="FH13" s="273">
        <v>0</v>
      </c>
      <c r="FI13" s="273">
        <v>8</v>
      </c>
      <c r="FJ13" s="273">
        <v>0</v>
      </c>
      <c r="FK13" s="273">
        <v>0</v>
      </c>
      <c r="FL13" s="273">
        <v>200</v>
      </c>
      <c r="FM13" s="273">
        <v>0</v>
      </c>
      <c r="FN13" s="273">
        <v>0</v>
      </c>
      <c r="FO13" s="274">
        <v>155</v>
      </c>
      <c r="FP13" s="274">
        <v>0</v>
      </c>
      <c r="FQ13" s="274">
        <v>0</v>
      </c>
      <c r="FR13" s="274">
        <v>0</v>
      </c>
      <c r="FS13" s="274">
        <v>0</v>
      </c>
      <c r="FT13" s="274">
        <v>0</v>
      </c>
      <c r="FU13" s="274">
        <v>0</v>
      </c>
      <c r="FV13" s="274">
        <v>0</v>
      </c>
      <c r="FW13" s="274">
        <v>345</v>
      </c>
      <c r="FX13" s="274">
        <v>0</v>
      </c>
      <c r="FY13" s="274">
        <v>0</v>
      </c>
      <c r="FZ13" s="274">
        <v>35</v>
      </c>
      <c r="GA13" s="274">
        <v>0</v>
      </c>
      <c r="GB13" s="274">
        <v>0</v>
      </c>
      <c r="GC13" s="274">
        <v>0</v>
      </c>
      <c r="GD13" s="274">
        <v>3</v>
      </c>
      <c r="GE13" s="274">
        <v>0</v>
      </c>
      <c r="GF13" s="274">
        <v>540</v>
      </c>
      <c r="GG13" s="274">
        <v>180</v>
      </c>
      <c r="GH13" s="274">
        <v>0</v>
      </c>
      <c r="GI13" s="274">
        <v>0</v>
      </c>
      <c r="GJ13" s="274">
        <v>2</v>
      </c>
      <c r="GK13" s="274">
        <v>56</v>
      </c>
      <c r="GL13" s="274">
        <v>74</v>
      </c>
      <c r="GM13" s="274">
        <v>0</v>
      </c>
      <c r="GN13" s="274">
        <v>0</v>
      </c>
      <c r="GO13" s="274">
        <v>0</v>
      </c>
      <c r="GP13" s="274">
        <v>18</v>
      </c>
      <c r="GQ13" s="274">
        <v>150</v>
      </c>
      <c r="GR13" s="274">
        <v>828</v>
      </c>
      <c r="GS13" s="274">
        <v>108</v>
      </c>
      <c r="GT13" s="274">
        <v>0</v>
      </c>
      <c r="GU13" s="274"/>
      <c r="GV13" s="265">
        <f t="shared" si="14"/>
        <v>6438</v>
      </c>
      <c r="GW13" s="276">
        <f t="shared" si="10"/>
        <v>3761</v>
      </c>
      <c r="GX13" s="289">
        <f t="shared" si="11"/>
        <v>10199</v>
      </c>
      <c r="GY13" s="266">
        <f t="shared" si="0"/>
        <v>3249</v>
      </c>
      <c r="GZ13" s="266">
        <f t="shared" si="1"/>
        <v>929</v>
      </c>
      <c r="HA13" s="266">
        <f t="shared" si="2"/>
        <v>2288</v>
      </c>
      <c r="HB13" s="266">
        <f t="shared" si="12"/>
        <v>0</v>
      </c>
      <c r="HC13" s="266">
        <f>K13+O13+P13+Q13 +U13+V13+X13+Y13+AA13+AB13+AC13+AD13+AJ13+AP13+AV13+AY13+AZ13+BA13+BR13+BY13+EK13+EL13+ER13+EU13+FB13+FC13+FE13+CS13+CV13+CX13+FX13+CZ13+DA13+DB13+DD13+FZ13+GA13+DE13+DF13+DH13+GB13+DI13+DJ13+GE13+DK13+DL13+DM13+DO13+DQ13+GI13+DR13+DT13+DV13+DW13+GL13</f>
        <v>480</v>
      </c>
      <c r="HD13" s="266">
        <f t="shared" si="13"/>
        <v>2785</v>
      </c>
      <c r="HE13" s="266">
        <f t="shared" si="4"/>
        <v>30</v>
      </c>
      <c r="HF13" s="266">
        <f t="shared" si="5"/>
        <v>0</v>
      </c>
      <c r="HG13" s="266">
        <f t="shared" si="6"/>
        <v>75</v>
      </c>
      <c r="HH13" s="266">
        <f t="shared" si="7"/>
        <v>80</v>
      </c>
      <c r="HI13" s="2030">
        <f t="shared" si="8"/>
        <v>282</v>
      </c>
      <c r="HJ13" s="2031">
        <f t="shared" si="9"/>
        <v>1</v>
      </c>
      <c r="HK13" s="2032">
        <v>106</v>
      </c>
      <c r="HL13" s="2033" t="str">
        <f>[3]GEntry!GY3</f>
        <v>Water Level</v>
      </c>
    </row>
    <row r="14" spans="1:220" ht="30" customHeight="1" thickBot="1">
      <c r="A14" s="275">
        <v>0.41666666666666669</v>
      </c>
      <c r="B14" s="268">
        <v>0</v>
      </c>
      <c r="C14" s="269">
        <v>0</v>
      </c>
      <c r="D14" s="269">
        <v>150</v>
      </c>
      <c r="E14" s="269">
        <v>180</v>
      </c>
      <c r="F14" s="270">
        <v>0</v>
      </c>
      <c r="G14" s="270">
        <v>79</v>
      </c>
      <c r="H14" s="269">
        <v>0</v>
      </c>
      <c r="I14" s="269">
        <v>331</v>
      </c>
      <c r="J14" s="269">
        <v>0</v>
      </c>
      <c r="K14" s="269"/>
      <c r="L14" s="269">
        <v>0</v>
      </c>
      <c r="M14" s="269">
        <v>300</v>
      </c>
      <c r="N14" s="269">
        <v>240</v>
      </c>
      <c r="O14" s="269">
        <v>0</v>
      </c>
      <c r="P14" s="269">
        <v>0</v>
      </c>
      <c r="Q14" s="269">
        <v>0</v>
      </c>
      <c r="R14" s="269">
        <v>270</v>
      </c>
      <c r="S14" s="269">
        <v>0</v>
      </c>
      <c r="T14" s="269">
        <v>80</v>
      </c>
      <c r="U14" s="269">
        <v>0</v>
      </c>
      <c r="V14" s="270">
        <v>0</v>
      </c>
      <c r="W14" s="269">
        <v>16</v>
      </c>
      <c r="X14" s="269">
        <v>0</v>
      </c>
      <c r="Y14" s="269">
        <v>0</v>
      </c>
      <c r="Z14" s="269">
        <v>0</v>
      </c>
      <c r="AA14" s="269">
        <v>0</v>
      </c>
      <c r="AB14" s="269">
        <v>0</v>
      </c>
      <c r="AC14" s="269">
        <v>0</v>
      </c>
      <c r="AD14" s="269">
        <v>0</v>
      </c>
      <c r="AE14" s="269">
        <v>0</v>
      </c>
      <c r="AF14" s="269">
        <v>12</v>
      </c>
      <c r="AG14" s="269">
        <v>7</v>
      </c>
      <c r="AH14" s="269">
        <v>16</v>
      </c>
      <c r="AI14" s="269">
        <v>6</v>
      </c>
      <c r="AJ14" s="269">
        <v>8</v>
      </c>
      <c r="AK14" s="269">
        <v>0</v>
      </c>
      <c r="AL14" s="269">
        <v>0</v>
      </c>
      <c r="AM14" s="269">
        <v>30</v>
      </c>
      <c r="AN14" s="269">
        <v>122</v>
      </c>
      <c r="AO14" s="269">
        <v>0</v>
      </c>
      <c r="AP14" s="269">
        <v>0</v>
      </c>
      <c r="AQ14" s="269">
        <v>212</v>
      </c>
      <c r="AR14" s="269">
        <v>0</v>
      </c>
      <c r="AS14" s="269">
        <v>0</v>
      </c>
      <c r="AT14" s="269">
        <v>0</v>
      </c>
      <c r="AU14" s="269"/>
      <c r="AV14" s="269">
        <v>4</v>
      </c>
      <c r="AW14" s="269">
        <v>41</v>
      </c>
      <c r="AX14" s="269">
        <v>17</v>
      </c>
      <c r="AY14" s="269">
        <v>0</v>
      </c>
      <c r="AZ14" s="269">
        <v>0</v>
      </c>
      <c r="BA14" s="269">
        <v>0</v>
      </c>
      <c r="BB14" s="269">
        <v>5</v>
      </c>
      <c r="BC14" s="269">
        <v>32</v>
      </c>
      <c r="BD14" s="269">
        <v>0</v>
      </c>
      <c r="BE14" s="269">
        <v>0</v>
      </c>
      <c r="BF14" s="269">
        <v>0</v>
      </c>
      <c r="BG14" s="269">
        <v>280</v>
      </c>
      <c r="BH14" s="269">
        <v>240</v>
      </c>
      <c r="BI14" s="269">
        <v>215</v>
      </c>
      <c r="BJ14" s="269">
        <v>55</v>
      </c>
      <c r="BK14" s="269">
        <v>0</v>
      </c>
      <c r="BL14" s="269">
        <v>32</v>
      </c>
      <c r="BM14" s="269">
        <v>0</v>
      </c>
      <c r="BN14" s="269">
        <v>0</v>
      </c>
      <c r="BO14" s="270">
        <v>51</v>
      </c>
      <c r="BP14" s="270">
        <v>0</v>
      </c>
      <c r="BQ14" s="270">
        <v>0</v>
      </c>
      <c r="BR14" s="269">
        <v>25</v>
      </c>
      <c r="BS14" s="270">
        <v>0</v>
      </c>
      <c r="BT14" s="270">
        <v>10</v>
      </c>
      <c r="BU14" s="270">
        <v>17</v>
      </c>
      <c r="BV14" s="270">
        <v>18</v>
      </c>
      <c r="BW14" s="271">
        <v>80</v>
      </c>
      <c r="BX14" s="270">
        <v>61</v>
      </c>
      <c r="BY14" s="270">
        <v>0</v>
      </c>
      <c r="BZ14" s="270">
        <v>0</v>
      </c>
      <c r="CA14" s="509">
        <v>2</v>
      </c>
      <c r="CB14" s="270">
        <v>43</v>
      </c>
      <c r="CC14" s="270">
        <v>29</v>
      </c>
      <c r="CD14" s="270">
        <v>53</v>
      </c>
      <c r="CE14" s="270">
        <v>47</v>
      </c>
      <c r="CF14" s="270">
        <v>112</v>
      </c>
      <c r="CG14" s="270">
        <v>0</v>
      </c>
      <c r="CH14" s="270">
        <v>40</v>
      </c>
      <c r="CI14" s="270">
        <v>0</v>
      </c>
      <c r="CJ14" s="270">
        <v>0</v>
      </c>
      <c r="CK14" s="270">
        <v>205</v>
      </c>
      <c r="CL14" s="270">
        <v>17</v>
      </c>
      <c r="CM14" s="270">
        <v>0</v>
      </c>
      <c r="CN14" s="270">
        <v>0</v>
      </c>
      <c r="CO14" s="270">
        <v>0</v>
      </c>
      <c r="CP14" s="270">
        <v>16</v>
      </c>
      <c r="CQ14" s="270">
        <v>0</v>
      </c>
      <c r="CR14" s="270">
        <v>0</v>
      </c>
      <c r="CS14" s="270">
        <v>0</v>
      </c>
      <c r="CT14" s="270">
        <v>0</v>
      </c>
      <c r="CU14" s="270">
        <v>0</v>
      </c>
      <c r="CV14" s="270">
        <v>58</v>
      </c>
      <c r="CW14" s="270">
        <v>0</v>
      </c>
      <c r="CX14" s="270">
        <v>79</v>
      </c>
      <c r="CY14" s="510">
        <v>17</v>
      </c>
      <c r="CZ14" s="270">
        <v>0</v>
      </c>
      <c r="DA14" s="270">
        <v>21</v>
      </c>
      <c r="DB14" s="270">
        <v>0</v>
      </c>
      <c r="DC14" s="270">
        <v>0</v>
      </c>
      <c r="DD14" s="270">
        <v>49</v>
      </c>
      <c r="DE14" s="270">
        <v>0</v>
      </c>
      <c r="DF14" s="270">
        <v>0</v>
      </c>
      <c r="DG14" s="270">
        <v>4</v>
      </c>
      <c r="DH14" s="270">
        <v>16</v>
      </c>
      <c r="DI14" s="270">
        <v>0</v>
      </c>
      <c r="DJ14" s="270">
        <v>17</v>
      </c>
      <c r="DK14" s="270">
        <v>17</v>
      </c>
      <c r="DL14" s="270">
        <v>0</v>
      </c>
      <c r="DM14" s="270">
        <v>0</v>
      </c>
      <c r="DN14" s="270">
        <v>130</v>
      </c>
      <c r="DO14" s="270">
        <v>0</v>
      </c>
      <c r="DP14" s="270">
        <v>40</v>
      </c>
      <c r="DQ14" s="270">
        <v>0</v>
      </c>
      <c r="DR14" s="270">
        <v>17</v>
      </c>
      <c r="DS14" s="270">
        <v>0</v>
      </c>
      <c r="DT14" s="270">
        <v>12</v>
      </c>
      <c r="DU14" s="270">
        <v>27</v>
      </c>
      <c r="DV14" s="270">
        <v>36</v>
      </c>
      <c r="DW14" s="270">
        <v>0</v>
      </c>
      <c r="DX14" s="270">
        <v>230</v>
      </c>
      <c r="DY14" s="270">
        <v>0</v>
      </c>
      <c r="DZ14" s="270">
        <v>0</v>
      </c>
      <c r="EA14" s="270">
        <v>480</v>
      </c>
      <c r="EB14" s="270">
        <v>5</v>
      </c>
      <c r="EC14" s="270">
        <v>583</v>
      </c>
      <c r="ED14" s="270">
        <v>245</v>
      </c>
      <c r="EE14" s="270">
        <v>500</v>
      </c>
      <c r="EF14" s="270">
        <v>60</v>
      </c>
      <c r="EG14" s="270"/>
      <c r="EH14" s="272">
        <v>930</v>
      </c>
      <c r="EI14" s="273">
        <v>0</v>
      </c>
      <c r="EJ14" s="273">
        <v>0</v>
      </c>
      <c r="EK14" s="273">
        <v>0</v>
      </c>
      <c r="EL14" s="273">
        <v>0</v>
      </c>
      <c r="EM14" s="273">
        <v>0</v>
      </c>
      <c r="EN14" s="273">
        <v>0</v>
      </c>
      <c r="EO14" s="273">
        <v>0</v>
      </c>
      <c r="EP14" s="273">
        <v>0</v>
      </c>
      <c r="EQ14" s="273">
        <v>0</v>
      </c>
      <c r="ER14" s="273">
        <v>0</v>
      </c>
      <c r="ES14" s="273">
        <v>80</v>
      </c>
      <c r="ET14" s="273">
        <v>0</v>
      </c>
      <c r="EU14" s="273">
        <v>0</v>
      </c>
      <c r="EV14" s="273">
        <v>0</v>
      </c>
      <c r="EW14" s="273">
        <v>0</v>
      </c>
      <c r="EX14" s="273">
        <v>50</v>
      </c>
      <c r="EY14" s="273">
        <v>0</v>
      </c>
      <c r="EZ14" s="273">
        <v>0</v>
      </c>
      <c r="FA14" s="273">
        <v>0</v>
      </c>
      <c r="FB14" s="273">
        <v>0</v>
      </c>
      <c r="FC14" s="273">
        <v>0</v>
      </c>
      <c r="FD14" s="273">
        <v>0</v>
      </c>
      <c r="FE14" s="273">
        <v>0</v>
      </c>
      <c r="FF14" s="273">
        <v>0</v>
      </c>
      <c r="FG14" s="273">
        <v>0</v>
      </c>
      <c r="FH14" s="273">
        <v>0</v>
      </c>
      <c r="FI14" s="273">
        <v>8</v>
      </c>
      <c r="FJ14" s="273">
        <v>0</v>
      </c>
      <c r="FK14" s="273">
        <v>0</v>
      </c>
      <c r="FL14" s="273">
        <v>200</v>
      </c>
      <c r="FM14" s="273">
        <v>0</v>
      </c>
      <c r="FN14" s="273">
        <v>0</v>
      </c>
      <c r="FO14" s="274">
        <v>158</v>
      </c>
      <c r="FP14" s="274">
        <v>0</v>
      </c>
      <c r="FQ14" s="274">
        <v>0</v>
      </c>
      <c r="FR14" s="274">
        <v>0</v>
      </c>
      <c r="FS14" s="274">
        <v>0</v>
      </c>
      <c r="FT14" s="274">
        <v>0</v>
      </c>
      <c r="FU14" s="274">
        <v>0</v>
      </c>
      <c r="FV14" s="274">
        <v>0</v>
      </c>
      <c r="FW14" s="274">
        <v>342</v>
      </c>
      <c r="FX14" s="274">
        <v>0</v>
      </c>
      <c r="FY14" s="274">
        <v>0</v>
      </c>
      <c r="FZ14" s="274">
        <v>0</v>
      </c>
      <c r="GA14" s="274">
        <v>0</v>
      </c>
      <c r="GB14" s="274">
        <v>0</v>
      </c>
      <c r="GC14" s="274">
        <v>0</v>
      </c>
      <c r="GD14" s="274">
        <v>5</v>
      </c>
      <c r="GE14" s="274">
        <v>0</v>
      </c>
      <c r="GF14" s="274">
        <v>540</v>
      </c>
      <c r="GG14" s="274">
        <v>180</v>
      </c>
      <c r="GH14" s="274">
        <v>0</v>
      </c>
      <c r="GI14" s="274">
        <v>0</v>
      </c>
      <c r="GJ14" s="274">
        <v>3</v>
      </c>
      <c r="GK14" s="274">
        <v>75</v>
      </c>
      <c r="GL14" s="274">
        <v>75</v>
      </c>
      <c r="GM14" s="274">
        <v>0</v>
      </c>
      <c r="GN14" s="274">
        <v>0</v>
      </c>
      <c r="GO14" s="274">
        <v>0</v>
      </c>
      <c r="GP14" s="274">
        <v>25</v>
      </c>
      <c r="GQ14" s="274">
        <v>150</v>
      </c>
      <c r="GR14" s="274">
        <v>816</v>
      </c>
      <c r="GS14" s="274">
        <v>140</v>
      </c>
      <c r="GT14" s="274">
        <v>0</v>
      </c>
      <c r="GU14" s="274"/>
      <c r="GV14" s="265">
        <f t="shared" si="14"/>
        <v>6449</v>
      </c>
      <c r="GW14" s="276">
        <f t="shared" si="10"/>
        <v>3777</v>
      </c>
      <c r="GX14" s="289">
        <f t="shared" si="11"/>
        <v>10226</v>
      </c>
      <c r="GY14" s="266">
        <f t="shared" si="0"/>
        <v>3270</v>
      </c>
      <c r="GZ14" s="266">
        <f t="shared" si="1"/>
        <v>930</v>
      </c>
      <c r="HA14" s="266">
        <f t="shared" si="2"/>
        <v>2236</v>
      </c>
      <c r="HB14" s="266">
        <f t="shared" si="12"/>
        <v>0</v>
      </c>
      <c r="HC14" s="266">
        <f t="shared" si="3"/>
        <v>434</v>
      </c>
      <c r="HD14" s="266">
        <f t="shared" si="13"/>
        <v>2769</v>
      </c>
      <c r="HE14" s="266">
        <f t="shared" si="4"/>
        <v>30</v>
      </c>
      <c r="HF14" s="266">
        <f t="shared" si="5"/>
        <v>0</v>
      </c>
      <c r="HG14" s="266">
        <f t="shared" si="6"/>
        <v>74</v>
      </c>
      <c r="HH14" s="266">
        <f t="shared" si="7"/>
        <v>80</v>
      </c>
      <c r="HI14" s="2030">
        <f t="shared" si="8"/>
        <v>398</v>
      </c>
      <c r="HJ14" s="2031">
        <f t="shared" si="9"/>
        <v>5</v>
      </c>
      <c r="HK14" s="2032">
        <v>109</v>
      </c>
      <c r="HL14" s="2033">
        <f>[3]GEntry!GY4</f>
        <v>77.489999999999995</v>
      </c>
    </row>
    <row r="15" spans="1:220" ht="30" customHeight="1" thickBot="1">
      <c r="A15" s="275">
        <v>0.45833333333333331</v>
      </c>
      <c r="B15" s="268">
        <v>0</v>
      </c>
      <c r="C15" s="269">
        <v>0</v>
      </c>
      <c r="D15" s="269">
        <v>150</v>
      </c>
      <c r="E15" s="269">
        <v>180</v>
      </c>
      <c r="F15" s="270">
        <v>0</v>
      </c>
      <c r="G15" s="270">
        <v>77</v>
      </c>
      <c r="H15" s="269">
        <v>0</v>
      </c>
      <c r="I15" s="269">
        <v>328</v>
      </c>
      <c r="J15" s="269">
        <v>0</v>
      </c>
      <c r="K15" s="269"/>
      <c r="L15" s="269">
        <v>0</v>
      </c>
      <c r="M15" s="269">
        <v>340</v>
      </c>
      <c r="N15" s="269">
        <v>240</v>
      </c>
      <c r="O15" s="269">
        <v>0</v>
      </c>
      <c r="P15" s="269">
        <v>0</v>
      </c>
      <c r="Q15" s="269">
        <v>0</v>
      </c>
      <c r="R15" s="269">
        <v>314</v>
      </c>
      <c r="S15" s="269">
        <v>0</v>
      </c>
      <c r="T15" s="269">
        <v>80</v>
      </c>
      <c r="U15" s="269">
        <v>0</v>
      </c>
      <c r="V15" s="270">
        <v>0</v>
      </c>
      <c r="W15" s="269">
        <v>16</v>
      </c>
      <c r="X15" s="269">
        <v>0</v>
      </c>
      <c r="Y15" s="269">
        <v>0</v>
      </c>
      <c r="Z15" s="269">
        <v>0</v>
      </c>
      <c r="AA15" s="269">
        <v>0</v>
      </c>
      <c r="AB15" s="269">
        <v>0</v>
      </c>
      <c r="AC15" s="269">
        <v>0</v>
      </c>
      <c r="AD15" s="269">
        <v>0</v>
      </c>
      <c r="AE15" s="269">
        <v>0</v>
      </c>
      <c r="AF15" s="269">
        <v>12</v>
      </c>
      <c r="AG15" s="269">
        <v>7</v>
      </c>
      <c r="AH15" s="269">
        <v>16</v>
      </c>
      <c r="AI15" s="269">
        <v>6</v>
      </c>
      <c r="AJ15" s="269">
        <v>8</v>
      </c>
      <c r="AK15" s="269">
        <v>0</v>
      </c>
      <c r="AL15" s="269">
        <v>0</v>
      </c>
      <c r="AM15" s="269">
        <v>30</v>
      </c>
      <c r="AN15" s="269">
        <v>120</v>
      </c>
      <c r="AO15" s="269">
        <v>0</v>
      </c>
      <c r="AP15" s="269">
        <v>0</v>
      </c>
      <c r="AQ15" s="269">
        <v>213</v>
      </c>
      <c r="AR15" s="269">
        <v>0</v>
      </c>
      <c r="AS15" s="269">
        <v>0</v>
      </c>
      <c r="AT15" s="269">
        <v>0</v>
      </c>
      <c r="AU15" s="269"/>
      <c r="AV15" s="269">
        <v>8</v>
      </c>
      <c r="AW15" s="269">
        <v>41</v>
      </c>
      <c r="AX15" s="269">
        <v>17</v>
      </c>
      <c r="AY15" s="269">
        <v>0</v>
      </c>
      <c r="AZ15" s="269">
        <v>0</v>
      </c>
      <c r="BA15" s="269">
        <v>0</v>
      </c>
      <c r="BB15" s="269">
        <v>5</v>
      </c>
      <c r="BC15" s="269">
        <v>35</v>
      </c>
      <c r="BD15" s="269">
        <v>0</v>
      </c>
      <c r="BE15" s="269">
        <v>0</v>
      </c>
      <c r="BF15" s="269">
        <v>0</v>
      </c>
      <c r="BG15" s="269">
        <v>300</v>
      </c>
      <c r="BH15" s="269">
        <v>240</v>
      </c>
      <c r="BI15" s="269">
        <v>211</v>
      </c>
      <c r="BJ15" s="269">
        <v>55</v>
      </c>
      <c r="BK15" s="269">
        <v>0</v>
      </c>
      <c r="BL15" s="269">
        <v>32</v>
      </c>
      <c r="BM15" s="269">
        <v>0</v>
      </c>
      <c r="BN15" s="269">
        <v>0</v>
      </c>
      <c r="BO15" s="270">
        <v>51</v>
      </c>
      <c r="BP15" s="270">
        <v>0</v>
      </c>
      <c r="BQ15" s="270">
        <v>0</v>
      </c>
      <c r="BR15" s="269">
        <v>25</v>
      </c>
      <c r="BS15" s="270">
        <v>0</v>
      </c>
      <c r="BT15" s="270">
        <v>10</v>
      </c>
      <c r="BU15" s="270">
        <v>17</v>
      </c>
      <c r="BV15" s="270">
        <v>18</v>
      </c>
      <c r="BW15" s="271">
        <v>84</v>
      </c>
      <c r="BX15" s="270">
        <v>61</v>
      </c>
      <c r="BY15" s="270">
        <v>0</v>
      </c>
      <c r="BZ15" s="270">
        <v>0</v>
      </c>
      <c r="CA15" s="509">
        <v>2</v>
      </c>
      <c r="CB15" s="270">
        <v>43</v>
      </c>
      <c r="CC15" s="270">
        <v>30</v>
      </c>
      <c r="CD15" s="270">
        <v>53</v>
      </c>
      <c r="CE15" s="270">
        <v>47</v>
      </c>
      <c r="CF15" s="270">
        <v>112</v>
      </c>
      <c r="CG15" s="270">
        <v>0</v>
      </c>
      <c r="CH15" s="270">
        <v>40</v>
      </c>
      <c r="CI15" s="270">
        <v>0</v>
      </c>
      <c r="CJ15" s="270">
        <v>0</v>
      </c>
      <c r="CK15" s="270">
        <v>205</v>
      </c>
      <c r="CL15" s="270">
        <v>15</v>
      </c>
      <c r="CM15" s="270">
        <v>0</v>
      </c>
      <c r="CN15" s="270">
        <v>0</v>
      </c>
      <c r="CO15" s="270">
        <v>0</v>
      </c>
      <c r="CP15" s="270">
        <v>16</v>
      </c>
      <c r="CQ15" s="270">
        <v>0</v>
      </c>
      <c r="CR15" s="270">
        <v>0</v>
      </c>
      <c r="CS15" s="270">
        <v>0</v>
      </c>
      <c r="CT15" s="270">
        <v>0</v>
      </c>
      <c r="CU15" s="270">
        <v>0</v>
      </c>
      <c r="CV15" s="270">
        <v>58</v>
      </c>
      <c r="CW15" s="270">
        <v>0</v>
      </c>
      <c r="CX15" s="270">
        <v>79</v>
      </c>
      <c r="CY15" s="510">
        <v>18</v>
      </c>
      <c r="CZ15" s="270">
        <v>0</v>
      </c>
      <c r="DA15" s="270">
        <v>51</v>
      </c>
      <c r="DB15" s="270">
        <v>0</v>
      </c>
      <c r="DC15" s="270">
        <v>0</v>
      </c>
      <c r="DD15" s="270">
        <v>49</v>
      </c>
      <c r="DE15" s="270">
        <v>17</v>
      </c>
      <c r="DF15" s="270">
        <v>0</v>
      </c>
      <c r="DG15" s="270">
        <v>5</v>
      </c>
      <c r="DH15" s="270">
        <v>16</v>
      </c>
      <c r="DI15" s="270">
        <v>0</v>
      </c>
      <c r="DJ15" s="270">
        <v>17</v>
      </c>
      <c r="DK15" s="270">
        <v>17</v>
      </c>
      <c r="DL15" s="270">
        <v>22</v>
      </c>
      <c r="DM15" s="270">
        <v>0</v>
      </c>
      <c r="DN15" s="270">
        <v>140</v>
      </c>
      <c r="DO15" s="270">
        <v>0</v>
      </c>
      <c r="DP15" s="270">
        <v>45</v>
      </c>
      <c r="DQ15" s="270">
        <v>0</v>
      </c>
      <c r="DR15" s="270">
        <v>17</v>
      </c>
      <c r="DS15" s="270">
        <v>0</v>
      </c>
      <c r="DT15" s="270">
        <v>17</v>
      </c>
      <c r="DU15" s="270">
        <v>17</v>
      </c>
      <c r="DV15" s="270">
        <v>36</v>
      </c>
      <c r="DW15" s="270">
        <v>0</v>
      </c>
      <c r="DX15" s="270">
        <v>230</v>
      </c>
      <c r="DY15" s="270">
        <v>0</v>
      </c>
      <c r="DZ15" s="270">
        <v>0</v>
      </c>
      <c r="EA15" s="270">
        <v>480</v>
      </c>
      <c r="EB15" s="270">
        <v>9</v>
      </c>
      <c r="EC15" s="270">
        <v>580</v>
      </c>
      <c r="ED15" s="270">
        <v>245</v>
      </c>
      <c r="EE15" s="270">
        <v>500</v>
      </c>
      <c r="EF15" s="270">
        <v>66</v>
      </c>
      <c r="EG15" s="270"/>
      <c r="EH15" s="272">
        <v>929</v>
      </c>
      <c r="EI15" s="273">
        <v>0</v>
      </c>
      <c r="EJ15" s="273">
        <v>0</v>
      </c>
      <c r="EK15" s="273">
        <v>0</v>
      </c>
      <c r="EL15" s="273">
        <v>0</v>
      </c>
      <c r="EM15" s="273">
        <v>0</v>
      </c>
      <c r="EN15" s="273">
        <v>0</v>
      </c>
      <c r="EO15" s="273">
        <v>0</v>
      </c>
      <c r="EP15" s="273">
        <v>0</v>
      </c>
      <c r="EQ15" s="273">
        <v>0</v>
      </c>
      <c r="ER15" s="273">
        <v>0</v>
      </c>
      <c r="ES15" s="273">
        <v>80</v>
      </c>
      <c r="ET15" s="273">
        <v>0</v>
      </c>
      <c r="EU15" s="273">
        <v>0</v>
      </c>
      <c r="EV15" s="273">
        <v>0</v>
      </c>
      <c r="EW15" s="273">
        <v>0</v>
      </c>
      <c r="EX15" s="273">
        <v>50</v>
      </c>
      <c r="EY15" s="273">
        <v>0</v>
      </c>
      <c r="EZ15" s="273">
        <v>0</v>
      </c>
      <c r="FA15" s="273">
        <v>0</v>
      </c>
      <c r="FB15" s="273">
        <v>0</v>
      </c>
      <c r="FC15" s="273">
        <v>0</v>
      </c>
      <c r="FD15" s="273">
        <v>0</v>
      </c>
      <c r="FE15" s="273">
        <v>0</v>
      </c>
      <c r="FF15" s="273">
        <v>0</v>
      </c>
      <c r="FG15" s="273">
        <v>0</v>
      </c>
      <c r="FH15" s="273">
        <v>0</v>
      </c>
      <c r="FI15" s="273">
        <v>8</v>
      </c>
      <c r="FJ15" s="273">
        <v>0</v>
      </c>
      <c r="FK15" s="273">
        <v>0</v>
      </c>
      <c r="FL15" s="273">
        <v>200</v>
      </c>
      <c r="FM15" s="273">
        <v>0</v>
      </c>
      <c r="FN15" s="273">
        <v>0</v>
      </c>
      <c r="FO15" s="274">
        <v>166</v>
      </c>
      <c r="FP15" s="274">
        <v>0</v>
      </c>
      <c r="FQ15" s="274">
        <v>0</v>
      </c>
      <c r="FR15" s="274">
        <v>0</v>
      </c>
      <c r="FS15" s="274">
        <v>0</v>
      </c>
      <c r="FT15" s="274">
        <v>0</v>
      </c>
      <c r="FU15" s="274">
        <v>0</v>
      </c>
      <c r="FV15" s="274">
        <v>0</v>
      </c>
      <c r="FW15" s="274">
        <v>351</v>
      </c>
      <c r="FX15" s="274">
        <v>0</v>
      </c>
      <c r="FY15" s="274">
        <v>0</v>
      </c>
      <c r="FZ15" s="274">
        <v>0</v>
      </c>
      <c r="GA15" s="274">
        <v>0</v>
      </c>
      <c r="GB15" s="274">
        <v>0</v>
      </c>
      <c r="GC15" s="274">
        <v>0</v>
      </c>
      <c r="GD15" s="274">
        <v>6</v>
      </c>
      <c r="GE15" s="274">
        <v>0</v>
      </c>
      <c r="GF15" s="274">
        <v>540</v>
      </c>
      <c r="GG15" s="274">
        <v>180</v>
      </c>
      <c r="GH15" s="274">
        <v>0</v>
      </c>
      <c r="GI15" s="274">
        <v>0</v>
      </c>
      <c r="GJ15" s="274">
        <v>4</v>
      </c>
      <c r="GK15" s="274">
        <v>85</v>
      </c>
      <c r="GL15" s="274">
        <v>75</v>
      </c>
      <c r="GM15" s="274">
        <v>0</v>
      </c>
      <c r="GN15" s="274">
        <v>0</v>
      </c>
      <c r="GO15" s="274">
        <v>0</v>
      </c>
      <c r="GP15" s="274">
        <v>28</v>
      </c>
      <c r="GQ15" s="274">
        <v>150</v>
      </c>
      <c r="GR15" s="274">
        <v>824</v>
      </c>
      <c r="GS15" s="274">
        <v>164</v>
      </c>
      <c r="GT15" s="274">
        <v>0</v>
      </c>
      <c r="GU15" s="274"/>
      <c r="GV15" s="265">
        <f t="shared" si="14"/>
        <v>6641</v>
      </c>
      <c r="GW15" s="276">
        <f t="shared" si="10"/>
        <v>3840</v>
      </c>
      <c r="GX15" s="289">
        <f t="shared" si="11"/>
        <v>10481</v>
      </c>
      <c r="GY15" s="266">
        <f t="shared" si="0"/>
        <v>3343</v>
      </c>
      <c r="GZ15" s="266">
        <f t="shared" si="1"/>
        <v>929</v>
      </c>
      <c r="HA15" s="266">
        <f t="shared" si="2"/>
        <v>2286</v>
      </c>
      <c r="HB15" s="266">
        <f t="shared" si="12"/>
        <v>0</v>
      </c>
      <c r="HC15" s="266">
        <f t="shared" si="3"/>
        <v>512</v>
      </c>
      <c r="HD15" s="266">
        <f t="shared" si="13"/>
        <v>2774</v>
      </c>
      <c r="HE15" s="266">
        <f t="shared" si="4"/>
        <v>30</v>
      </c>
      <c r="HF15" s="266">
        <f t="shared" si="5"/>
        <v>0</v>
      </c>
      <c r="HG15" s="266">
        <f t="shared" si="6"/>
        <v>74</v>
      </c>
      <c r="HH15" s="266">
        <f t="shared" si="7"/>
        <v>84</v>
      </c>
      <c r="HI15" s="2030">
        <f t="shared" si="8"/>
        <v>440</v>
      </c>
      <c r="HJ15" s="2031">
        <f t="shared" si="9"/>
        <v>9</v>
      </c>
      <c r="HK15" s="2032">
        <v>114</v>
      </c>
      <c r="HL15" s="2033">
        <f>[3]GEntry!GY5</f>
        <v>77.489999999999995</v>
      </c>
    </row>
    <row r="16" spans="1:220" ht="30" customHeight="1" thickBot="1">
      <c r="A16" s="275">
        <v>0.5</v>
      </c>
      <c r="B16" s="268">
        <v>0</v>
      </c>
      <c r="C16" s="269">
        <v>0</v>
      </c>
      <c r="D16" s="269">
        <v>150</v>
      </c>
      <c r="E16" s="269">
        <v>180</v>
      </c>
      <c r="F16" s="270">
        <v>0</v>
      </c>
      <c r="G16" s="270">
        <v>79</v>
      </c>
      <c r="H16" s="269">
        <v>0</v>
      </c>
      <c r="I16" s="269">
        <v>331</v>
      </c>
      <c r="J16" s="269">
        <v>0</v>
      </c>
      <c r="K16" s="269"/>
      <c r="L16" s="269">
        <v>0</v>
      </c>
      <c r="M16" s="269">
        <v>380</v>
      </c>
      <c r="N16" s="269">
        <v>300</v>
      </c>
      <c r="O16" s="269">
        <v>0</v>
      </c>
      <c r="P16" s="269">
        <v>0</v>
      </c>
      <c r="Q16" s="269">
        <v>0</v>
      </c>
      <c r="R16" s="269">
        <v>314</v>
      </c>
      <c r="S16" s="269">
        <v>0</v>
      </c>
      <c r="T16" s="269">
        <v>120</v>
      </c>
      <c r="U16" s="269">
        <v>0</v>
      </c>
      <c r="V16" s="270">
        <v>0</v>
      </c>
      <c r="W16" s="269">
        <v>16</v>
      </c>
      <c r="X16" s="269">
        <v>0</v>
      </c>
      <c r="Y16" s="269">
        <v>0</v>
      </c>
      <c r="Z16" s="269">
        <v>0</v>
      </c>
      <c r="AA16" s="269">
        <v>0</v>
      </c>
      <c r="AB16" s="269">
        <v>0</v>
      </c>
      <c r="AC16" s="269">
        <v>0</v>
      </c>
      <c r="AD16" s="269">
        <v>0</v>
      </c>
      <c r="AE16" s="269">
        <v>0</v>
      </c>
      <c r="AF16" s="269">
        <v>12</v>
      </c>
      <c r="AG16" s="269">
        <v>7</v>
      </c>
      <c r="AH16" s="269">
        <v>16</v>
      </c>
      <c r="AI16" s="269">
        <v>6</v>
      </c>
      <c r="AJ16" s="269">
        <v>8</v>
      </c>
      <c r="AK16" s="269">
        <v>0</v>
      </c>
      <c r="AL16" s="269">
        <v>0</v>
      </c>
      <c r="AM16" s="269">
        <v>30</v>
      </c>
      <c r="AN16" s="269">
        <v>121</v>
      </c>
      <c r="AO16" s="269">
        <v>0</v>
      </c>
      <c r="AP16" s="269">
        <v>0</v>
      </c>
      <c r="AQ16" s="269">
        <v>212</v>
      </c>
      <c r="AR16" s="269">
        <v>0</v>
      </c>
      <c r="AS16" s="269">
        <v>0</v>
      </c>
      <c r="AT16" s="269">
        <v>0</v>
      </c>
      <c r="AU16" s="269"/>
      <c r="AV16" s="269">
        <v>12</v>
      </c>
      <c r="AW16" s="269">
        <v>44</v>
      </c>
      <c r="AX16" s="269">
        <v>16</v>
      </c>
      <c r="AY16" s="269">
        <v>0</v>
      </c>
      <c r="AZ16" s="269">
        <v>0</v>
      </c>
      <c r="BA16" s="269">
        <v>0</v>
      </c>
      <c r="BB16" s="269">
        <v>5</v>
      </c>
      <c r="BC16" s="269">
        <v>35</v>
      </c>
      <c r="BD16" s="269">
        <v>0</v>
      </c>
      <c r="BE16" s="269">
        <v>0</v>
      </c>
      <c r="BF16" s="269">
        <v>0</v>
      </c>
      <c r="BG16" s="269">
        <v>320</v>
      </c>
      <c r="BH16" s="269">
        <v>305</v>
      </c>
      <c r="BI16" s="269">
        <v>210</v>
      </c>
      <c r="BJ16" s="269">
        <v>55</v>
      </c>
      <c r="BK16" s="269">
        <v>0</v>
      </c>
      <c r="BL16" s="269">
        <v>30</v>
      </c>
      <c r="BM16" s="269">
        <v>22</v>
      </c>
      <c r="BN16" s="269">
        <v>0</v>
      </c>
      <c r="BO16" s="270">
        <v>51</v>
      </c>
      <c r="BP16" s="270">
        <v>0</v>
      </c>
      <c r="BQ16" s="270">
        <v>0</v>
      </c>
      <c r="BR16" s="269">
        <v>25</v>
      </c>
      <c r="BS16" s="270">
        <v>0</v>
      </c>
      <c r="BT16" s="270">
        <v>10</v>
      </c>
      <c r="BU16" s="270">
        <v>17</v>
      </c>
      <c r="BV16" s="270">
        <v>18</v>
      </c>
      <c r="BW16" s="271">
        <v>88</v>
      </c>
      <c r="BX16" s="270">
        <v>56</v>
      </c>
      <c r="BY16" s="270">
        <v>0</v>
      </c>
      <c r="BZ16" s="270">
        <v>0</v>
      </c>
      <c r="CA16" s="509">
        <v>2</v>
      </c>
      <c r="CB16" s="270">
        <v>43</v>
      </c>
      <c r="CC16" s="270">
        <v>28</v>
      </c>
      <c r="CD16" s="270">
        <v>53</v>
      </c>
      <c r="CE16" s="270">
        <v>46</v>
      </c>
      <c r="CF16" s="270">
        <v>112</v>
      </c>
      <c r="CG16" s="270">
        <v>0</v>
      </c>
      <c r="CH16" s="270">
        <v>58</v>
      </c>
      <c r="CI16" s="270">
        <v>0</v>
      </c>
      <c r="CJ16" s="270">
        <v>0</v>
      </c>
      <c r="CK16" s="270">
        <v>203</v>
      </c>
      <c r="CL16" s="270">
        <v>15</v>
      </c>
      <c r="CM16" s="270">
        <v>0</v>
      </c>
      <c r="CN16" s="270">
        <v>0</v>
      </c>
      <c r="CO16" s="270">
        <v>0</v>
      </c>
      <c r="CP16" s="270">
        <v>16</v>
      </c>
      <c r="CQ16" s="270">
        <v>0</v>
      </c>
      <c r="CR16" s="270">
        <v>0</v>
      </c>
      <c r="CS16" s="270">
        <v>0</v>
      </c>
      <c r="CT16" s="270">
        <v>0</v>
      </c>
      <c r="CU16" s="270">
        <v>0</v>
      </c>
      <c r="CV16" s="270">
        <v>58</v>
      </c>
      <c r="CW16" s="270">
        <v>0</v>
      </c>
      <c r="CX16" s="270">
        <v>79</v>
      </c>
      <c r="CY16" s="510">
        <v>18</v>
      </c>
      <c r="CZ16" s="270">
        <v>0</v>
      </c>
      <c r="DA16" s="270">
        <v>51</v>
      </c>
      <c r="DB16" s="270">
        <v>0</v>
      </c>
      <c r="DC16" s="270">
        <v>0</v>
      </c>
      <c r="DD16" s="270">
        <v>49</v>
      </c>
      <c r="DE16" s="270">
        <v>17</v>
      </c>
      <c r="DF16" s="270">
        <v>0</v>
      </c>
      <c r="DG16" s="270">
        <v>3</v>
      </c>
      <c r="DH16" s="270">
        <v>16</v>
      </c>
      <c r="DI16" s="270">
        <v>0</v>
      </c>
      <c r="DJ16" s="270">
        <v>17</v>
      </c>
      <c r="DK16" s="270">
        <v>17</v>
      </c>
      <c r="DL16" s="270">
        <v>28</v>
      </c>
      <c r="DM16" s="270">
        <v>0</v>
      </c>
      <c r="DN16" s="270">
        <v>240</v>
      </c>
      <c r="DO16" s="270">
        <v>0</v>
      </c>
      <c r="DP16" s="270">
        <v>46</v>
      </c>
      <c r="DQ16" s="270">
        <v>0</v>
      </c>
      <c r="DR16" s="270">
        <v>17</v>
      </c>
      <c r="DS16" s="270">
        <v>0</v>
      </c>
      <c r="DT16" s="270">
        <v>17</v>
      </c>
      <c r="DU16" s="270">
        <v>28</v>
      </c>
      <c r="DV16" s="270">
        <v>36</v>
      </c>
      <c r="DW16" s="270">
        <v>0</v>
      </c>
      <c r="DX16" s="270">
        <v>230</v>
      </c>
      <c r="DY16" s="270">
        <v>0</v>
      </c>
      <c r="DZ16" s="270">
        <v>0</v>
      </c>
      <c r="EA16" s="270">
        <v>480</v>
      </c>
      <c r="EB16" s="270">
        <v>8</v>
      </c>
      <c r="EC16" s="270">
        <v>585</v>
      </c>
      <c r="ED16" s="270">
        <v>245</v>
      </c>
      <c r="EE16" s="270">
        <v>500</v>
      </c>
      <c r="EF16" s="270">
        <v>66</v>
      </c>
      <c r="EG16" s="270"/>
      <c r="EH16" s="272">
        <v>929</v>
      </c>
      <c r="EI16" s="273">
        <v>0</v>
      </c>
      <c r="EJ16" s="273">
        <v>0</v>
      </c>
      <c r="EK16" s="273">
        <v>0</v>
      </c>
      <c r="EL16" s="273">
        <v>0</v>
      </c>
      <c r="EM16" s="273">
        <v>0</v>
      </c>
      <c r="EN16" s="273">
        <v>0</v>
      </c>
      <c r="EO16" s="273">
        <v>0</v>
      </c>
      <c r="EP16" s="273">
        <v>0</v>
      </c>
      <c r="EQ16" s="273">
        <v>0</v>
      </c>
      <c r="ER16" s="273">
        <v>0</v>
      </c>
      <c r="ES16" s="273">
        <v>80</v>
      </c>
      <c r="ET16" s="273">
        <v>0</v>
      </c>
      <c r="EU16" s="273">
        <v>0</v>
      </c>
      <c r="EV16" s="273">
        <v>0</v>
      </c>
      <c r="EW16" s="273">
        <v>0</v>
      </c>
      <c r="EX16" s="273">
        <v>50</v>
      </c>
      <c r="EY16" s="273">
        <v>0</v>
      </c>
      <c r="EZ16" s="273">
        <v>0</v>
      </c>
      <c r="FA16" s="273">
        <v>0</v>
      </c>
      <c r="FB16" s="273">
        <v>0</v>
      </c>
      <c r="FC16" s="273">
        <v>0</v>
      </c>
      <c r="FD16" s="273">
        <v>0</v>
      </c>
      <c r="FE16" s="273">
        <v>0</v>
      </c>
      <c r="FF16" s="273">
        <v>0</v>
      </c>
      <c r="FG16" s="273">
        <v>0</v>
      </c>
      <c r="FH16" s="273">
        <v>0</v>
      </c>
      <c r="FI16" s="273">
        <v>8</v>
      </c>
      <c r="FJ16" s="273">
        <v>0</v>
      </c>
      <c r="FK16" s="273">
        <v>0</v>
      </c>
      <c r="FL16" s="273">
        <v>200</v>
      </c>
      <c r="FM16" s="273">
        <v>0</v>
      </c>
      <c r="FN16" s="273">
        <v>0</v>
      </c>
      <c r="FO16" s="274">
        <v>170</v>
      </c>
      <c r="FP16" s="274">
        <v>0</v>
      </c>
      <c r="FQ16" s="274">
        <v>0</v>
      </c>
      <c r="FR16" s="274">
        <v>0</v>
      </c>
      <c r="FS16" s="274">
        <v>0</v>
      </c>
      <c r="FT16" s="274">
        <v>0</v>
      </c>
      <c r="FU16" s="274">
        <v>0</v>
      </c>
      <c r="FV16" s="274">
        <v>0</v>
      </c>
      <c r="FW16" s="274">
        <v>374</v>
      </c>
      <c r="FX16" s="274">
        <v>0</v>
      </c>
      <c r="FY16" s="274">
        <v>0</v>
      </c>
      <c r="FZ16" s="274">
        <v>0</v>
      </c>
      <c r="GA16" s="274">
        <v>0</v>
      </c>
      <c r="GB16" s="274">
        <v>0</v>
      </c>
      <c r="GC16" s="274">
        <v>0</v>
      </c>
      <c r="GD16" s="274">
        <v>7</v>
      </c>
      <c r="GE16" s="274">
        <v>0</v>
      </c>
      <c r="GF16" s="274">
        <v>540</v>
      </c>
      <c r="GG16" s="274">
        <v>180</v>
      </c>
      <c r="GH16" s="274">
        <v>0</v>
      </c>
      <c r="GI16" s="274">
        <v>0</v>
      </c>
      <c r="GJ16" s="274">
        <v>4</v>
      </c>
      <c r="GK16" s="274">
        <v>90</v>
      </c>
      <c r="GL16" s="274">
        <v>75</v>
      </c>
      <c r="GM16" s="274">
        <v>0</v>
      </c>
      <c r="GN16" s="274">
        <v>0</v>
      </c>
      <c r="GO16" s="274">
        <v>0</v>
      </c>
      <c r="GP16" s="274">
        <v>30</v>
      </c>
      <c r="GQ16" s="274">
        <v>150</v>
      </c>
      <c r="GR16" s="274">
        <v>828</v>
      </c>
      <c r="GS16" s="274">
        <v>172</v>
      </c>
      <c r="GT16" s="274">
        <v>0</v>
      </c>
      <c r="GU16" s="274"/>
      <c r="GV16" s="265">
        <f t="shared" si="14"/>
        <v>7028</v>
      </c>
      <c r="GW16" s="276">
        <f t="shared" si="10"/>
        <v>3887</v>
      </c>
      <c r="GX16" s="289">
        <f t="shared" si="11"/>
        <v>10915</v>
      </c>
      <c r="GY16" s="266">
        <f>B16+C16+D16+E16+F16+I16+L16+R16+S16+T16+AE16+AF16+AG16+AH16+AI16+AK16+AN16+AO16+AQ16+AS16+AU16++BB16+BD16+BE16+BF16+BG16+BH16+BI16+BK16+BL16+BS16+BT16+BU16+BV16+BX16+BZ16+CB16++CC16+CG16+CH16+CK16+CL16+CP16+CQ16+EJ16+ES16  +EW16+EX16+FI16+FO16+FQ16+FU16+DC16+DN16+DS16+DX16+GN16+DZ16</f>
        <v>3581</v>
      </c>
      <c r="GZ16" s="266">
        <f t="shared" si="1"/>
        <v>929</v>
      </c>
      <c r="HA16" s="266">
        <f t="shared" si="2"/>
        <v>2432</v>
      </c>
      <c r="HB16" s="266">
        <f t="shared" si="12"/>
        <v>0</v>
      </c>
      <c r="HC16" s="266">
        <f t="shared" si="3"/>
        <v>522</v>
      </c>
      <c r="HD16" s="266">
        <f t="shared" si="13"/>
        <v>2783</v>
      </c>
      <c r="HE16" s="266">
        <f t="shared" si="4"/>
        <v>30</v>
      </c>
      <c r="HF16" s="266">
        <f t="shared" si="5"/>
        <v>0</v>
      </c>
      <c r="HG16" s="266">
        <f t="shared" si="6"/>
        <v>76</v>
      </c>
      <c r="HH16" s="266">
        <f t="shared" si="7"/>
        <v>88</v>
      </c>
      <c r="HI16" s="2030">
        <f t="shared" si="8"/>
        <v>466</v>
      </c>
      <c r="HJ16" s="2031">
        <f t="shared" si="9"/>
        <v>8</v>
      </c>
      <c r="HK16" s="2032">
        <v>100</v>
      </c>
      <c r="HL16" s="2033">
        <f>[3]GEntry!GY6</f>
        <v>77.48</v>
      </c>
    </row>
    <row r="17" spans="1:220" ht="30" customHeight="1" thickBot="1">
      <c r="A17" s="275">
        <v>0.54166666666666896</v>
      </c>
      <c r="B17" s="268">
        <v>0</v>
      </c>
      <c r="C17" s="269">
        <v>0</v>
      </c>
      <c r="D17" s="269">
        <v>222</v>
      </c>
      <c r="E17" s="269">
        <v>180</v>
      </c>
      <c r="F17" s="270">
        <v>0</v>
      </c>
      <c r="G17" s="270">
        <v>78</v>
      </c>
      <c r="H17" s="269">
        <v>0</v>
      </c>
      <c r="I17" s="269">
        <v>329</v>
      </c>
      <c r="J17" s="269">
        <v>0</v>
      </c>
      <c r="K17" s="269"/>
      <c r="L17" s="269">
        <v>0</v>
      </c>
      <c r="M17" s="269">
        <v>420</v>
      </c>
      <c r="N17" s="269">
        <v>296</v>
      </c>
      <c r="O17" s="269">
        <v>0</v>
      </c>
      <c r="P17" s="269">
        <v>0</v>
      </c>
      <c r="Q17" s="269">
        <v>0</v>
      </c>
      <c r="R17" s="269">
        <v>311</v>
      </c>
      <c r="S17" s="269">
        <v>0</v>
      </c>
      <c r="T17" s="269">
        <v>192</v>
      </c>
      <c r="U17" s="269">
        <v>0</v>
      </c>
      <c r="V17" s="270">
        <v>0</v>
      </c>
      <c r="W17" s="269">
        <v>16</v>
      </c>
      <c r="X17" s="269">
        <v>0</v>
      </c>
      <c r="Y17" s="269">
        <v>0</v>
      </c>
      <c r="Z17" s="269">
        <v>0</v>
      </c>
      <c r="AA17" s="269">
        <v>0</v>
      </c>
      <c r="AB17" s="269">
        <v>0</v>
      </c>
      <c r="AC17" s="269">
        <v>0</v>
      </c>
      <c r="AD17" s="269">
        <v>0</v>
      </c>
      <c r="AE17" s="269">
        <v>0</v>
      </c>
      <c r="AF17" s="269">
        <v>12</v>
      </c>
      <c r="AG17" s="269">
        <v>7</v>
      </c>
      <c r="AH17" s="269">
        <v>16</v>
      </c>
      <c r="AI17" s="269">
        <v>6</v>
      </c>
      <c r="AJ17" s="269">
        <v>8</v>
      </c>
      <c r="AK17" s="269">
        <v>0</v>
      </c>
      <c r="AL17" s="269">
        <v>0</v>
      </c>
      <c r="AM17" s="269">
        <v>30</v>
      </c>
      <c r="AN17" s="269">
        <v>120</v>
      </c>
      <c r="AO17" s="269">
        <v>0</v>
      </c>
      <c r="AP17" s="269">
        <v>1</v>
      </c>
      <c r="AQ17" s="269">
        <v>211</v>
      </c>
      <c r="AR17" s="269">
        <v>0</v>
      </c>
      <c r="AS17" s="269">
        <v>0</v>
      </c>
      <c r="AT17" s="269">
        <v>0</v>
      </c>
      <c r="AU17" s="269"/>
      <c r="AV17" s="269">
        <v>12</v>
      </c>
      <c r="AW17" s="269">
        <v>47</v>
      </c>
      <c r="AX17" s="269">
        <v>16</v>
      </c>
      <c r="AY17" s="269">
        <v>36</v>
      </c>
      <c r="AZ17" s="269">
        <v>0</v>
      </c>
      <c r="BA17" s="269">
        <v>0</v>
      </c>
      <c r="BB17" s="269">
        <v>5</v>
      </c>
      <c r="BC17" s="269">
        <v>21</v>
      </c>
      <c r="BD17" s="269">
        <v>0</v>
      </c>
      <c r="BE17" s="269">
        <v>0</v>
      </c>
      <c r="BF17" s="269">
        <v>0</v>
      </c>
      <c r="BG17" s="269">
        <v>290</v>
      </c>
      <c r="BH17" s="269">
        <v>250</v>
      </c>
      <c r="BI17" s="269">
        <v>211</v>
      </c>
      <c r="BJ17" s="269">
        <v>55</v>
      </c>
      <c r="BK17" s="269">
        <v>0</v>
      </c>
      <c r="BL17" s="269">
        <v>30</v>
      </c>
      <c r="BM17" s="269">
        <v>31</v>
      </c>
      <c r="BN17" s="269">
        <v>0</v>
      </c>
      <c r="BO17" s="270">
        <v>51</v>
      </c>
      <c r="BP17" s="270">
        <v>0</v>
      </c>
      <c r="BQ17" s="270">
        <v>0</v>
      </c>
      <c r="BR17" s="269">
        <v>29</v>
      </c>
      <c r="BS17" s="270">
        <v>0</v>
      </c>
      <c r="BT17" s="270">
        <v>10</v>
      </c>
      <c r="BU17" s="270">
        <v>25</v>
      </c>
      <c r="BV17" s="270">
        <v>18</v>
      </c>
      <c r="BW17" s="271">
        <v>96</v>
      </c>
      <c r="BX17" s="270">
        <v>32</v>
      </c>
      <c r="BY17" s="270">
        <v>0</v>
      </c>
      <c r="BZ17" s="270">
        <v>0</v>
      </c>
      <c r="CA17" s="509">
        <v>2</v>
      </c>
      <c r="CB17" s="270">
        <v>43</v>
      </c>
      <c r="CC17" s="270">
        <v>28</v>
      </c>
      <c r="CD17" s="270">
        <v>53</v>
      </c>
      <c r="CE17" s="270">
        <v>46</v>
      </c>
      <c r="CF17" s="270">
        <v>112</v>
      </c>
      <c r="CG17" s="270">
        <v>0</v>
      </c>
      <c r="CH17" s="270">
        <v>58</v>
      </c>
      <c r="CI17" s="270">
        <v>0</v>
      </c>
      <c r="CJ17" s="270">
        <v>0</v>
      </c>
      <c r="CK17" s="270">
        <v>201</v>
      </c>
      <c r="CL17" s="270">
        <v>14</v>
      </c>
      <c r="CM17" s="270">
        <v>0</v>
      </c>
      <c r="CN17" s="270">
        <v>0</v>
      </c>
      <c r="CO17" s="270">
        <v>0</v>
      </c>
      <c r="CP17" s="270">
        <v>16</v>
      </c>
      <c r="CQ17" s="270">
        <v>0</v>
      </c>
      <c r="CR17" s="270">
        <v>0</v>
      </c>
      <c r="CS17" s="270">
        <v>0</v>
      </c>
      <c r="CT17" s="270">
        <v>0</v>
      </c>
      <c r="CU17" s="270">
        <v>0</v>
      </c>
      <c r="CV17" s="270">
        <v>58</v>
      </c>
      <c r="CW17" s="270">
        <v>0</v>
      </c>
      <c r="CX17" s="270">
        <v>79</v>
      </c>
      <c r="CY17" s="510">
        <v>18</v>
      </c>
      <c r="CZ17" s="270">
        <v>0</v>
      </c>
      <c r="DA17" s="270">
        <v>51</v>
      </c>
      <c r="DB17" s="270">
        <v>0</v>
      </c>
      <c r="DC17" s="270">
        <v>0</v>
      </c>
      <c r="DD17" s="270">
        <v>48</v>
      </c>
      <c r="DE17" s="270">
        <v>34</v>
      </c>
      <c r="DF17" s="270">
        <v>0</v>
      </c>
      <c r="DG17" s="270">
        <v>5</v>
      </c>
      <c r="DH17" s="270">
        <v>16</v>
      </c>
      <c r="DI17" s="270">
        <v>0</v>
      </c>
      <c r="DJ17" s="270">
        <v>17</v>
      </c>
      <c r="DK17" s="270">
        <v>17</v>
      </c>
      <c r="DL17" s="270">
        <v>29</v>
      </c>
      <c r="DM17" s="270">
        <v>0</v>
      </c>
      <c r="DN17" s="270">
        <v>366</v>
      </c>
      <c r="DO17" s="270">
        <v>0</v>
      </c>
      <c r="DP17" s="270">
        <v>43</v>
      </c>
      <c r="DQ17" s="270">
        <v>0</v>
      </c>
      <c r="DR17" s="270">
        <v>17</v>
      </c>
      <c r="DS17" s="270">
        <v>0</v>
      </c>
      <c r="DT17" s="270">
        <v>17</v>
      </c>
      <c r="DU17" s="270">
        <v>26</v>
      </c>
      <c r="DV17" s="270">
        <v>36</v>
      </c>
      <c r="DW17" s="270">
        <v>0</v>
      </c>
      <c r="DX17" s="270">
        <v>295</v>
      </c>
      <c r="DY17" s="270">
        <v>0</v>
      </c>
      <c r="DZ17" s="270">
        <v>0</v>
      </c>
      <c r="EA17" s="270">
        <v>480</v>
      </c>
      <c r="EB17" s="270">
        <v>12</v>
      </c>
      <c r="EC17" s="270">
        <v>587</v>
      </c>
      <c r="ED17" s="270">
        <v>120</v>
      </c>
      <c r="EE17" s="270">
        <v>500</v>
      </c>
      <c r="EF17" s="270">
        <v>60</v>
      </c>
      <c r="EG17" s="270"/>
      <c r="EH17" s="272">
        <v>930</v>
      </c>
      <c r="EI17" s="273">
        <v>0</v>
      </c>
      <c r="EJ17" s="273">
        <v>0</v>
      </c>
      <c r="EK17" s="273">
        <v>0</v>
      </c>
      <c r="EL17" s="273">
        <v>0</v>
      </c>
      <c r="EM17" s="273">
        <v>0</v>
      </c>
      <c r="EN17" s="273">
        <v>0</v>
      </c>
      <c r="EO17" s="273">
        <v>0</v>
      </c>
      <c r="EP17" s="273">
        <v>0</v>
      </c>
      <c r="EQ17" s="273">
        <v>0</v>
      </c>
      <c r="ER17" s="273">
        <v>0</v>
      </c>
      <c r="ES17" s="273">
        <v>125</v>
      </c>
      <c r="ET17" s="273">
        <v>0</v>
      </c>
      <c r="EU17" s="273">
        <v>0</v>
      </c>
      <c r="EV17" s="273">
        <v>0</v>
      </c>
      <c r="EW17" s="273">
        <v>0</v>
      </c>
      <c r="EX17" s="273">
        <v>50</v>
      </c>
      <c r="EY17" s="273">
        <v>0</v>
      </c>
      <c r="EZ17" s="273">
        <v>0</v>
      </c>
      <c r="FA17" s="273">
        <v>0</v>
      </c>
      <c r="FB17" s="273">
        <v>0</v>
      </c>
      <c r="FC17" s="273">
        <v>0</v>
      </c>
      <c r="FD17" s="273">
        <v>0</v>
      </c>
      <c r="FE17" s="273">
        <v>0</v>
      </c>
      <c r="FF17" s="273">
        <v>0</v>
      </c>
      <c r="FG17" s="273">
        <v>0</v>
      </c>
      <c r="FH17" s="273">
        <v>0</v>
      </c>
      <c r="FI17" s="273">
        <v>11</v>
      </c>
      <c r="FJ17" s="273">
        <v>0</v>
      </c>
      <c r="FK17" s="273">
        <v>0</v>
      </c>
      <c r="FL17" s="273">
        <v>200</v>
      </c>
      <c r="FM17" s="273">
        <v>0</v>
      </c>
      <c r="FN17" s="273">
        <v>0</v>
      </c>
      <c r="FO17" s="274">
        <v>189</v>
      </c>
      <c r="FP17" s="274">
        <v>0</v>
      </c>
      <c r="FQ17" s="274">
        <v>0</v>
      </c>
      <c r="FR17" s="274">
        <v>0</v>
      </c>
      <c r="FS17" s="274">
        <v>0</v>
      </c>
      <c r="FT17" s="274">
        <v>0</v>
      </c>
      <c r="FU17" s="274">
        <v>0</v>
      </c>
      <c r="FV17" s="274">
        <v>0</v>
      </c>
      <c r="FW17" s="274">
        <v>393</v>
      </c>
      <c r="FX17" s="274">
        <v>0</v>
      </c>
      <c r="FY17" s="274">
        <v>0</v>
      </c>
      <c r="FZ17" s="274">
        <v>0</v>
      </c>
      <c r="GA17" s="274">
        <v>0</v>
      </c>
      <c r="GB17" s="274">
        <v>40</v>
      </c>
      <c r="GC17" s="274">
        <v>0</v>
      </c>
      <c r="GD17" s="274">
        <v>6</v>
      </c>
      <c r="GE17" s="274">
        <v>0</v>
      </c>
      <c r="GF17" s="274">
        <v>560</v>
      </c>
      <c r="GG17" s="274">
        <v>220</v>
      </c>
      <c r="GH17" s="274">
        <v>0</v>
      </c>
      <c r="GI17" s="274">
        <v>0</v>
      </c>
      <c r="GJ17" s="274">
        <v>4</v>
      </c>
      <c r="GK17" s="274">
        <v>86</v>
      </c>
      <c r="GL17" s="274">
        <v>75</v>
      </c>
      <c r="GM17" s="274">
        <v>0</v>
      </c>
      <c r="GN17" s="274">
        <v>0</v>
      </c>
      <c r="GO17" s="274">
        <v>0</v>
      </c>
      <c r="GP17" s="274">
        <v>29</v>
      </c>
      <c r="GQ17" s="274">
        <v>150</v>
      </c>
      <c r="GR17" s="274">
        <v>819</v>
      </c>
      <c r="GS17" s="274">
        <v>165</v>
      </c>
      <c r="GT17" s="274">
        <v>0</v>
      </c>
      <c r="GU17" s="274"/>
      <c r="GV17" s="265">
        <f t="shared" si="14"/>
        <v>7224</v>
      </c>
      <c r="GW17" s="276">
        <f t="shared" si="10"/>
        <v>4052</v>
      </c>
      <c r="GX17" s="289">
        <f t="shared" si="11"/>
        <v>11276</v>
      </c>
      <c r="GY17" s="266">
        <f t="shared" si="0"/>
        <v>3873</v>
      </c>
      <c r="GZ17" s="266">
        <f t="shared" si="1"/>
        <v>930</v>
      </c>
      <c r="HA17" s="266">
        <f t="shared" si="2"/>
        <v>2396</v>
      </c>
      <c r="HB17" s="266">
        <f t="shared" si="12"/>
        <v>0</v>
      </c>
      <c r="HC17" s="266">
        <f t="shared" si="3"/>
        <v>620</v>
      </c>
      <c r="HD17" s="266">
        <f t="shared" si="13"/>
        <v>2796</v>
      </c>
      <c r="HE17" s="266">
        <f t="shared" si="4"/>
        <v>30</v>
      </c>
      <c r="HF17" s="266">
        <f t="shared" si="5"/>
        <v>0</v>
      </c>
      <c r="HG17" s="266">
        <f t="shared" si="6"/>
        <v>79</v>
      </c>
      <c r="HH17" s="266">
        <f t="shared" si="7"/>
        <v>96</v>
      </c>
      <c r="HI17" s="2030">
        <f t="shared" si="8"/>
        <v>444</v>
      </c>
      <c r="HJ17" s="2031">
        <f t="shared" si="9"/>
        <v>12</v>
      </c>
      <c r="HK17" s="2032">
        <v>109</v>
      </c>
      <c r="HL17" s="2033">
        <f>[3]GEntry!GY7</f>
        <v>77.48</v>
      </c>
    </row>
    <row r="18" spans="1:220" ht="30" customHeight="1" thickBot="1">
      <c r="A18" s="275">
        <v>0.58333333333333337</v>
      </c>
      <c r="B18" s="268">
        <v>0</v>
      </c>
      <c r="C18" s="269">
        <v>0</v>
      </c>
      <c r="D18" s="269">
        <v>220</v>
      </c>
      <c r="E18" s="269">
        <v>180</v>
      </c>
      <c r="F18" s="270">
        <v>0</v>
      </c>
      <c r="G18" s="270">
        <v>78</v>
      </c>
      <c r="H18" s="269">
        <v>0</v>
      </c>
      <c r="I18" s="269">
        <v>324</v>
      </c>
      <c r="J18" s="269">
        <v>0</v>
      </c>
      <c r="K18" s="269"/>
      <c r="L18" s="269">
        <v>0</v>
      </c>
      <c r="M18" s="269">
        <v>450</v>
      </c>
      <c r="N18" s="269">
        <v>269</v>
      </c>
      <c r="O18" s="269">
        <v>0</v>
      </c>
      <c r="P18" s="269">
        <v>0</v>
      </c>
      <c r="Q18" s="269">
        <v>0</v>
      </c>
      <c r="R18" s="269">
        <v>280</v>
      </c>
      <c r="S18" s="269">
        <v>0</v>
      </c>
      <c r="T18" s="269">
        <v>100</v>
      </c>
      <c r="U18" s="269">
        <v>0</v>
      </c>
      <c r="V18" s="270">
        <v>0</v>
      </c>
      <c r="W18" s="269">
        <v>16</v>
      </c>
      <c r="X18" s="269">
        <v>0</v>
      </c>
      <c r="Y18" s="269">
        <v>0</v>
      </c>
      <c r="Z18" s="269">
        <v>0</v>
      </c>
      <c r="AA18" s="269">
        <v>0</v>
      </c>
      <c r="AB18" s="269">
        <v>0</v>
      </c>
      <c r="AC18" s="269">
        <v>0</v>
      </c>
      <c r="AD18" s="269">
        <v>0</v>
      </c>
      <c r="AE18" s="269">
        <v>0</v>
      </c>
      <c r="AF18" s="269">
        <v>12</v>
      </c>
      <c r="AG18" s="269">
        <v>7</v>
      </c>
      <c r="AH18" s="269">
        <v>24</v>
      </c>
      <c r="AI18" s="269">
        <v>6</v>
      </c>
      <c r="AJ18" s="269">
        <v>8</v>
      </c>
      <c r="AK18" s="269">
        <v>0</v>
      </c>
      <c r="AL18" s="269">
        <v>0</v>
      </c>
      <c r="AM18" s="269">
        <v>30</v>
      </c>
      <c r="AN18" s="269">
        <v>120</v>
      </c>
      <c r="AO18" s="269">
        <v>0</v>
      </c>
      <c r="AP18" s="269">
        <v>8</v>
      </c>
      <c r="AQ18" s="269">
        <v>213</v>
      </c>
      <c r="AR18" s="269">
        <v>0</v>
      </c>
      <c r="AS18" s="269">
        <v>0</v>
      </c>
      <c r="AT18" s="269">
        <v>0</v>
      </c>
      <c r="AU18" s="269"/>
      <c r="AV18" s="269">
        <v>12</v>
      </c>
      <c r="AW18" s="269">
        <v>47</v>
      </c>
      <c r="AX18" s="269">
        <v>16</v>
      </c>
      <c r="AY18" s="269">
        <v>58</v>
      </c>
      <c r="AZ18" s="269">
        <v>0</v>
      </c>
      <c r="BA18" s="269">
        <v>6</v>
      </c>
      <c r="BB18" s="269">
        <v>5</v>
      </c>
      <c r="BC18" s="269">
        <v>21</v>
      </c>
      <c r="BD18" s="269">
        <v>0</v>
      </c>
      <c r="BE18" s="269">
        <v>0</v>
      </c>
      <c r="BF18" s="269">
        <v>0</v>
      </c>
      <c r="BG18" s="269">
        <v>280</v>
      </c>
      <c r="BH18" s="269">
        <v>280</v>
      </c>
      <c r="BI18" s="269">
        <v>212</v>
      </c>
      <c r="BJ18" s="269">
        <v>150</v>
      </c>
      <c r="BK18" s="269">
        <v>0</v>
      </c>
      <c r="BL18" s="269">
        <v>30</v>
      </c>
      <c r="BM18" s="269">
        <v>39</v>
      </c>
      <c r="BN18" s="269">
        <v>0</v>
      </c>
      <c r="BO18" s="270">
        <v>51</v>
      </c>
      <c r="BP18" s="270">
        <v>0</v>
      </c>
      <c r="BQ18" s="270">
        <v>0</v>
      </c>
      <c r="BR18" s="269">
        <v>34</v>
      </c>
      <c r="BS18" s="270">
        <v>0</v>
      </c>
      <c r="BT18" s="270">
        <v>10</v>
      </c>
      <c r="BU18" s="270">
        <v>25</v>
      </c>
      <c r="BV18" s="270">
        <v>18</v>
      </c>
      <c r="BW18" s="271">
        <v>96</v>
      </c>
      <c r="BX18" s="270">
        <v>34</v>
      </c>
      <c r="BY18" s="270">
        <v>0</v>
      </c>
      <c r="BZ18" s="270">
        <v>0</v>
      </c>
      <c r="CA18" s="509">
        <v>2</v>
      </c>
      <c r="CB18" s="270">
        <v>43</v>
      </c>
      <c r="CC18" s="270">
        <v>28</v>
      </c>
      <c r="CD18" s="270">
        <v>51</v>
      </c>
      <c r="CE18" s="270">
        <v>45</v>
      </c>
      <c r="CF18" s="270">
        <v>112</v>
      </c>
      <c r="CG18" s="270">
        <v>0</v>
      </c>
      <c r="CH18" s="270">
        <v>58</v>
      </c>
      <c r="CI18" s="270">
        <v>0</v>
      </c>
      <c r="CJ18" s="270">
        <v>0</v>
      </c>
      <c r="CK18" s="270">
        <v>201</v>
      </c>
      <c r="CL18" s="270">
        <v>14</v>
      </c>
      <c r="CM18" s="270">
        <v>0</v>
      </c>
      <c r="CN18" s="270">
        <v>0</v>
      </c>
      <c r="CO18" s="270">
        <v>0</v>
      </c>
      <c r="CP18" s="270">
        <v>16</v>
      </c>
      <c r="CQ18" s="270">
        <v>0</v>
      </c>
      <c r="CR18" s="270">
        <v>0</v>
      </c>
      <c r="CS18" s="270">
        <v>0</v>
      </c>
      <c r="CT18" s="270">
        <v>0</v>
      </c>
      <c r="CU18" s="270">
        <v>0</v>
      </c>
      <c r="CV18" s="270">
        <v>58</v>
      </c>
      <c r="CW18" s="270">
        <v>0</v>
      </c>
      <c r="CX18" s="270">
        <v>74</v>
      </c>
      <c r="CY18" s="510">
        <v>16</v>
      </c>
      <c r="CZ18" s="270">
        <v>0</v>
      </c>
      <c r="DA18" s="270">
        <v>61</v>
      </c>
      <c r="DB18" s="270">
        <v>0</v>
      </c>
      <c r="DC18" s="270">
        <v>0</v>
      </c>
      <c r="DD18" s="270">
        <v>48</v>
      </c>
      <c r="DE18" s="270">
        <v>34</v>
      </c>
      <c r="DF18" s="270">
        <v>14</v>
      </c>
      <c r="DG18" s="270">
        <v>4</v>
      </c>
      <c r="DH18" s="270">
        <v>16</v>
      </c>
      <c r="DI18" s="270">
        <v>0</v>
      </c>
      <c r="DJ18" s="270">
        <v>17</v>
      </c>
      <c r="DK18" s="270">
        <v>17</v>
      </c>
      <c r="DL18" s="270">
        <v>29</v>
      </c>
      <c r="DM18" s="270">
        <v>0</v>
      </c>
      <c r="DN18" s="270">
        <v>380</v>
      </c>
      <c r="DO18" s="270">
        <v>0</v>
      </c>
      <c r="DP18" s="270">
        <v>38</v>
      </c>
      <c r="DQ18" s="270">
        <v>0</v>
      </c>
      <c r="DR18" s="270">
        <v>17</v>
      </c>
      <c r="DS18" s="270">
        <v>0</v>
      </c>
      <c r="DT18" s="270">
        <v>17</v>
      </c>
      <c r="DU18" s="270">
        <v>22</v>
      </c>
      <c r="DV18" s="270">
        <v>36</v>
      </c>
      <c r="DW18" s="270">
        <v>0</v>
      </c>
      <c r="DX18" s="270">
        <v>280</v>
      </c>
      <c r="DY18" s="270">
        <v>0</v>
      </c>
      <c r="DZ18" s="270">
        <v>0</v>
      </c>
      <c r="EA18" s="270">
        <v>490</v>
      </c>
      <c r="EB18" s="270">
        <v>22</v>
      </c>
      <c r="EC18" s="270">
        <v>618</v>
      </c>
      <c r="ED18" s="270">
        <v>47</v>
      </c>
      <c r="EE18" s="270">
        <v>570</v>
      </c>
      <c r="EF18" s="270">
        <v>56</v>
      </c>
      <c r="EG18" s="270"/>
      <c r="EH18" s="272">
        <v>929</v>
      </c>
      <c r="EI18" s="273">
        <v>0</v>
      </c>
      <c r="EJ18" s="273">
        <v>0</v>
      </c>
      <c r="EK18" s="273">
        <v>0</v>
      </c>
      <c r="EL18" s="273">
        <v>0</v>
      </c>
      <c r="EM18" s="273">
        <v>0</v>
      </c>
      <c r="EN18" s="273">
        <v>0</v>
      </c>
      <c r="EO18" s="273">
        <v>0</v>
      </c>
      <c r="EP18" s="273">
        <v>0</v>
      </c>
      <c r="EQ18" s="273">
        <v>0</v>
      </c>
      <c r="ER18" s="273">
        <v>0</v>
      </c>
      <c r="ES18" s="273">
        <v>122</v>
      </c>
      <c r="ET18" s="273">
        <v>0</v>
      </c>
      <c r="EU18" s="273">
        <v>0</v>
      </c>
      <c r="EV18" s="273">
        <v>0</v>
      </c>
      <c r="EW18" s="273">
        <v>0</v>
      </c>
      <c r="EX18" s="273">
        <v>50</v>
      </c>
      <c r="EY18" s="273">
        <v>0</v>
      </c>
      <c r="EZ18" s="273">
        <v>0</v>
      </c>
      <c r="FA18" s="273">
        <v>0</v>
      </c>
      <c r="FB18" s="273">
        <v>0</v>
      </c>
      <c r="FC18" s="273">
        <v>0</v>
      </c>
      <c r="FD18" s="273">
        <v>0</v>
      </c>
      <c r="FE18" s="273">
        <v>0</v>
      </c>
      <c r="FF18" s="273">
        <v>0</v>
      </c>
      <c r="FG18" s="273">
        <v>0</v>
      </c>
      <c r="FH18" s="273">
        <v>0</v>
      </c>
      <c r="FI18" s="273">
        <v>11</v>
      </c>
      <c r="FJ18" s="273">
        <v>0</v>
      </c>
      <c r="FK18" s="273">
        <v>0</v>
      </c>
      <c r="FL18" s="273">
        <v>200</v>
      </c>
      <c r="FM18" s="273">
        <v>0</v>
      </c>
      <c r="FN18" s="273">
        <v>0</v>
      </c>
      <c r="FO18" s="274">
        <v>183</v>
      </c>
      <c r="FP18" s="274">
        <v>0</v>
      </c>
      <c r="FQ18" s="274">
        <v>0</v>
      </c>
      <c r="FR18" s="274">
        <v>0</v>
      </c>
      <c r="FS18" s="274">
        <v>0</v>
      </c>
      <c r="FT18" s="274">
        <v>0</v>
      </c>
      <c r="FU18" s="274">
        <v>0</v>
      </c>
      <c r="FV18" s="274">
        <v>0</v>
      </c>
      <c r="FW18" s="274">
        <v>308</v>
      </c>
      <c r="FX18" s="274">
        <v>0</v>
      </c>
      <c r="FY18" s="274">
        <v>0</v>
      </c>
      <c r="FZ18" s="274">
        <v>16</v>
      </c>
      <c r="GA18" s="274">
        <v>0</v>
      </c>
      <c r="GB18" s="274">
        <v>40</v>
      </c>
      <c r="GC18" s="274">
        <v>0</v>
      </c>
      <c r="GD18" s="274">
        <v>5</v>
      </c>
      <c r="GE18" s="274">
        <v>0</v>
      </c>
      <c r="GF18" s="274">
        <v>770</v>
      </c>
      <c r="GG18" s="274">
        <v>220</v>
      </c>
      <c r="GH18" s="274">
        <v>0</v>
      </c>
      <c r="GI18" s="274">
        <v>0</v>
      </c>
      <c r="GJ18" s="274">
        <v>3</v>
      </c>
      <c r="GK18" s="274">
        <v>78</v>
      </c>
      <c r="GL18" s="274">
        <v>75</v>
      </c>
      <c r="GM18" s="274">
        <v>0</v>
      </c>
      <c r="GN18" s="274">
        <v>0</v>
      </c>
      <c r="GO18" s="274">
        <v>0</v>
      </c>
      <c r="GP18" s="274">
        <v>26</v>
      </c>
      <c r="GQ18" s="274">
        <v>150</v>
      </c>
      <c r="GR18" s="274">
        <v>980</v>
      </c>
      <c r="GS18" s="274">
        <v>90</v>
      </c>
      <c r="GT18" s="274">
        <v>0</v>
      </c>
      <c r="GU18" s="274"/>
      <c r="GV18" s="265">
        <f t="shared" si="14"/>
        <v>7320</v>
      </c>
      <c r="GW18" s="276">
        <f t="shared" si="10"/>
        <v>4256</v>
      </c>
      <c r="GX18" s="289">
        <f t="shared" si="11"/>
        <v>11576</v>
      </c>
      <c r="GY18" s="266">
        <f t="shared" si="0"/>
        <v>3766</v>
      </c>
      <c r="GZ18" s="266">
        <f t="shared" si="1"/>
        <v>929</v>
      </c>
      <c r="HA18" s="266">
        <f t="shared" si="2"/>
        <v>2411</v>
      </c>
      <c r="HB18" s="266">
        <f t="shared" si="12"/>
        <v>0</v>
      </c>
      <c r="HC18" s="266">
        <f t="shared" si="3"/>
        <v>695</v>
      </c>
      <c r="HD18" s="266">
        <f t="shared" si="13"/>
        <v>3208</v>
      </c>
      <c r="HE18" s="266">
        <f t="shared" si="4"/>
        <v>30</v>
      </c>
      <c r="HF18" s="266">
        <f t="shared" si="5"/>
        <v>0</v>
      </c>
      <c r="HG18" s="266">
        <f t="shared" si="6"/>
        <v>79</v>
      </c>
      <c r="HH18" s="266">
        <f t="shared" si="7"/>
        <v>96</v>
      </c>
      <c r="HI18" s="2030">
        <f t="shared" si="8"/>
        <v>340</v>
      </c>
      <c r="HJ18" s="2031">
        <f t="shared" si="9"/>
        <v>22</v>
      </c>
      <c r="HK18" s="2032">
        <v>118</v>
      </c>
      <c r="HL18" s="2033">
        <f>[3]GEntry!GY5</f>
        <v>77.489999999999995</v>
      </c>
    </row>
    <row r="19" spans="1:220" ht="30" customHeight="1" thickBot="1">
      <c r="A19" s="275">
        <v>0.625000000000003</v>
      </c>
      <c r="B19" s="268">
        <v>0</v>
      </c>
      <c r="C19" s="269">
        <v>0</v>
      </c>
      <c r="D19" s="269">
        <v>140</v>
      </c>
      <c r="E19" s="269">
        <v>180</v>
      </c>
      <c r="F19" s="270">
        <v>0</v>
      </c>
      <c r="G19" s="270">
        <v>81</v>
      </c>
      <c r="H19" s="269">
        <v>0</v>
      </c>
      <c r="I19" s="269">
        <v>313</v>
      </c>
      <c r="J19" s="269">
        <v>0</v>
      </c>
      <c r="K19" s="269"/>
      <c r="L19" s="269">
        <v>0</v>
      </c>
      <c r="M19" s="269">
        <v>450</v>
      </c>
      <c r="N19" s="269">
        <v>297</v>
      </c>
      <c r="O19" s="269">
        <v>0</v>
      </c>
      <c r="P19" s="269">
        <v>0</v>
      </c>
      <c r="Q19" s="269">
        <v>0</v>
      </c>
      <c r="R19" s="269">
        <v>280</v>
      </c>
      <c r="S19" s="269">
        <v>0</v>
      </c>
      <c r="T19" s="269">
        <v>100</v>
      </c>
      <c r="U19" s="269">
        <v>0</v>
      </c>
      <c r="V19" s="270">
        <v>0</v>
      </c>
      <c r="W19" s="269">
        <v>16</v>
      </c>
      <c r="X19" s="269">
        <v>0</v>
      </c>
      <c r="Y19" s="269">
        <v>0</v>
      </c>
      <c r="Z19" s="269">
        <v>0</v>
      </c>
      <c r="AA19" s="269">
        <v>0</v>
      </c>
      <c r="AB19" s="269">
        <v>0</v>
      </c>
      <c r="AC19" s="269">
        <v>0</v>
      </c>
      <c r="AD19" s="269">
        <v>0</v>
      </c>
      <c r="AE19" s="269">
        <v>0</v>
      </c>
      <c r="AF19" s="269">
        <v>12</v>
      </c>
      <c r="AG19" s="269">
        <v>7</v>
      </c>
      <c r="AH19" s="269">
        <v>24</v>
      </c>
      <c r="AI19" s="269">
        <v>6</v>
      </c>
      <c r="AJ19" s="269">
        <v>8</v>
      </c>
      <c r="AK19" s="269">
        <v>0</v>
      </c>
      <c r="AL19" s="269">
        <v>0</v>
      </c>
      <c r="AM19" s="269">
        <v>30</v>
      </c>
      <c r="AN19" s="269">
        <v>120</v>
      </c>
      <c r="AO19" s="269">
        <v>0</v>
      </c>
      <c r="AP19" s="269">
        <v>8</v>
      </c>
      <c r="AQ19" s="269">
        <v>209</v>
      </c>
      <c r="AR19" s="269">
        <v>0</v>
      </c>
      <c r="AS19" s="269">
        <v>0</v>
      </c>
      <c r="AT19" s="269">
        <v>0</v>
      </c>
      <c r="AU19" s="269"/>
      <c r="AV19" s="269">
        <v>12</v>
      </c>
      <c r="AW19" s="269">
        <v>46</v>
      </c>
      <c r="AX19" s="269">
        <v>16</v>
      </c>
      <c r="AY19" s="269">
        <v>78</v>
      </c>
      <c r="AZ19" s="269">
        <v>0</v>
      </c>
      <c r="BA19" s="269">
        <v>6</v>
      </c>
      <c r="BB19" s="269">
        <v>5</v>
      </c>
      <c r="BC19" s="269">
        <v>36</v>
      </c>
      <c r="BD19" s="269">
        <v>0</v>
      </c>
      <c r="BE19" s="269">
        <v>0</v>
      </c>
      <c r="BF19" s="269">
        <v>0</v>
      </c>
      <c r="BG19" s="269">
        <v>320</v>
      </c>
      <c r="BH19" s="269">
        <v>250</v>
      </c>
      <c r="BI19" s="269">
        <v>200</v>
      </c>
      <c r="BJ19" s="269">
        <v>63</v>
      </c>
      <c r="BK19" s="269">
        <v>0</v>
      </c>
      <c r="BL19" s="269">
        <v>30</v>
      </c>
      <c r="BM19" s="269">
        <v>40</v>
      </c>
      <c r="BN19" s="269">
        <v>0</v>
      </c>
      <c r="BO19" s="270">
        <v>51</v>
      </c>
      <c r="BP19" s="270">
        <v>0</v>
      </c>
      <c r="BQ19" s="270">
        <v>0</v>
      </c>
      <c r="BR19" s="269">
        <v>32</v>
      </c>
      <c r="BS19" s="270">
        <v>0</v>
      </c>
      <c r="BT19" s="270">
        <v>10</v>
      </c>
      <c r="BU19" s="270">
        <v>25</v>
      </c>
      <c r="BV19" s="270">
        <v>18</v>
      </c>
      <c r="BW19" s="271">
        <v>98</v>
      </c>
      <c r="BX19" s="270">
        <v>38</v>
      </c>
      <c r="BY19" s="270">
        <v>0</v>
      </c>
      <c r="BZ19" s="270">
        <v>0</v>
      </c>
      <c r="CA19" s="509">
        <v>1</v>
      </c>
      <c r="CB19" s="270">
        <v>38</v>
      </c>
      <c r="CC19" s="270">
        <v>28</v>
      </c>
      <c r="CD19" s="270">
        <v>53</v>
      </c>
      <c r="CE19" s="270">
        <v>45</v>
      </c>
      <c r="CF19" s="270">
        <v>112</v>
      </c>
      <c r="CG19" s="270">
        <v>0</v>
      </c>
      <c r="CH19" s="270">
        <v>58</v>
      </c>
      <c r="CI19" s="270">
        <v>0</v>
      </c>
      <c r="CJ19" s="270">
        <v>0</v>
      </c>
      <c r="CK19" s="270">
        <v>202</v>
      </c>
      <c r="CL19" s="270">
        <v>14</v>
      </c>
      <c r="CM19" s="270">
        <v>0</v>
      </c>
      <c r="CN19" s="270">
        <v>0</v>
      </c>
      <c r="CO19" s="270">
        <v>0</v>
      </c>
      <c r="CP19" s="270">
        <v>24</v>
      </c>
      <c r="CQ19" s="270">
        <v>0</v>
      </c>
      <c r="CR19" s="270">
        <v>0</v>
      </c>
      <c r="CS19" s="270">
        <v>0</v>
      </c>
      <c r="CT19" s="270">
        <v>0</v>
      </c>
      <c r="CU19" s="270">
        <v>0</v>
      </c>
      <c r="CV19" s="270">
        <v>58</v>
      </c>
      <c r="CW19" s="270">
        <v>0</v>
      </c>
      <c r="CX19" s="270">
        <v>76</v>
      </c>
      <c r="CY19" s="510">
        <v>12</v>
      </c>
      <c r="CZ19" s="270">
        <v>0</v>
      </c>
      <c r="DA19" s="270">
        <v>103</v>
      </c>
      <c r="DB19" s="270">
        <v>0</v>
      </c>
      <c r="DC19" s="270">
        <v>0</v>
      </c>
      <c r="DD19" s="270">
        <v>48</v>
      </c>
      <c r="DE19" s="270">
        <v>34</v>
      </c>
      <c r="DF19" s="270">
        <v>17</v>
      </c>
      <c r="DG19" s="270">
        <v>3</v>
      </c>
      <c r="DH19" s="270">
        <v>16</v>
      </c>
      <c r="DI19" s="270">
        <v>0</v>
      </c>
      <c r="DJ19" s="270">
        <v>17</v>
      </c>
      <c r="DK19" s="270">
        <v>17</v>
      </c>
      <c r="DL19" s="270">
        <v>29</v>
      </c>
      <c r="DM19" s="270">
        <v>0</v>
      </c>
      <c r="DN19" s="270">
        <v>362</v>
      </c>
      <c r="DO19" s="270">
        <v>0</v>
      </c>
      <c r="DP19" s="270">
        <v>28</v>
      </c>
      <c r="DQ19" s="270">
        <v>0</v>
      </c>
      <c r="DR19" s="270">
        <v>17</v>
      </c>
      <c r="DS19" s="270">
        <v>0</v>
      </c>
      <c r="DT19" s="270">
        <v>17</v>
      </c>
      <c r="DU19" s="270">
        <v>18</v>
      </c>
      <c r="DV19" s="270">
        <v>36</v>
      </c>
      <c r="DW19" s="270">
        <v>0</v>
      </c>
      <c r="DX19" s="270">
        <v>265</v>
      </c>
      <c r="DY19" s="270">
        <v>0</v>
      </c>
      <c r="DZ19" s="270">
        <v>0</v>
      </c>
      <c r="EA19" s="270">
        <v>480</v>
      </c>
      <c r="EB19" s="270">
        <v>28</v>
      </c>
      <c r="EC19" s="270">
        <v>621</v>
      </c>
      <c r="ED19" s="270">
        <v>65</v>
      </c>
      <c r="EE19" s="270">
        <v>570</v>
      </c>
      <c r="EF19" s="270">
        <v>44</v>
      </c>
      <c r="EG19" s="270"/>
      <c r="EH19" s="272">
        <v>929</v>
      </c>
      <c r="EI19" s="273">
        <v>0</v>
      </c>
      <c r="EJ19" s="273">
        <v>0</v>
      </c>
      <c r="EK19" s="273">
        <v>0</v>
      </c>
      <c r="EL19" s="273">
        <v>0</v>
      </c>
      <c r="EM19" s="273">
        <v>0</v>
      </c>
      <c r="EN19" s="273">
        <v>0</v>
      </c>
      <c r="EO19" s="273">
        <v>0</v>
      </c>
      <c r="EP19" s="273">
        <v>0</v>
      </c>
      <c r="EQ19" s="273">
        <v>0</v>
      </c>
      <c r="ER19" s="273">
        <v>0</v>
      </c>
      <c r="ES19" s="273">
        <v>130</v>
      </c>
      <c r="ET19" s="273">
        <v>0</v>
      </c>
      <c r="EU19" s="273">
        <v>0</v>
      </c>
      <c r="EV19" s="273">
        <v>0</v>
      </c>
      <c r="EW19" s="273">
        <v>0</v>
      </c>
      <c r="EX19" s="273">
        <v>50</v>
      </c>
      <c r="EY19" s="273">
        <v>0</v>
      </c>
      <c r="EZ19" s="273">
        <v>0</v>
      </c>
      <c r="FA19" s="273">
        <v>0</v>
      </c>
      <c r="FB19" s="273">
        <v>0</v>
      </c>
      <c r="FC19" s="273">
        <v>0</v>
      </c>
      <c r="FD19" s="273">
        <v>0</v>
      </c>
      <c r="FE19" s="273">
        <v>0</v>
      </c>
      <c r="FF19" s="273">
        <v>0</v>
      </c>
      <c r="FG19" s="273">
        <v>0</v>
      </c>
      <c r="FH19" s="273">
        <v>0</v>
      </c>
      <c r="FI19" s="273">
        <v>11</v>
      </c>
      <c r="FJ19" s="273">
        <v>0</v>
      </c>
      <c r="FK19" s="273">
        <v>0</v>
      </c>
      <c r="FL19" s="273">
        <v>200</v>
      </c>
      <c r="FM19" s="273">
        <v>0</v>
      </c>
      <c r="FN19" s="273">
        <v>0</v>
      </c>
      <c r="FO19" s="274">
        <v>161</v>
      </c>
      <c r="FP19" s="274">
        <v>0</v>
      </c>
      <c r="FQ19" s="274">
        <v>0</v>
      </c>
      <c r="FR19" s="274">
        <v>0</v>
      </c>
      <c r="FS19" s="274">
        <v>0</v>
      </c>
      <c r="FT19" s="274">
        <v>0</v>
      </c>
      <c r="FU19" s="274">
        <v>0</v>
      </c>
      <c r="FV19" s="274">
        <v>0</v>
      </c>
      <c r="FW19" s="274">
        <v>375</v>
      </c>
      <c r="FX19" s="274">
        <v>0</v>
      </c>
      <c r="FY19" s="274">
        <v>0</v>
      </c>
      <c r="FZ19" s="274">
        <v>35</v>
      </c>
      <c r="GA19" s="274">
        <v>0</v>
      </c>
      <c r="GB19" s="274">
        <v>41</v>
      </c>
      <c r="GC19" s="274">
        <v>0</v>
      </c>
      <c r="GD19" s="274">
        <v>5</v>
      </c>
      <c r="GE19" s="274">
        <v>0</v>
      </c>
      <c r="GF19" s="274">
        <v>800</v>
      </c>
      <c r="GG19" s="274">
        <v>220</v>
      </c>
      <c r="GH19" s="274">
        <v>0</v>
      </c>
      <c r="GI19" s="274">
        <v>0</v>
      </c>
      <c r="GJ19" s="274">
        <v>2</v>
      </c>
      <c r="GK19" s="274">
        <v>49</v>
      </c>
      <c r="GL19" s="274">
        <v>75</v>
      </c>
      <c r="GM19" s="274">
        <v>0</v>
      </c>
      <c r="GN19" s="274">
        <v>0</v>
      </c>
      <c r="GO19" s="274">
        <v>0</v>
      </c>
      <c r="GP19" s="274">
        <v>20</v>
      </c>
      <c r="GQ19" s="274">
        <v>150</v>
      </c>
      <c r="GR19" s="274">
        <v>1011</v>
      </c>
      <c r="GS19" s="274">
        <v>110</v>
      </c>
      <c r="GT19" s="274">
        <v>0</v>
      </c>
      <c r="GU19" s="274"/>
      <c r="GV19" s="265">
        <f t="shared" si="14"/>
        <v>7211</v>
      </c>
      <c r="GW19" s="276">
        <f t="shared" si="10"/>
        <v>4374</v>
      </c>
      <c r="GX19" s="289">
        <f t="shared" si="11"/>
        <v>11585</v>
      </c>
      <c r="GY19" s="266">
        <f t="shared" si="0"/>
        <v>3630</v>
      </c>
      <c r="GZ19" s="266">
        <f t="shared" si="1"/>
        <v>929</v>
      </c>
      <c r="HA19" s="266">
        <f t="shared" si="2"/>
        <v>2458</v>
      </c>
      <c r="HB19" s="266">
        <f t="shared" si="12"/>
        <v>0</v>
      </c>
      <c r="HC19" s="266">
        <f t="shared" si="3"/>
        <v>780</v>
      </c>
      <c r="HD19" s="266">
        <f t="shared" si="13"/>
        <v>3262</v>
      </c>
      <c r="HE19" s="266">
        <f t="shared" si="4"/>
        <v>30</v>
      </c>
      <c r="HF19" s="266">
        <f t="shared" si="5"/>
        <v>0</v>
      </c>
      <c r="HG19" s="266">
        <f t="shared" si="6"/>
        <v>78</v>
      </c>
      <c r="HH19" s="266">
        <f t="shared" si="7"/>
        <v>98</v>
      </c>
      <c r="HI19" s="2030">
        <f t="shared" si="8"/>
        <v>292</v>
      </c>
      <c r="HJ19" s="2031">
        <f t="shared" si="9"/>
        <v>28</v>
      </c>
      <c r="HK19" s="2032">
        <v>110</v>
      </c>
      <c r="HL19" s="2033">
        <f>[3]GEntry!GY9</f>
        <v>77.47</v>
      </c>
    </row>
    <row r="20" spans="1:220" ht="30" customHeight="1" thickBot="1">
      <c r="A20" s="275">
        <v>0.66666666666666996</v>
      </c>
      <c r="B20" s="268">
        <v>0</v>
      </c>
      <c r="C20" s="269">
        <v>0</v>
      </c>
      <c r="D20" s="269">
        <v>140</v>
      </c>
      <c r="E20" s="269">
        <v>180</v>
      </c>
      <c r="F20" s="270">
        <v>0</v>
      </c>
      <c r="G20" s="270">
        <v>73</v>
      </c>
      <c r="H20" s="269">
        <v>0</v>
      </c>
      <c r="I20" s="269">
        <v>314</v>
      </c>
      <c r="J20" s="269">
        <v>0</v>
      </c>
      <c r="K20" s="269"/>
      <c r="L20" s="269">
        <v>0</v>
      </c>
      <c r="M20" s="269">
        <v>450</v>
      </c>
      <c r="N20" s="269">
        <v>282</v>
      </c>
      <c r="O20" s="269">
        <v>0</v>
      </c>
      <c r="P20" s="269">
        <v>0</v>
      </c>
      <c r="Q20" s="269">
        <v>0</v>
      </c>
      <c r="R20" s="269">
        <v>280</v>
      </c>
      <c r="S20" s="269">
        <v>0</v>
      </c>
      <c r="T20" s="269">
        <v>100</v>
      </c>
      <c r="U20" s="269">
        <v>0</v>
      </c>
      <c r="V20" s="270">
        <v>0</v>
      </c>
      <c r="W20" s="269">
        <v>16</v>
      </c>
      <c r="X20" s="269">
        <v>0</v>
      </c>
      <c r="Y20" s="269">
        <v>0</v>
      </c>
      <c r="Z20" s="269">
        <v>0</v>
      </c>
      <c r="AA20" s="269">
        <v>0</v>
      </c>
      <c r="AB20" s="269">
        <v>0</v>
      </c>
      <c r="AC20" s="269">
        <v>0</v>
      </c>
      <c r="AD20" s="269">
        <v>0</v>
      </c>
      <c r="AE20" s="269">
        <v>0</v>
      </c>
      <c r="AF20" s="269">
        <v>12</v>
      </c>
      <c r="AG20" s="269">
        <v>7</v>
      </c>
      <c r="AH20" s="269">
        <v>24</v>
      </c>
      <c r="AI20" s="269">
        <v>6</v>
      </c>
      <c r="AJ20" s="269">
        <v>8</v>
      </c>
      <c r="AK20" s="269">
        <v>0</v>
      </c>
      <c r="AL20" s="269">
        <v>0</v>
      </c>
      <c r="AM20" s="269">
        <v>30</v>
      </c>
      <c r="AN20" s="269">
        <v>118</v>
      </c>
      <c r="AO20" s="269">
        <v>0</v>
      </c>
      <c r="AP20" s="269">
        <v>8</v>
      </c>
      <c r="AQ20" s="269">
        <v>212</v>
      </c>
      <c r="AR20" s="269">
        <v>0</v>
      </c>
      <c r="AS20" s="269">
        <v>0</v>
      </c>
      <c r="AT20" s="269">
        <v>0</v>
      </c>
      <c r="AU20" s="269"/>
      <c r="AV20" s="269">
        <v>12</v>
      </c>
      <c r="AW20" s="269">
        <v>46</v>
      </c>
      <c r="AX20" s="269">
        <v>15</v>
      </c>
      <c r="AY20" s="269">
        <v>75</v>
      </c>
      <c r="AZ20" s="269">
        <v>0</v>
      </c>
      <c r="BA20" s="269">
        <v>6</v>
      </c>
      <c r="BB20" s="269">
        <v>5</v>
      </c>
      <c r="BC20" s="269">
        <v>36</v>
      </c>
      <c r="BD20" s="269">
        <v>0</v>
      </c>
      <c r="BE20" s="269">
        <v>0</v>
      </c>
      <c r="BF20" s="269">
        <v>0</v>
      </c>
      <c r="BG20" s="269">
        <v>280</v>
      </c>
      <c r="BH20" s="269">
        <v>250</v>
      </c>
      <c r="BI20" s="269">
        <v>207</v>
      </c>
      <c r="BJ20" s="269">
        <v>63</v>
      </c>
      <c r="BK20" s="269">
        <v>0</v>
      </c>
      <c r="BL20" s="269">
        <v>31</v>
      </c>
      <c r="BM20" s="269">
        <v>41</v>
      </c>
      <c r="BN20" s="269">
        <v>0</v>
      </c>
      <c r="BO20" s="270">
        <v>51</v>
      </c>
      <c r="BP20" s="270">
        <v>0</v>
      </c>
      <c r="BQ20" s="270">
        <v>0</v>
      </c>
      <c r="BR20" s="269">
        <v>30</v>
      </c>
      <c r="BS20" s="270">
        <v>0</v>
      </c>
      <c r="BT20" s="270">
        <v>10</v>
      </c>
      <c r="BU20" s="270">
        <v>25</v>
      </c>
      <c r="BV20" s="270">
        <v>18</v>
      </c>
      <c r="BW20" s="271">
        <v>96</v>
      </c>
      <c r="BX20" s="270">
        <v>62</v>
      </c>
      <c r="BY20" s="270">
        <v>0</v>
      </c>
      <c r="BZ20" s="270">
        <v>0</v>
      </c>
      <c r="CA20" s="509">
        <v>1</v>
      </c>
      <c r="CB20" s="270">
        <v>39</v>
      </c>
      <c r="CC20" s="270">
        <v>29</v>
      </c>
      <c r="CD20" s="270">
        <v>52</v>
      </c>
      <c r="CE20" s="270">
        <v>45</v>
      </c>
      <c r="CF20" s="270">
        <v>112</v>
      </c>
      <c r="CG20" s="270">
        <v>0</v>
      </c>
      <c r="CH20" s="270">
        <v>58</v>
      </c>
      <c r="CI20" s="270">
        <v>0</v>
      </c>
      <c r="CJ20" s="270">
        <v>0</v>
      </c>
      <c r="CK20" s="270">
        <v>201</v>
      </c>
      <c r="CL20" s="270">
        <v>14</v>
      </c>
      <c r="CM20" s="270">
        <v>0</v>
      </c>
      <c r="CN20" s="270">
        <v>0</v>
      </c>
      <c r="CO20" s="270">
        <v>0</v>
      </c>
      <c r="CP20" s="270">
        <v>24</v>
      </c>
      <c r="CQ20" s="270">
        <v>0</v>
      </c>
      <c r="CR20" s="270">
        <v>0</v>
      </c>
      <c r="CS20" s="270">
        <v>0</v>
      </c>
      <c r="CT20" s="270">
        <v>0</v>
      </c>
      <c r="CU20" s="270">
        <v>0</v>
      </c>
      <c r="CV20" s="270">
        <v>58</v>
      </c>
      <c r="CW20" s="270">
        <v>0</v>
      </c>
      <c r="CX20" s="270">
        <v>87</v>
      </c>
      <c r="CY20" s="510">
        <v>8</v>
      </c>
      <c r="CZ20" s="270">
        <v>0</v>
      </c>
      <c r="DA20" s="270">
        <v>103</v>
      </c>
      <c r="DB20" s="270">
        <v>0</v>
      </c>
      <c r="DC20" s="270">
        <v>0</v>
      </c>
      <c r="DD20" s="270">
        <v>48</v>
      </c>
      <c r="DE20" s="270">
        <v>34</v>
      </c>
      <c r="DF20" s="270">
        <v>17</v>
      </c>
      <c r="DG20" s="270">
        <v>2</v>
      </c>
      <c r="DH20" s="270">
        <v>16</v>
      </c>
      <c r="DI20" s="270">
        <v>0</v>
      </c>
      <c r="DJ20" s="270">
        <v>17</v>
      </c>
      <c r="DK20" s="270">
        <v>17</v>
      </c>
      <c r="DL20" s="270">
        <v>29</v>
      </c>
      <c r="DM20" s="270">
        <v>0</v>
      </c>
      <c r="DN20" s="270">
        <v>375</v>
      </c>
      <c r="DO20" s="270">
        <v>0</v>
      </c>
      <c r="DP20" s="270">
        <v>17</v>
      </c>
      <c r="DQ20" s="270">
        <v>0</v>
      </c>
      <c r="DR20" s="270">
        <v>17</v>
      </c>
      <c r="DS20" s="270">
        <v>0</v>
      </c>
      <c r="DT20" s="270">
        <v>17</v>
      </c>
      <c r="DU20" s="270">
        <v>10</v>
      </c>
      <c r="DV20" s="270">
        <v>36</v>
      </c>
      <c r="DW20" s="270">
        <v>0</v>
      </c>
      <c r="DX20" s="270">
        <v>245</v>
      </c>
      <c r="DY20" s="270">
        <v>0</v>
      </c>
      <c r="DZ20" s="270">
        <v>0</v>
      </c>
      <c r="EA20" s="270">
        <v>480</v>
      </c>
      <c r="EB20" s="270">
        <v>31</v>
      </c>
      <c r="EC20" s="270">
        <v>618</v>
      </c>
      <c r="ED20" s="270">
        <v>65</v>
      </c>
      <c r="EE20" s="270">
        <v>570</v>
      </c>
      <c r="EF20" s="270">
        <v>27</v>
      </c>
      <c r="EG20" s="270"/>
      <c r="EH20" s="272">
        <v>929</v>
      </c>
      <c r="EI20" s="273">
        <v>0</v>
      </c>
      <c r="EJ20" s="273">
        <v>0</v>
      </c>
      <c r="EK20" s="273">
        <v>0</v>
      </c>
      <c r="EL20" s="273">
        <v>0</v>
      </c>
      <c r="EM20" s="273">
        <v>0</v>
      </c>
      <c r="EN20" s="273">
        <v>0</v>
      </c>
      <c r="EO20" s="273">
        <v>0</v>
      </c>
      <c r="EP20" s="273">
        <v>0</v>
      </c>
      <c r="EQ20" s="273">
        <v>0</v>
      </c>
      <c r="ER20" s="273">
        <v>0</v>
      </c>
      <c r="ES20" s="273">
        <v>130</v>
      </c>
      <c r="ET20" s="273">
        <v>0</v>
      </c>
      <c r="EU20" s="273">
        <v>0</v>
      </c>
      <c r="EV20" s="273">
        <v>0</v>
      </c>
      <c r="EW20" s="273">
        <v>0</v>
      </c>
      <c r="EX20" s="273">
        <v>50</v>
      </c>
      <c r="EY20" s="273">
        <v>0</v>
      </c>
      <c r="EZ20" s="273">
        <v>0</v>
      </c>
      <c r="FA20" s="273">
        <v>0</v>
      </c>
      <c r="FB20" s="273">
        <v>0</v>
      </c>
      <c r="FC20" s="273">
        <v>0</v>
      </c>
      <c r="FD20" s="273">
        <v>0</v>
      </c>
      <c r="FE20" s="273">
        <v>0</v>
      </c>
      <c r="FF20" s="273">
        <v>0</v>
      </c>
      <c r="FG20" s="273">
        <v>0</v>
      </c>
      <c r="FH20" s="273">
        <v>0</v>
      </c>
      <c r="FI20" s="273">
        <v>11</v>
      </c>
      <c r="FJ20" s="273">
        <v>0</v>
      </c>
      <c r="FK20" s="273">
        <v>0</v>
      </c>
      <c r="FL20" s="273">
        <v>200</v>
      </c>
      <c r="FM20" s="273">
        <v>0</v>
      </c>
      <c r="FN20" s="273">
        <v>0</v>
      </c>
      <c r="FO20" s="274">
        <v>163</v>
      </c>
      <c r="FP20" s="274">
        <v>0</v>
      </c>
      <c r="FQ20" s="274">
        <v>0</v>
      </c>
      <c r="FR20" s="274">
        <v>0</v>
      </c>
      <c r="FS20" s="274">
        <v>0</v>
      </c>
      <c r="FT20" s="274">
        <v>0</v>
      </c>
      <c r="FU20" s="274">
        <v>0</v>
      </c>
      <c r="FV20" s="274">
        <v>0</v>
      </c>
      <c r="FW20" s="274">
        <v>349</v>
      </c>
      <c r="FX20" s="274">
        <v>0</v>
      </c>
      <c r="FY20" s="274">
        <v>0</v>
      </c>
      <c r="FZ20" s="274">
        <v>38</v>
      </c>
      <c r="GA20" s="274">
        <v>0</v>
      </c>
      <c r="GB20" s="274">
        <v>42</v>
      </c>
      <c r="GC20" s="274">
        <v>0</v>
      </c>
      <c r="GD20" s="274">
        <v>4</v>
      </c>
      <c r="GE20" s="274">
        <v>0</v>
      </c>
      <c r="GF20" s="274">
        <v>780</v>
      </c>
      <c r="GG20" s="274">
        <v>220</v>
      </c>
      <c r="GH20" s="274">
        <v>0</v>
      </c>
      <c r="GI20" s="274">
        <v>0</v>
      </c>
      <c r="GJ20" s="274">
        <v>1</v>
      </c>
      <c r="GK20" s="274">
        <v>39</v>
      </c>
      <c r="GL20" s="274">
        <v>74</v>
      </c>
      <c r="GM20" s="274">
        <v>0</v>
      </c>
      <c r="GN20" s="274">
        <v>0</v>
      </c>
      <c r="GO20" s="274">
        <v>0</v>
      </c>
      <c r="GP20" s="274">
        <v>12</v>
      </c>
      <c r="GQ20" s="274">
        <v>150</v>
      </c>
      <c r="GR20" s="274">
        <v>1004</v>
      </c>
      <c r="GS20" s="274">
        <v>66</v>
      </c>
      <c r="GT20" s="274">
        <v>0</v>
      </c>
      <c r="GU20" s="274"/>
      <c r="GV20" s="265">
        <f t="shared" si="14"/>
        <v>7138</v>
      </c>
      <c r="GW20" s="276">
        <f t="shared" si="10"/>
        <v>4262</v>
      </c>
      <c r="GX20" s="289">
        <f t="shared" si="11"/>
        <v>11400</v>
      </c>
      <c r="GY20" s="266">
        <f t="shared" si="0"/>
        <v>3620</v>
      </c>
      <c r="GZ20" s="266">
        <f t="shared" si="1"/>
        <v>929</v>
      </c>
      <c r="HA20" s="266">
        <f t="shared" si="2"/>
        <v>2409</v>
      </c>
      <c r="HB20" s="266">
        <f t="shared" si="12"/>
        <v>0</v>
      </c>
      <c r="HC20" s="266">
        <f t="shared" si="3"/>
        <v>789</v>
      </c>
      <c r="HD20" s="266">
        <f t="shared" si="13"/>
        <v>3232</v>
      </c>
      <c r="HE20" s="266">
        <f t="shared" si="4"/>
        <v>30</v>
      </c>
      <c r="HF20" s="266">
        <f t="shared" si="5"/>
        <v>0</v>
      </c>
      <c r="HG20" s="266">
        <f t="shared" si="6"/>
        <v>77</v>
      </c>
      <c r="HH20" s="266">
        <f t="shared" si="7"/>
        <v>96</v>
      </c>
      <c r="HI20" s="2030">
        <f t="shared" si="8"/>
        <v>187</v>
      </c>
      <c r="HJ20" s="2031">
        <f t="shared" si="9"/>
        <v>31</v>
      </c>
      <c r="HK20" s="2032">
        <v>96</v>
      </c>
      <c r="HL20" s="2033">
        <f>[3]GEntry!GY10</f>
        <v>77.459999999999994</v>
      </c>
    </row>
    <row r="21" spans="1:220" ht="30" customHeight="1" thickBot="1">
      <c r="A21" s="275">
        <v>0.70833333333333337</v>
      </c>
      <c r="B21" s="268">
        <v>0</v>
      </c>
      <c r="C21" s="269">
        <v>0</v>
      </c>
      <c r="D21" s="269">
        <v>140</v>
      </c>
      <c r="E21" s="269">
        <v>180</v>
      </c>
      <c r="F21" s="270">
        <v>0</v>
      </c>
      <c r="G21" s="270">
        <v>78</v>
      </c>
      <c r="H21" s="269">
        <v>0</v>
      </c>
      <c r="I21" s="269">
        <v>313</v>
      </c>
      <c r="J21" s="269">
        <v>0</v>
      </c>
      <c r="K21" s="269"/>
      <c r="L21" s="269">
        <v>0</v>
      </c>
      <c r="M21" s="269">
        <v>350</v>
      </c>
      <c r="N21" s="269">
        <v>283</v>
      </c>
      <c r="O21" s="269">
        <v>0</v>
      </c>
      <c r="P21" s="269">
        <v>0</v>
      </c>
      <c r="Q21" s="269">
        <v>0</v>
      </c>
      <c r="R21" s="269">
        <v>280</v>
      </c>
      <c r="S21" s="269">
        <v>0</v>
      </c>
      <c r="T21" s="269">
        <v>100</v>
      </c>
      <c r="U21" s="269">
        <v>0</v>
      </c>
      <c r="V21" s="270">
        <v>0</v>
      </c>
      <c r="W21" s="269">
        <v>16</v>
      </c>
      <c r="X21" s="269">
        <v>0</v>
      </c>
      <c r="Y21" s="269">
        <v>0</v>
      </c>
      <c r="Z21" s="269">
        <v>0</v>
      </c>
      <c r="AA21" s="269">
        <v>0</v>
      </c>
      <c r="AB21" s="269">
        <v>0</v>
      </c>
      <c r="AC21" s="269">
        <v>0</v>
      </c>
      <c r="AD21" s="269">
        <v>0</v>
      </c>
      <c r="AE21" s="269">
        <v>0</v>
      </c>
      <c r="AF21" s="269">
        <v>12</v>
      </c>
      <c r="AG21" s="269">
        <v>7</v>
      </c>
      <c r="AH21" s="269">
        <v>24</v>
      </c>
      <c r="AI21" s="269">
        <v>6</v>
      </c>
      <c r="AJ21" s="269">
        <v>8</v>
      </c>
      <c r="AK21" s="269">
        <v>0</v>
      </c>
      <c r="AL21" s="269">
        <v>0</v>
      </c>
      <c r="AM21" s="269">
        <v>30</v>
      </c>
      <c r="AN21" s="269">
        <v>120</v>
      </c>
      <c r="AO21" s="269">
        <v>0</v>
      </c>
      <c r="AP21" s="269">
        <v>8</v>
      </c>
      <c r="AQ21" s="269">
        <v>211</v>
      </c>
      <c r="AR21" s="269">
        <v>0</v>
      </c>
      <c r="AS21" s="269">
        <v>0</v>
      </c>
      <c r="AT21" s="269">
        <v>0</v>
      </c>
      <c r="AU21" s="269"/>
      <c r="AV21" s="269">
        <v>12</v>
      </c>
      <c r="AW21" s="269">
        <v>45</v>
      </c>
      <c r="AX21" s="269">
        <v>17</v>
      </c>
      <c r="AY21" s="269">
        <v>75</v>
      </c>
      <c r="AZ21" s="269">
        <v>0</v>
      </c>
      <c r="BA21" s="269">
        <v>6</v>
      </c>
      <c r="BB21" s="269">
        <v>5</v>
      </c>
      <c r="BC21" s="269">
        <v>36</v>
      </c>
      <c r="BD21" s="269">
        <v>0</v>
      </c>
      <c r="BE21" s="269">
        <v>0</v>
      </c>
      <c r="BF21" s="269">
        <v>0</v>
      </c>
      <c r="BG21" s="269">
        <v>280</v>
      </c>
      <c r="BH21" s="269">
        <v>250</v>
      </c>
      <c r="BI21" s="269">
        <v>196</v>
      </c>
      <c r="BJ21" s="269">
        <v>63</v>
      </c>
      <c r="BK21" s="269">
        <v>0</v>
      </c>
      <c r="BL21" s="269">
        <v>31</v>
      </c>
      <c r="BM21" s="269">
        <v>39</v>
      </c>
      <c r="BN21" s="269">
        <v>0</v>
      </c>
      <c r="BO21" s="270">
        <v>51</v>
      </c>
      <c r="BP21" s="270">
        <v>0</v>
      </c>
      <c r="BQ21" s="270">
        <v>0</v>
      </c>
      <c r="BR21" s="269">
        <v>34</v>
      </c>
      <c r="BS21" s="270">
        <v>0</v>
      </c>
      <c r="BT21" s="270">
        <v>10</v>
      </c>
      <c r="BU21" s="270">
        <v>25</v>
      </c>
      <c r="BV21" s="270">
        <v>18</v>
      </c>
      <c r="BW21" s="271">
        <v>96</v>
      </c>
      <c r="BX21" s="270">
        <v>68</v>
      </c>
      <c r="BY21" s="270">
        <v>0</v>
      </c>
      <c r="BZ21" s="270">
        <v>0</v>
      </c>
      <c r="CA21" s="509">
        <v>0</v>
      </c>
      <c r="CB21" s="270">
        <v>38</v>
      </c>
      <c r="CC21" s="270">
        <v>29</v>
      </c>
      <c r="CD21" s="270">
        <v>53</v>
      </c>
      <c r="CE21" s="270">
        <v>46</v>
      </c>
      <c r="CF21" s="270">
        <v>112</v>
      </c>
      <c r="CG21" s="270">
        <v>0</v>
      </c>
      <c r="CH21" s="270">
        <v>60</v>
      </c>
      <c r="CI21" s="270">
        <v>0</v>
      </c>
      <c r="CJ21" s="270">
        <v>0</v>
      </c>
      <c r="CK21" s="270">
        <v>202</v>
      </c>
      <c r="CL21" s="270">
        <v>14</v>
      </c>
      <c r="CM21" s="270">
        <v>0</v>
      </c>
      <c r="CN21" s="270">
        <v>0</v>
      </c>
      <c r="CO21" s="270">
        <v>0</v>
      </c>
      <c r="CP21" s="270">
        <v>24</v>
      </c>
      <c r="CQ21" s="270">
        <v>0</v>
      </c>
      <c r="CR21" s="270">
        <v>0</v>
      </c>
      <c r="CS21" s="270">
        <v>0</v>
      </c>
      <c r="CT21" s="270">
        <v>0</v>
      </c>
      <c r="CU21" s="270">
        <v>0</v>
      </c>
      <c r="CV21" s="270">
        <v>58</v>
      </c>
      <c r="CW21" s="270">
        <v>0</v>
      </c>
      <c r="CX21" s="270">
        <v>102</v>
      </c>
      <c r="CY21" s="510">
        <v>2</v>
      </c>
      <c r="CZ21" s="270">
        <v>0</v>
      </c>
      <c r="DA21" s="270">
        <v>103</v>
      </c>
      <c r="DB21" s="270">
        <v>0</v>
      </c>
      <c r="DC21" s="270">
        <v>0</v>
      </c>
      <c r="DD21" s="270">
        <v>48</v>
      </c>
      <c r="DE21" s="270">
        <v>34</v>
      </c>
      <c r="DF21" s="270">
        <v>17</v>
      </c>
      <c r="DG21" s="270">
        <v>0</v>
      </c>
      <c r="DH21" s="270">
        <v>16</v>
      </c>
      <c r="DI21" s="270">
        <v>0</v>
      </c>
      <c r="DJ21" s="270">
        <v>17</v>
      </c>
      <c r="DK21" s="270">
        <v>77</v>
      </c>
      <c r="DL21" s="270">
        <v>32</v>
      </c>
      <c r="DM21" s="270">
        <v>0</v>
      </c>
      <c r="DN21" s="270">
        <v>340</v>
      </c>
      <c r="DO21" s="270">
        <v>0</v>
      </c>
      <c r="DP21" s="270">
        <v>7</v>
      </c>
      <c r="DQ21" s="270">
        <v>0</v>
      </c>
      <c r="DR21" s="270">
        <v>17</v>
      </c>
      <c r="DS21" s="270">
        <v>30</v>
      </c>
      <c r="DT21" s="270">
        <v>17</v>
      </c>
      <c r="DU21" s="270">
        <v>5</v>
      </c>
      <c r="DV21" s="270">
        <v>36</v>
      </c>
      <c r="DW21" s="270">
        <v>0</v>
      </c>
      <c r="DX21" s="270">
        <v>240</v>
      </c>
      <c r="DY21" s="270">
        <v>0</v>
      </c>
      <c r="DZ21" s="270">
        <v>0</v>
      </c>
      <c r="EA21" s="270">
        <v>465</v>
      </c>
      <c r="EB21" s="270">
        <v>22</v>
      </c>
      <c r="EC21" s="270">
        <v>621</v>
      </c>
      <c r="ED21" s="270">
        <v>59</v>
      </c>
      <c r="EE21" s="270">
        <v>500</v>
      </c>
      <c r="EF21" s="270">
        <v>10</v>
      </c>
      <c r="EG21" s="270"/>
      <c r="EH21" s="272">
        <v>930</v>
      </c>
      <c r="EI21" s="273">
        <v>0</v>
      </c>
      <c r="EJ21" s="273">
        <v>0</v>
      </c>
      <c r="EK21" s="273">
        <v>0</v>
      </c>
      <c r="EL21" s="273">
        <v>0</v>
      </c>
      <c r="EM21" s="273">
        <v>0</v>
      </c>
      <c r="EN21" s="273">
        <v>0</v>
      </c>
      <c r="EO21" s="273">
        <v>0</v>
      </c>
      <c r="EP21" s="273">
        <v>0</v>
      </c>
      <c r="EQ21" s="273">
        <v>0</v>
      </c>
      <c r="ER21" s="273">
        <v>0</v>
      </c>
      <c r="ES21" s="273">
        <v>130</v>
      </c>
      <c r="ET21" s="273">
        <v>0</v>
      </c>
      <c r="EU21" s="273">
        <v>0</v>
      </c>
      <c r="EV21" s="273">
        <v>0</v>
      </c>
      <c r="EW21" s="273">
        <v>0</v>
      </c>
      <c r="EX21" s="273">
        <v>50</v>
      </c>
      <c r="EY21" s="273">
        <v>0</v>
      </c>
      <c r="EZ21" s="273">
        <v>0</v>
      </c>
      <c r="FA21" s="273">
        <v>0</v>
      </c>
      <c r="FB21" s="273">
        <v>0</v>
      </c>
      <c r="FC21" s="273">
        <v>0</v>
      </c>
      <c r="FD21" s="273">
        <v>0</v>
      </c>
      <c r="FE21" s="273">
        <v>0</v>
      </c>
      <c r="FF21" s="273">
        <v>0</v>
      </c>
      <c r="FG21" s="273">
        <v>0</v>
      </c>
      <c r="FH21" s="273">
        <v>0</v>
      </c>
      <c r="FI21" s="273">
        <v>11</v>
      </c>
      <c r="FJ21" s="273">
        <v>0</v>
      </c>
      <c r="FK21" s="273">
        <v>0</v>
      </c>
      <c r="FL21" s="273">
        <v>200</v>
      </c>
      <c r="FM21" s="273">
        <v>0</v>
      </c>
      <c r="FN21" s="273">
        <v>0</v>
      </c>
      <c r="FO21" s="274">
        <v>156</v>
      </c>
      <c r="FP21" s="274">
        <v>0</v>
      </c>
      <c r="FQ21" s="274">
        <v>0</v>
      </c>
      <c r="FR21" s="274">
        <v>0</v>
      </c>
      <c r="FS21" s="274">
        <v>0</v>
      </c>
      <c r="FT21" s="274">
        <v>0</v>
      </c>
      <c r="FU21" s="274">
        <v>0</v>
      </c>
      <c r="FV21" s="274">
        <v>0</v>
      </c>
      <c r="FW21" s="274">
        <v>370</v>
      </c>
      <c r="FX21" s="274">
        <v>0</v>
      </c>
      <c r="FY21" s="274">
        <v>0</v>
      </c>
      <c r="FZ21" s="274">
        <v>70</v>
      </c>
      <c r="GA21" s="274">
        <v>0</v>
      </c>
      <c r="GB21" s="274">
        <v>56</v>
      </c>
      <c r="GC21" s="274">
        <v>0</v>
      </c>
      <c r="GD21" s="274">
        <v>2</v>
      </c>
      <c r="GE21" s="274">
        <v>0</v>
      </c>
      <c r="GF21" s="274">
        <v>710</v>
      </c>
      <c r="GG21" s="274">
        <v>180</v>
      </c>
      <c r="GH21" s="274">
        <v>0</v>
      </c>
      <c r="GI21" s="274">
        <v>0</v>
      </c>
      <c r="GJ21" s="274">
        <v>0</v>
      </c>
      <c r="GK21" s="274">
        <v>15</v>
      </c>
      <c r="GL21" s="274">
        <v>50</v>
      </c>
      <c r="GM21" s="274">
        <v>0</v>
      </c>
      <c r="GN21" s="274">
        <v>0</v>
      </c>
      <c r="GO21" s="274">
        <v>0</v>
      </c>
      <c r="GP21" s="274">
        <v>5</v>
      </c>
      <c r="GQ21" s="274">
        <v>150</v>
      </c>
      <c r="GR21" s="274">
        <v>1007</v>
      </c>
      <c r="GS21" s="274">
        <v>26</v>
      </c>
      <c r="GT21" s="274">
        <v>0</v>
      </c>
      <c r="GU21" s="274"/>
      <c r="GV21" s="265">
        <f>SUM(B21:EG21)</f>
        <v>6976</v>
      </c>
      <c r="GW21" s="276">
        <f>SUM(EH21:GU21)</f>
        <v>4118</v>
      </c>
      <c r="GX21" s="289">
        <f>GV21+GW21</f>
        <v>11094</v>
      </c>
      <c r="GY21" s="266">
        <f t="shared" si="0"/>
        <v>3600</v>
      </c>
      <c r="GZ21" s="266">
        <f t="shared" si="1"/>
        <v>930</v>
      </c>
      <c r="HA21" s="266">
        <f t="shared" si="2"/>
        <v>2220</v>
      </c>
      <c r="HB21" s="266">
        <f t="shared" si="12"/>
        <v>0</v>
      </c>
      <c r="HC21" s="266">
        <f t="shared" si="3"/>
        <v>893</v>
      </c>
      <c r="HD21" s="266">
        <f t="shared" si="13"/>
        <v>3153</v>
      </c>
      <c r="HE21" s="266">
        <f>AL21+AM21</f>
        <v>30</v>
      </c>
      <c r="HF21" s="266">
        <f t="shared" si="5"/>
        <v>0</v>
      </c>
      <c r="HG21" s="266">
        <f t="shared" si="6"/>
        <v>78</v>
      </c>
      <c r="HH21" s="266">
        <f t="shared" si="7"/>
        <v>96</v>
      </c>
      <c r="HI21" s="2030">
        <f t="shared" si="8"/>
        <v>72</v>
      </c>
      <c r="HJ21" s="2031">
        <f t="shared" si="9"/>
        <v>22</v>
      </c>
      <c r="HK21" s="2032">
        <v>101</v>
      </c>
      <c r="HL21" s="2033">
        <f>[3]GEntry!GY11</f>
        <v>77.459999999999994</v>
      </c>
    </row>
    <row r="22" spans="1:220" ht="30" customHeight="1" thickBot="1">
      <c r="A22" s="275">
        <v>0.75</v>
      </c>
      <c r="B22" s="268">
        <v>0</v>
      </c>
      <c r="C22" s="269">
        <v>0</v>
      </c>
      <c r="D22" s="269">
        <v>140</v>
      </c>
      <c r="E22" s="269">
        <v>180</v>
      </c>
      <c r="F22" s="270">
        <v>0</v>
      </c>
      <c r="G22" s="270">
        <v>78</v>
      </c>
      <c r="H22" s="269">
        <v>0</v>
      </c>
      <c r="I22" s="269">
        <v>313</v>
      </c>
      <c r="J22" s="269">
        <v>0</v>
      </c>
      <c r="K22" s="269"/>
      <c r="L22" s="269">
        <v>0</v>
      </c>
      <c r="M22" s="269">
        <v>320</v>
      </c>
      <c r="N22" s="269">
        <v>296</v>
      </c>
      <c r="O22" s="269">
        <v>0</v>
      </c>
      <c r="P22" s="269">
        <v>0</v>
      </c>
      <c r="Q22" s="269">
        <v>0</v>
      </c>
      <c r="R22" s="269">
        <v>280</v>
      </c>
      <c r="S22" s="269">
        <v>0</v>
      </c>
      <c r="T22" s="269">
        <v>80</v>
      </c>
      <c r="U22" s="269">
        <v>0</v>
      </c>
      <c r="V22" s="270">
        <v>0</v>
      </c>
      <c r="W22" s="269">
        <v>16</v>
      </c>
      <c r="X22" s="269">
        <v>0</v>
      </c>
      <c r="Y22" s="269">
        <v>0</v>
      </c>
      <c r="Z22" s="269">
        <v>0</v>
      </c>
      <c r="AA22" s="269">
        <v>0</v>
      </c>
      <c r="AB22" s="269">
        <v>0</v>
      </c>
      <c r="AC22" s="269">
        <v>0</v>
      </c>
      <c r="AD22" s="269">
        <v>0</v>
      </c>
      <c r="AE22" s="269">
        <v>0</v>
      </c>
      <c r="AF22" s="269">
        <v>12</v>
      </c>
      <c r="AG22" s="269">
        <v>7</v>
      </c>
      <c r="AH22" s="269">
        <v>24</v>
      </c>
      <c r="AI22" s="269">
        <v>6</v>
      </c>
      <c r="AJ22" s="269">
        <v>8</v>
      </c>
      <c r="AK22" s="269">
        <v>0</v>
      </c>
      <c r="AL22" s="269">
        <v>0</v>
      </c>
      <c r="AM22" s="269">
        <v>30</v>
      </c>
      <c r="AN22" s="269">
        <v>122</v>
      </c>
      <c r="AO22" s="269">
        <v>0</v>
      </c>
      <c r="AP22" s="269">
        <v>10</v>
      </c>
      <c r="AQ22" s="269">
        <v>212</v>
      </c>
      <c r="AR22" s="269">
        <v>0</v>
      </c>
      <c r="AS22" s="269">
        <v>0</v>
      </c>
      <c r="AT22" s="269">
        <v>0</v>
      </c>
      <c r="AU22" s="269"/>
      <c r="AV22" s="269">
        <v>12</v>
      </c>
      <c r="AW22" s="269">
        <v>62</v>
      </c>
      <c r="AX22" s="269">
        <v>51</v>
      </c>
      <c r="AY22" s="269">
        <v>78</v>
      </c>
      <c r="AZ22" s="269">
        <v>12</v>
      </c>
      <c r="BA22" s="269">
        <v>6</v>
      </c>
      <c r="BB22" s="269">
        <v>5</v>
      </c>
      <c r="BC22" s="269">
        <v>41</v>
      </c>
      <c r="BD22" s="269">
        <v>0</v>
      </c>
      <c r="BE22" s="269">
        <v>0</v>
      </c>
      <c r="BF22" s="269">
        <v>0</v>
      </c>
      <c r="BG22" s="269">
        <v>285</v>
      </c>
      <c r="BH22" s="269">
        <v>250</v>
      </c>
      <c r="BI22" s="269">
        <v>161</v>
      </c>
      <c r="BJ22" s="269">
        <v>63</v>
      </c>
      <c r="BK22" s="269">
        <v>0</v>
      </c>
      <c r="BL22" s="269">
        <v>31</v>
      </c>
      <c r="BM22" s="269">
        <v>42</v>
      </c>
      <c r="BN22" s="269">
        <v>0</v>
      </c>
      <c r="BO22" s="270">
        <v>51</v>
      </c>
      <c r="BP22" s="270">
        <v>0</v>
      </c>
      <c r="BQ22" s="270">
        <v>0</v>
      </c>
      <c r="BR22" s="269">
        <v>41</v>
      </c>
      <c r="BS22" s="270">
        <v>0</v>
      </c>
      <c r="BT22" s="270">
        <v>10</v>
      </c>
      <c r="BU22" s="270">
        <v>25</v>
      </c>
      <c r="BV22" s="270">
        <v>18</v>
      </c>
      <c r="BW22" s="271">
        <v>94</v>
      </c>
      <c r="BX22" s="270">
        <v>68</v>
      </c>
      <c r="BY22" s="270">
        <v>0</v>
      </c>
      <c r="BZ22" s="270">
        <v>0</v>
      </c>
      <c r="CA22" s="509">
        <v>0</v>
      </c>
      <c r="CB22" s="270">
        <v>38</v>
      </c>
      <c r="CC22" s="270">
        <v>29</v>
      </c>
      <c r="CD22" s="270">
        <v>53</v>
      </c>
      <c r="CE22" s="270">
        <v>46</v>
      </c>
      <c r="CF22" s="270">
        <v>80</v>
      </c>
      <c r="CG22" s="270">
        <v>0</v>
      </c>
      <c r="CH22" s="270">
        <v>62</v>
      </c>
      <c r="CI22" s="270">
        <v>0</v>
      </c>
      <c r="CJ22" s="270">
        <v>0</v>
      </c>
      <c r="CK22" s="270">
        <v>203</v>
      </c>
      <c r="CL22" s="270">
        <v>15</v>
      </c>
      <c r="CM22" s="270">
        <v>0</v>
      </c>
      <c r="CN22" s="270">
        <v>0</v>
      </c>
      <c r="CO22" s="270">
        <v>0</v>
      </c>
      <c r="CP22" s="270">
        <v>24</v>
      </c>
      <c r="CQ22" s="270">
        <v>0</v>
      </c>
      <c r="CR22" s="270">
        <v>0</v>
      </c>
      <c r="CS22" s="270">
        <v>0</v>
      </c>
      <c r="CT22" s="270">
        <v>0</v>
      </c>
      <c r="CU22" s="270">
        <v>0</v>
      </c>
      <c r="CV22" s="270">
        <v>104</v>
      </c>
      <c r="CW22" s="270">
        <v>0</v>
      </c>
      <c r="CX22" s="270">
        <v>108</v>
      </c>
      <c r="CY22" s="510">
        <v>0</v>
      </c>
      <c r="CZ22" s="270">
        <v>0</v>
      </c>
      <c r="DA22" s="270">
        <v>103</v>
      </c>
      <c r="DB22" s="270">
        <v>0</v>
      </c>
      <c r="DC22" s="270">
        <v>0</v>
      </c>
      <c r="DD22" s="270">
        <v>97</v>
      </c>
      <c r="DE22" s="270">
        <v>34</v>
      </c>
      <c r="DF22" s="270">
        <v>17</v>
      </c>
      <c r="DG22" s="270">
        <v>0</v>
      </c>
      <c r="DH22" s="270">
        <v>16</v>
      </c>
      <c r="DI22" s="270">
        <v>0</v>
      </c>
      <c r="DJ22" s="270">
        <v>17</v>
      </c>
      <c r="DK22" s="270">
        <v>114</v>
      </c>
      <c r="DL22" s="270">
        <v>57</v>
      </c>
      <c r="DM22" s="270">
        <v>0</v>
      </c>
      <c r="DN22" s="270">
        <v>310</v>
      </c>
      <c r="DO22" s="270">
        <v>0</v>
      </c>
      <c r="DP22" s="270">
        <v>0</v>
      </c>
      <c r="DQ22" s="270">
        <v>0</v>
      </c>
      <c r="DR22" s="270">
        <v>17</v>
      </c>
      <c r="DS22" s="270">
        <v>35</v>
      </c>
      <c r="DT22" s="270">
        <v>17</v>
      </c>
      <c r="DU22" s="270">
        <v>1</v>
      </c>
      <c r="DV22" s="270">
        <v>36</v>
      </c>
      <c r="DW22" s="270">
        <v>0</v>
      </c>
      <c r="DX22" s="270">
        <v>240</v>
      </c>
      <c r="DY22" s="270">
        <v>0</v>
      </c>
      <c r="DZ22" s="270">
        <v>0</v>
      </c>
      <c r="EA22" s="270">
        <v>421</v>
      </c>
      <c r="EB22" s="270">
        <v>12</v>
      </c>
      <c r="EC22" s="270">
        <v>584</v>
      </c>
      <c r="ED22" s="270">
        <v>164</v>
      </c>
      <c r="EE22" s="270">
        <v>350</v>
      </c>
      <c r="EF22" s="270">
        <v>1</v>
      </c>
      <c r="EG22" s="270"/>
      <c r="EH22" s="272">
        <v>928</v>
      </c>
      <c r="EI22" s="273">
        <v>0</v>
      </c>
      <c r="EJ22" s="273">
        <v>0</v>
      </c>
      <c r="EK22" s="273">
        <v>0</v>
      </c>
      <c r="EL22" s="273">
        <v>0</v>
      </c>
      <c r="EM22" s="273">
        <v>0</v>
      </c>
      <c r="EN22" s="273">
        <v>0</v>
      </c>
      <c r="EO22" s="273">
        <v>0</v>
      </c>
      <c r="EP22" s="273">
        <v>0</v>
      </c>
      <c r="EQ22" s="273">
        <v>0</v>
      </c>
      <c r="ER22" s="273">
        <v>0</v>
      </c>
      <c r="ES22" s="273">
        <v>80</v>
      </c>
      <c r="ET22" s="273">
        <v>0</v>
      </c>
      <c r="EU22" s="273">
        <v>0</v>
      </c>
      <c r="EV22" s="273">
        <v>0</v>
      </c>
      <c r="EW22" s="273">
        <v>0</v>
      </c>
      <c r="EX22" s="273">
        <v>50</v>
      </c>
      <c r="EY22" s="273">
        <v>0</v>
      </c>
      <c r="EZ22" s="273">
        <v>0</v>
      </c>
      <c r="FA22" s="273">
        <v>0</v>
      </c>
      <c r="FB22" s="273">
        <v>0</v>
      </c>
      <c r="FC22" s="273">
        <v>0</v>
      </c>
      <c r="FD22" s="273">
        <v>0</v>
      </c>
      <c r="FE22" s="273">
        <v>0</v>
      </c>
      <c r="FF22" s="273">
        <v>0</v>
      </c>
      <c r="FG22" s="273">
        <v>0</v>
      </c>
      <c r="FH22" s="273">
        <v>0</v>
      </c>
      <c r="FI22" s="273">
        <v>11</v>
      </c>
      <c r="FJ22" s="273">
        <v>0</v>
      </c>
      <c r="FK22" s="273">
        <v>0</v>
      </c>
      <c r="FL22" s="273">
        <v>200</v>
      </c>
      <c r="FM22" s="273">
        <v>0</v>
      </c>
      <c r="FN22" s="273">
        <v>0</v>
      </c>
      <c r="FO22" s="274">
        <v>156</v>
      </c>
      <c r="FP22" s="274">
        <v>0</v>
      </c>
      <c r="FQ22" s="274">
        <v>0</v>
      </c>
      <c r="FR22" s="274">
        <v>0</v>
      </c>
      <c r="FS22" s="274">
        <v>0</v>
      </c>
      <c r="FT22" s="274">
        <v>0</v>
      </c>
      <c r="FU22" s="274">
        <v>0</v>
      </c>
      <c r="FV22" s="274">
        <v>0</v>
      </c>
      <c r="FW22" s="274">
        <v>354</v>
      </c>
      <c r="FX22" s="274">
        <v>0</v>
      </c>
      <c r="FY22" s="274">
        <v>0</v>
      </c>
      <c r="FZ22" s="274">
        <v>70</v>
      </c>
      <c r="GA22" s="274">
        <v>0</v>
      </c>
      <c r="GB22" s="274">
        <v>56</v>
      </c>
      <c r="GC22" s="274">
        <v>0</v>
      </c>
      <c r="GD22" s="274">
        <v>0</v>
      </c>
      <c r="GE22" s="274">
        <v>0</v>
      </c>
      <c r="GF22" s="274">
        <v>640</v>
      </c>
      <c r="GG22" s="274">
        <v>180</v>
      </c>
      <c r="GH22" s="274">
        <v>0</v>
      </c>
      <c r="GI22" s="274">
        <v>0</v>
      </c>
      <c r="GJ22" s="274">
        <v>0</v>
      </c>
      <c r="GK22" s="274">
        <v>2</v>
      </c>
      <c r="GL22" s="274">
        <v>54</v>
      </c>
      <c r="GM22" s="274">
        <v>0</v>
      </c>
      <c r="GN22" s="274">
        <v>0</v>
      </c>
      <c r="GO22" s="274">
        <v>0</v>
      </c>
      <c r="GP22" s="274">
        <v>1</v>
      </c>
      <c r="GQ22" s="274">
        <v>150</v>
      </c>
      <c r="GR22" s="274">
        <v>1013</v>
      </c>
      <c r="GS22" s="274">
        <v>2</v>
      </c>
      <c r="GT22" s="274">
        <v>0</v>
      </c>
      <c r="GU22" s="274"/>
      <c r="GV22" s="265">
        <f t="shared" si="14"/>
        <v>6945</v>
      </c>
      <c r="GW22" s="276">
        <f t="shared" si="10"/>
        <v>3947</v>
      </c>
      <c r="GX22" s="289">
        <f t="shared" si="11"/>
        <v>10892</v>
      </c>
      <c r="GY22" s="266">
        <f t="shared" si="0"/>
        <v>3482</v>
      </c>
      <c r="GZ22" s="266">
        <f t="shared" si="1"/>
        <v>928</v>
      </c>
      <c r="HA22" s="266">
        <f t="shared" si="2"/>
        <v>2118</v>
      </c>
      <c r="HB22" s="266">
        <f t="shared" si="12"/>
        <v>0</v>
      </c>
      <c r="HC22" s="266">
        <f t="shared" si="3"/>
        <v>1084</v>
      </c>
      <c r="HD22" s="266">
        <f t="shared" si="13"/>
        <v>3008</v>
      </c>
      <c r="HE22" s="266">
        <f t="shared" si="4"/>
        <v>30</v>
      </c>
      <c r="HF22" s="266">
        <f t="shared" si="5"/>
        <v>0</v>
      </c>
      <c r="HG22" s="266">
        <f t="shared" si="6"/>
        <v>129</v>
      </c>
      <c r="HH22" s="266">
        <f t="shared" si="7"/>
        <v>94</v>
      </c>
      <c r="HI22" s="2030">
        <f t="shared" si="8"/>
        <v>7</v>
      </c>
      <c r="HJ22" s="2031">
        <f t="shared" si="9"/>
        <v>12</v>
      </c>
      <c r="HK22" s="2032">
        <v>74</v>
      </c>
      <c r="HL22" s="2033">
        <f>[3]GEntry!GY12</f>
        <v>77.45</v>
      </c>
    </row>
    <row r="23" spans="1:220" ht="30" customHeight="1" thickBot="1">
      <c r="A23" s="275">
        <v>0.77083333333333337</v>
      </c>
      <c r="B23" s="277">
        <v>0</v>
      </c>
      <c r="C23" s="278">
        <v>0</v>
      </c>
      <c r="D23" s="278">
        <v>0</v>
      </c>
      <c r="E23" s="278">
        <v>0</v>
      </c>
      <c r="F23" s="278">
        <v>0</v>
      </c>
      <c r="G23" s="278">
        <v>0</v>
      </c>
      <c r="H23" s="278">
        <v>0</v>
      </c>
      <c r="I23" s="278">
        <v>0</v>
      </c>
      <c r="J23" s="278">
        <v>0</v>
      </c>
      <c r="K23" s="278"/>
      <c r="L23" s="278">
        <v>0</v>
      </c>
      <c r="M23" s="511">
        <v>0</v>
      </c>
      <c r="N23" s="278">
        <v>0</v>
      </c>
      <c r="O23" s="278">
        <v>0</v>
      </c>
      <c r="P23" s="278">
        <v>0</v>
      </c>
      <c r="Q23" s="278">
        <v>0</v>
      </c>
      <c r="R23" s="278">
        <v>0</v>
      </c>
      <c r="S23" s="278">
        <v>0</v>
      </c>
      <c r="T23" s="278">
        <v>0</v>
      </c>
      <c r="U23" s="278">
        <v>0</v>
      </c>
      <c r="V23" s="278">
        <v>0</v>
      </c>
      <c r="W23" s="278">
        <v>0</v>
      </c>
      <c r="X23" s="278">
        <v>0</v>
      </c>
      <c r="Y23" s="278">
        <v>0</v>
      </c>
      <c r="Z23" s="278">
        <v>0</v>
      </c>
      <c r="AA23" s="278">
        <v>0</v>
      </c>
      <c r="AB23" s="278">
        <v>0</v>
      </c>
      <c r="AC23" s="278">
        <v>0</v>
      </c>
      <c r="AD23" s="278">
        <v>0</v>
      </c>
      <c r="AE23" s="278">
        <v>0</v>
      </c>
      <c r="AF23" s="278">
        <v>0</v>
      </c>
      <c r="AG23" s="278">
        <v>0</v>
      </c>
      <c r="AH23" s="278">
        <v>0</v>
      </c>
      <c r="AI23" s="278">
        <v>0</v>
      </c>
      <c r="AJ23" s="278">
        <v>0</v>
      </c>
      <c r="AK23" s="278">
        <v>0</v>
      </c>
      <c r="AL23" s="278">
        <v>0</v>
      </c>
      <c r="AM23" s="278">
        <v>0</v>
      </c>
      <c r="AN23" s="278">
        <v>0</v>
      </c>
      <c r="AO23" s="278">
        <v>0</v>
      </c>
      <c r="AP23" s="278">
        <v>0</v>
      </c>
      <c r="AQ23" s="278">
        <v>0</v>
      </c>
      <c r="AR23" s="278">
        <v>0</v>
      </c>
      <c r="AS23" s="278">
        <v>0</v>
      </c>
      <c r="AT23" s="278">
        <v>0</v>
      </c>
      <c r="AU23" s="278"/>
      <c r="AV23" s="278">
        <v>0</v>
      </c>
      <c r="AW23" s="278">
        <v>0</v>
      </c>
      <c r="AX23" s="278">
        <v>0</v>
      </c>
      <c r="AY23" s="278">
        <v>0</v>
      </c>
      <c r="AZ23" s="278">
        <v>0</v>
      </c>
      <c r="BA23" s="278">
        <v>0</v>
      </c>
      <c r="BB23" s="278">
        <v>0</v>
      </c>
      <c r="BC23" s="278">
        <v>0</v>
      </c>
      <c r="BD23" s="278">
        <v>0</v>
      </c>
      <c r="BE23" s="278">
        <v>0</v>
      </c>
      <c r="BF23" s="278">
        <v>0</v>
      </c>
      <c r="BG23" s="278">
        <v>0</v>
      </c>
      <c r="BH23" s="278">
        <v>0</v>
      </c>
      <c r="BI23" s="278">
        <v>0</v>
      </c>
      <c r="BJ23" s="278">
        <v>0</v>
      </c>
      <c r="BK23" s="278">
        <v>0</v>
      </c>
      <c r="BL23" s="278">
        <v>0</v>
      </c>
      <c r="BM23" s="278">
        <v>0</v>
      </c>
      <c r="BN23" s="278">
        <v>0</v>
      </c>
      <c r="BO23" s="278">
        <v>0</v>
      </c>
      <c r="BP23" s="278">
        <v>0</v>
      </c>
      <c r="BQ23" s="278">
        <v>0</v>
      </c>
      <c r="BR23" s="278">
        <v>0</v>
      </c>
      <c r="BS23" s="278">
        <v>0</v>
      </c>
      <c r="BT23" s="278">
        <v>0</v>
      </c>
      <c r="BU23" s="278">
        <v>0</v>
      </c>
      <c r="BV23" s="278">
        <v>0</v>
      </c>
      <c r="BW23" s="279">
        <v>0</v>
      </c>
      <c r="BX23" s="278">
        <v>0</v>
      </c>
      <c r="BY23" s="278">
        <v>0</v>
      </c>
      <c r="BZ23" s="278">
        <v>0</v>
      </c>
      <c r="CA23" s="512">
        <v>0</v>
      </c>
      <c r="CB23" s="278">
        <v>0</v>
      </c>
      <c r="CC23" s="278">
        <v>0</v>
      </c>
      <c r="CD23" s="278">
        <v>0</v>
      </c>
      <c r="CE23" s="278">
        <v>0</v>
      </c>
      <c r="CF23" s="278">
        <v>0</v>
      </c>
      <c r="CG23" s="278">
        <v>0</v>
      </c>
      <c r="CH23" s="278">
        <v>0</v>
      </c>
      <c r="CI23" s="278">
        <v>0</v>
      </c>
      <c r="CJ23" s="278">
        <v>0</v>
      </c>
      <c r="CK23" s="278">
        <v>0</v>
      </c>
      <c r="CL23" s="278">
        <v>0</v>
      </c>
      <c r="CM23" s="278">
        <v>0</v>
      </c>
      <c r="CN23" s="278">
        <v>0</v>
      </c>
      <c r="CO23" s="278">
        <v>0</v>
      </c>
      <c r="CP23" s="278">
        <v>0</v>
      </c>
      <c r="CQ23" s="278">
        <v>0</v>
      </c>
      <c r="CR23" s="278">
        <v>0</v>
      </c>
      <c r="CS23" s="278">
        <v>0</v>
      </c>
      <c r="CT23" s="278">
        <v>0</v>
      </c>
      <c r="CU23" s="278">
        <v>0</v>
      </c>
      <c r="CV23" s="278">
        <v>0</v>
      </c>
      <c r="CW23" s="278">
        <v>0</v>
      </c>
      <c r="CX23" s="278">
        <v>0</v>
      </c>
      <c r="CY23" s="513">
        <v>0</v>
      </c>
      <c r="CZ23" s="278">
        <v>0</v>
      </c>
      <c r="DA23" s="278">
        <v>0</v>
      </c>
      <c r="DB23" s="278">
        <v>0</v>
      </c>
      <c r="DC23" s="278">
        <v>0</v>
      </c>
      <c r="DD23" s="278">
        <v>0</v>
      </c>
      <c r="DE23" s="511">
        <v>0</v>
      </c>
      <c r="DF23" s="278">
        <v>0</v>
      </c>
      <c r="DG23" s="278">
        <v>0</v>
      </c>
      <c r="DH23" s="278">
        <v>0</v>
      </c>
      <c r="DI23" s="278">
        <v>0</v>
      </c>
      <c r="DJ23" s="278">
        <v>0</v>
      </c>
      <c r="DK23" s="278">
        <v>0</v>
      </c>
      <c r="DL23" s="278">
        <v>0</v>
      </c>
      <c r="DM23" s="278">
        <v>0</v>
      </c>
      <c r="DN23" s="278">
        <v>0</v>
      </c>
      <c r="DO23" s="278">
        <v>0</v>
      </c>
      <c r="DP23" s="278">
        <v>0</v>
      </c>
      <c r="DQ23" s="278">
        <v>0</v>
      </c>
      <c r="DR23" s="278">
        <v>0</v>
      </c>
      <c r="DS23" s="278">
        <v>0</v>
      </c>
      <c r="DT23" s="278">
        <v>0</v>
      </c>
      <c r="DU23" s="278">
        <v>0</v>
      </c>
      <c r="DV23" s="278">
        <v>0</v>
      </c>
      <c r="DW23" s="278">
        <v>0</v>
      </c>
      <c r="DX23" s="278">
        <v>0</v>
      </c>
      <c r="DY23" s="278">
        <v>0</v>
      </c>
      <c r="DZ23" s="278">
        <v>0</v>
      </c>
      <c r="EA23" s="278">
        <v>0</v>
      </c>
      <c r="EB23" s="278">
        <v>0</v>
      </c>
      <c r="EC23" s="278">
        <v>0</v>
      </c>
      <c r="ED23" s="278">
        <v>0</v>
      </c>
      <c r="EE23" s="278">
        <v>0</v>
      </c>
      <c r="EF23" s="278">
        <v>0</v>
      </c>
      <c r="EG23" s="278"/>
      <c r="EH23" s="279">
        <v>0</v>
      </c>
      <c r="EI23" s="280">
        <v>0</v>
      </c>
      <c r="EJ23" s="280">
        <v>0</v>
      </c>
      <c r="EK23" s="280">
        <v>0</v>
      </c>
      <c r="EL23" s="280">
        <v>0</v>
      </c>
      <c r="EM23" s="280">
        <v>0</v>
      </c>
      <c r="EN23" s="280">
        <v>0</v>
      </c>
      <c r="EO23" s="280">
        <v>0</v>
      </c>
      <c r="EP23" s="280">
        <v>0</v>
      </c>
      <c r="EQ23" s="280">
        <v>0</v>
      </c>
      <c r="ER23" s="280">
        <v>0</v>
      </c>
      <c r="ES23" s="280">
        <v>0</v>
      </c>
      <c r="ET23" s="280">
        <v>0</v>
      </c>
      <c r="EU23" s="280">
        <v>0</v>
      </c>
      <c r="EV23" s="280">
        <v>0</v>
      </c>
      <c r="EW23" s="280">
        <v>0</v>
      </c>
      <c r="EX23" s="514">
        <v>0</v>
      </c>
      <c r="EY23" s="280">
        <v>0</v>
      </c>
      <c r="EZ23" s="280">
        <v>0</v>
      </c>
      <c r="FA23" s="280">
        <v>0</v>
      </c>
      <c r="FB23" s="280">
        <v>0</v>
      </c>
      <c r="FC23" s="280">
        <v>0</v>
      </c>
      <c r="FD23" s="280">
        <v>0</v>
      </c>
      <c r="FE23" s="280">
        <v>0</v>
      </c>
      <c r="FF23" s="280">
        <v>0</v>
      </c>
      <c r="FG23" s="280">
        <v>0</v>
      </c>
      <c r="FH23" s="280">
        <v>0</v>
      </c>
      <c r="FI23" s="280">
        <v>0</v>
      </c>
      <c r="FJ23" s="280">
        <v>0</v>
      </c>
      <c r="FK23" s="280">
        <v>0</v>
      </c>
      <c r="FL23" s="280">
        <v>0</v>
      </c>
      <c r="FM23" s="280">
        <v>0</v>
      </c>
      <c r="FN23" s="280">
        <v>0</v>
      </c>
      <c r="FO23" s="281">
        <v>0</v>
      </c>
      <c r="FP23" s="281">
        <v>0</v>
      </c>
      <c r="FQ23" s="281">
        <v>0</v>
      </c>
      <c r="FR23" s="281">
        <v>0</v>
      </c>
      <c r="FS23" s="281">
        <v>0</v>
      </c>
      <c r="FT23" s="281">
        <v>0</v>
      </c>
      <c r="FU23" s="281">
        <v>0</v>
      </c>
      <c r="FV23" s="281">
        <v>0</v>
      </c>
      <c r="FW23" s="281">
        <v>0</v>
      </c>
      <c r="FX23" s="281">
        <v>0</v>
      </c>
      <c r="FY23" s="281">
        <v>0</v>
      </c>
      <c r="FZ23" s="281">
        <v>0</v>
      </c>
      <c r="GA23" s="281">
        <v>0</v>
      </c>
      <c r="GB23" s="281">
        <v>0</v>
      </c>
      <c r="GC23" s="281">
        <v>0</v>
      </c>
      <c r="GD23" s="281">
        <v>0</v>
      </c>
      <c r="GE23" s="281">
        <v>0</v>
      </c>
      <c r="GF23" s="281">
        <v>0</v>
      </c>
      <c r="GG23" s="281">
        <v>0</v>
      </c>
      <c r="GH23" s="281">
        <v>0</v>
      </c>
      <c r="GI23" s="281">
        <v>0</v>
      </c>
      <c r="GJ23" s="281">
        <v>0</v>
      </c>
      <c r="GK23" s="281">
        <v>0</v>
      </c>
      <c r="GL23" s="281">
        <v>0</v>
      </c>
      <c r="GM23" s="281">
        <v>0</v>
      </c>
      <c r="GN23" s="281">
        <v>0</v>
      </c>
      <c r="GO23" s="281">
        <v>0</v>
      </c>
      <c r="GP23" s="281">
        <v>0</v>
      </c>
      <c r="GQ23" s="281">
        <v>0</v>
      </c>
      <c r="GR23" s="281">
        <v>0</v>
      </c>
      <c r="GS23" s="281">
        <v>0</v>
      </c>
      <c r="GT23" s="281">
        <v>0</v>
      </c>
      <c r="GU23" s="281"/>
      <c r="GV23" s="265">
        <f t="shared" si="14"/>
        <v>0</v>
      </c>
      <c r="GW23" s="276">
        <f t="shared" si="10"/>
        <v>0</v>
      </c>
      <c r="GX23" s="289">
        <f t="shared" si="11"/>
        <v>0</v>
      </c>
      <c r="GY23" s="266">
        <f t="shared" si="0"/>
        <v>0</v>
      </c>
      <c r="GZ23" s="266">
        <f t="shared" si="1"/>
        <v>0</v>
      </c>
      <c r="HA23" s="266">
        <f t="shared" si="2"/>
        <v>0</v>
      </c>
      <c r="HB23" s="266">
        <f t="shared" si="12"/>
        <v>0</v>
      </c>
      <c r="HC23" s="266">
        <f t="shared" si="3"/>
        <v>0</v>
      </c>
      <c r="HD23" s="266">
        <f t="shared" si="13"/>
        <v>0</v>
      </c>
      <c r="HE23" s="266">
        <f t="shared" si="4"/>
        <v>0</v>
      </c>
      <c r="HF23" s="266">
        <f t="shared" si="5"/>
        <v>0</v>
      </c>
      <c r="HG23" s="266">
        <f t="shared" si="6"/>
        <v>0</v>
      </c>
      <c r="HH23" s="266">
        <f t="shared" si="7"/>
        <v>0</v>
      </c>
      <c r="HI23" s="2030">
        <f t="shared" si="8"/>
        <v>0</v>
      </c>
      <c r="HJ23" s="2031">
        <f t="shared" si="9"/>
        <v>0</v>
      </c>
      <c r="HK23" s="2032"/>
      <c r="HL23" s="2033">
        <f>[3]GEntry!GY13</f>
        <v>77.45</v>
      </c>
    </row>
    <row r="24" spans="1:220" ht="30" customHeight="1" thickBot="1">
      <c r="A24" s="275">
        <v>0.79166666666666663</v>
      </c>
      <c r="B24" s="268">
        <v>0</v>
      </c>
      <c r="C24" s="269">
        <v>0</v>
      </c>
      <c r="D24" s="269">
        <v>220</v>
      </c>
      <c r="E24" s="269">
        <v>180</v>
      </c>
      <c r="F24" s="269">
        <v>0</v>
      </c>
      <c r="G24" s="269">
        <v>77</v>
      </c>
      <c r="H24" s="269">
        <v>0</v>
      </c>
      <c r="I24" s="269">
        <v>317</v>
      </c>
      <c r="J24" s="269">
        <v>0</v>
      </c>
      <c r="K24" s="269"/>
      <c r="L24" s="269">
        <v>0</v>
      </c>
      <c r="M24" s="269">
        <v>450</v>
      </c>
      <c r="N24" s="269">
        <v>285</v>
      </c>
      <c r="O24" s="269">
        <v>0</v>
      </c>
      <c r="P24" s="269">
        <v>0</v>
      </c>
      <c r="Q24" s="269">
        <v>0</v>
      </c>
      <c r="R24" s="269">
        <v>316</v>
      </c>
      <c r="S24" s="269">
        <v>0</v>
      </c>
      <c r="T24" s="269">
        <v>201</v>
      </c>
      <c r="U24" s="269">
        <v>0</v>
      </c>
      <c r="V24" s="269">
        <v>0</v>
      </c>
      <c r="W24" s="269">
        <v>82</v>
      </c>
      <c r="X24" s="269">
        <v>0</v>
      </c>
      <c r="Y24" s="269">
        <v>0</v>
      </c>
      <c r="Z24" s="269">
        <v>0</v>
      </c>
      <c r="AA24" s="269">
        <v>0</v>
      </c>
      <c r="AB24" s="269">
        <v>0</v>
      </c>
      <c r="AC24" s="269">
        <v>0</v>
      </c>
      <c r="AD24" s="269">
        <v>0</v>
      </c>
      <c r="AE24" s="269">
        <v>0</v>
      </c>
      <c r="AF24" s="269">
        <v>12</v>
      </c>
      <c r="AG24" s="269">
        <v>7</v>
      </c>
      <c r="AH24" s="269">
        <v>24</v>
      </c>
      <c r="AI24" s="269">
        <v>6</v>
      </c>
      <c r="AJ24" s="269">
        <v>8</v>
      </c>
      <c r="AK24" s="269">
        <v>0</v>
      </c>
      <c r="AL24" s="269">
        <v>0</v>
      </c>
      <c r="AM24" s="269">
        <v>30</v>
      </c>
      <c r="AN24" s="269">
        <v>122</v>
      </c>
      <c r="AO24" s="269">
        <v>0</v>
      </c>
      <c r="AP24" s="269">
        <v>25</v>
      </c>
      <c r="AQ24" s="269">
        <v>212</v>
      </c>
      <c r="AR24" s="269">
        <v>0</v>
      </c>
      <c r="AS24" s="269">
        <v>0</v>
      </c>
      <c r="AT24" s="269">
        <v>0</v>
      </c>
      <c r="AU24" s="269"/>
      <c r="AV24" s="269">
        <v>12</v>
      </c>
      <c r="AW24" s="269">
        <v>63</v>
      </c>
      <c r="AX24" s="269">
        <v>51</v>
      </c>
      <c r="AY24" s="269">
        <v>80</v>
      </c>
      <c r="AZ24" s="269">
        <v>12</v>
      </c>
      <c r="BA24" s="269">
        <v>6</v>
      </c>
      <c r="BB24" s="269">
        <v>5</v>
      </c>
      <c r="BC24" s="269">
        <v>42</v>
      </c>
      <c r="BD24" s="269">
        <v>0</v>
      </c>
      <c r="BE24" s="269">
        <v>0</v>
      </c>
      <c r="BF24" s="269">
        <v>0</v>
      </c>
      <c r="BG24" s="269">
        <v>285</v>
      </c>
      <c r="BH24" s="269">
        <v>250</v>
      </c>
      <c r="BI24" s="269">
        <v>211</v>
      </c>
      <c r="BJ24" s="269">
        <v>63</v>
      </c>
      <c r="BK24" s="269">
        <v>0</v>
      </c>
      <c r="BL24" s="269">
        <v>31</v>
      </c>
      <c r="BM24" s="269">
        <v>34</v>
      </c>
      <c r="BN24" s="269">
        <v>0</v>
      </c>
      <c r="BO24" s="269">
        <v>51</v>
      </c>
      <c r="BP24" s="269">
        <v>0</v>
      </c>
      <c r="BQ24" s="269">
        <v>0</v>
      </c>
      <c r="BR24" s="269">
        <v>52</v>
      </c>
      <c r="BS24" s="269">
        <v>0</v>
      </c>
      <c r="BT24" s="269">
        <v>10</v>
      </c>
      <c r="BU24" s="269">
        <v>25</v>
      </c>
      <c r="BV24" s="269">
        <v>18</v>
      </c>
      <c r="BW24" s="282">
        <v>102</v>
      </c>
      <c r="BX24" s="269">
        <v>80</v>
      </c>
      <c r="BY24" s="269">
        <v>0</v>
      </c>
      <c r="BZ24" s="269">
        <v>0</v>
      </c>
      <c r="CA24" s="515">
        <v>0</v>
      </c>
      <c r="CB24" s="269">
        <v>38</v>
      </c>
      <c r="CC24" s="269">
        <v>29</v>
      </c>
      <c r="CD24" s="269">
        <v>53</v>
      </c>
      <c r="CE24" s="269">
        <v>46</v>
      </c>
      <c r="CF24" s="269">
        <v>112</v>
      </c>
      <c r="CG24" s="269">
        <v>0</v>
      </c>
      <c r="CH24" s="269">
        <v>59</v>
      </c>
      <c r="CI24" s="269">
        <v>0</v>
      </c>
      <c r="CJ24" s="269">
        <v>0</v>
      </c>
      <c r="CK24" s="269">
        <v>204</v>
      </c>
      <c r="CL24" s="269">
        <v>17</v>
      </c>
      <c r="CM24" s="269">
        <v>0</v>
      </c>
      <c r="CN24" s="269">
        <v>0</v>
      </c>
      <c r="CO24" s="269">
        <v>0</v>
      </c>
      <c r="CP24" s="269">
        <v>24</v>
      </c>
      <c r="CQ24" s="269">
        <v>0</v>
      </c>
      <c r="CR24" s="269">
        <v>0</v>
      </c>
      <c r="CS24" s="269">
        <v>0</v>
      </c>
      <c r="CT24" s="269">
        <v>0</v>
      </c>
      <c r="CU24" s="269">
        <v>0</v>
      </c>
      <c r="CV24" s="269">
        <v>106</v>
      </c>
      <c r="CW24" s="269">
        <v>0</v>
      </c>
      <c r="CX24" s="269">
        <v>96</v>
      </c>
      <c r="CY24" s="516">
        <v>0</v>
      </c>
      <c r="CZ24" s="269">
        <v>0</v>
      </c>
      <c r="DA24" s="269">
        <v>146</v>
      </c>
      <c r="DB24" s="269">
        <v>0</v>
      </c>
      <c r="DC24" s="269">
        <v>0</v>
      </c>
      <c r="DD24" s="269">
        <v>97</v>
      </c>
      <c r="DE24" s="269">
        <v>34</v>
      </c>
      <c r="DF24" s="269">
        <v>17</v>
      </c>
      <c r="DG24" s="269">
        <v>0</v>
      </c>
      <c r="DH24" s="269">
        <v>16</v>
      </c>
      <c r="DI24" s="269">
        <v>0</v>
      </c>
      <c r="DJ24" s="269">
        <v>17</v>
      </c>
      <c r="DK24" s="269">
        <v>114</v>
      </c>
      <c r="DL24" s="269">
        <v>57</v>
      </c>
      <c r="DM24" s="269">
        <v>0</v>
      </c>
      <c r="DN24" s="269">
        <v>340</v>
      </c>
      <c r="DO24" s="269">
        <v>0</v>
      </c>
      <c r="DP24" s="269">
        <v>0</v>
      </c>
      <c r="DQ24" s="269">
        <v>0</v>
      </c>
      <c r="DR24" s="269">
        <v>17</v>
      </c>
      <c r="DS24" s="269">
        <v>98</v>
      </c>
      <c r="DT24" s="269">
        <v>17</v>
      </c>
      <c r="DU24" s="269">
        <v>0</v>
      </c>
      <c r="DV24" s="269">
        <v>36</v>
      </c>
      <c r="DW24" s="269">
        <v>0</v>
      </c>
      <c r="DX24" s="269">
        <v>240</v>
      </c>
      <c r="DY24" s="269">
        <v>0</v>
      </c>
      <c r="DZ24" s="269">
        <v>0</v>
      </c>
      <c r="EA24" s="269">
        <v>445</v>
      </c>
      <c r="EB24" s="269">
        <v>7</v>
      </c>
      <c r="EC24" s="269">
        <v>638</v>
      </c>
      <c r="ED24" s="269">
        <v>260</v>
      </c>
      <c r="EE24" s="269">
        <v>500</v>
      </c>
      <c r="EF24" s="269">
        <v>0</v>
      </c>
      <c r="EG24" s="269"/>
      <c r="EH24" s="282">
        <v>929</v>
      </c>
      <c r="EI24" s="283">
        <v>0</v>
      </c>
      <c r="EJ24" s="283">
        <v>0</v>
      </c>
      <c r="EK24" s="283">
        <v>0</v>
      </c>
      <c r="EL24" s="283">
        <v>0</v>
      </c>
      <c r="EM24" s="283">
        <v>0</v>
      </c>
      <c r="EN24" s="283">
        <v>0</v>
      </c>
      <c r="EO24" s="283">
        <v>0</v>
      </c>
      <c r="EP24" s="283">
        <v>0</v>
      </c>
      <c r="EQ24" s="283">
        <v>0</v>
      </c>
      <c r="ER24" s="283">
        <v>0</v>
      </c>
      <c r="ES24" s="283">
        <v>130</v>
      </c>
      <c r="ET24" s="283">
        <v>0</v>
      </c>
      <c r="EU24" s="283">
        <v>0</v>
      </c>
      <c r="EV24" s="283">
        <v>0</v>
      </c>
      <c r="EW24" s="283">
        <v>0</v>
      </c>
      <c r="EX24" s="283">
        <v>50</v>
      </c>
      <c r="EY24" s="283">
        <v>0</v>
      </c>
      <c r="EZ24" s="283">
        <v>0</v>
      </c>
      <c r="FA24" s="283">
        <v>50</v>
      </c>
      <c r="FB24" s="283">
        <v>0</v>
      </c>
      <c r="FC24" s="283">
        <v>0</v>
      </c>
      <c r="FD24" s="283">
        <v>0</v>
      </c>
      <c r="FE24" s="283">
        <v>0</v>
      </c>
      <c r="FF24" s="283">
        <v>24</v>
      </c>
      <c r="FG24" s="283">
        <v>0</v>
      </c>
      <c r="FH24" s="283">
        <v>0</v>
      </c>
      <c r="FI24" s="283">
        <v>11</v>
      </c>
      <c r="FJ24" s="283">
        <v>0</v>
      </c>
      <c r="FK24" s="283">
        <v>0</v>
      </c>
      <c r="FL24" s="283">
        <v>200</v>
      </c>
      <c r="FM24" s="283">
        <v>0</v>
      </c>
      <c r="FN24" s="283">
        <v>0</v>
      </c>
      <c r="FO24" s="284">
        <v>181</v>
      </c>
      <c r="FP24" s="284">
        <v>0</v>
      </c>
      <c r="FQ24" s="284">
        <v>0</v>
      </c>
      <c r="FR24" s="284">
        <v>0</v>
      </c>
      <c r="FS24" s="284">
        <v>0</v>
      </c>
      <c r="FT24" s="284">
        <v>0</v>
      </c>
      <c r="FU24" s="284">
        <v>0</v>
      </c>
      <c r="FV24" s="284">
        <v>0</v>
      </c>
      <c r="FW24" s="284">
        <v>414</v>
      </c>
      <c r="FX24" s="284">
        <v>0</v>
      </c>
      <c r="FY24" s="284">
        <v>0</v>
      </c>
      <c r="FZ24" s="284">
        <v>70</v>
      </c>
      <c r="GA24" s="284">
        <v>0</v>
      </c>
      <c r="GB24" s="284">
        <v>56</v>
      </c>
      <c r="GC24" s="284">
        <v>0</v>
      </c>
      <c r="GD24" s="284">
        <v>0</v>
      </c>
      <c r="GE24" s="284">
        <v>10</v>
      </c>
      <c r="GF24" s="284">
        <v>750</v>
      </c>
      <c r="GG24" s="284">
        <v>220</v>
      </c>
      <c r="GH24" s="284">
        <v>0</v>
      </c>
      <c r="GI24" s="284">
        <v>0</v>
      </c>
      <c r="GJ24" s="284">
        <v>0</v>
      </c>
      <c r="GK24" s="284">
        <v>0</v>
      </c>
      <c r="GL24" s="284">
        <v>75</v>
      </c>
      <c r="GM24" s="284">
        <v>0</v>
      </c>
      <c r="GN24" s="284">
        <v>0</v>
      </c>
      <c r="GO24" s="284">
        <v>0</v>
      </c>
      <c r="GP24" s="284">
        <v>0</v>
      </c>
      <c r="GQ24" s="284">
        <v>200</v>
      </c>
      <c r="GR24" s="284">
        <v>1101</v>
      </c>
      <c r="GS24" s="284">
        <v>0</v>
      </c>
      <c r="GT24" s="284">
        <v>0</v>
      </c>
      <c r="GU24" s="284"/>
      <c r="GV24" s="265">
        <f t="shared" si="14"/>
        <v>7937</v>
      </c>
      <c r="GW24" s="276">
        <f t="shared" si="10"/>
        <v>4471</v>
      </c>
      <c r="GX24" s="289">
        <f t="shared" si="11"/>
        <v>12408</v>
      </c>
      <c r="GY24" s="266">
        <f t="shared" si="0"/>
        <v>3953</v>
      </c>
      <c r="GZ24" s="266">
        <f t="shared" si="1"/>
        <v>929</v>
      </c>
      <c r="HA24" s="266">
        <f t="shared" si="2"/>
        <v>2607</v>
      </c>
      <c r="HB24" s="266">
        <f t="shared" si="12"/>
        <v>0</v>
      </c>
      <c r="HC24" s="266">
        <f t="shared" si="3"/>
        <v>1176</v>
      </c>
      <c r="HD24" s="266">
        <f t="shared" si="13"/>
        <v>3334</v>
      </c>
      <c r="HE24" s="266">
        <f t="shared" si="4"/>
        <v>30</v>
      </c>
      <c r="HF24" s="266">
        <f t="shared" si="5"/>
        <v>0</v>
      </c>
      <c r="HG24" s="266">
        <f t="shared" si="6"/>
        <v>270</v>
      </c>
      <c r="HH24" s="266">
        <f t="shared" si="7"/>
        <v>102</v>
      </c>
      <c r="HI24" s="2030">
        <f t="shared" si="8"/>
        <v>0</v>
      </c>
      <c r="HJ24" s="2031">
        <f t="shared" si="9"/>
        <v>7</v>
      </c>
      <c r="HK24" s="2032">
        <v>136</v>
      </c>
      <c r="HL24" s="2033">
        <f>[3]GEntry!GY17</f>
        <v>77.430000000000007</v>
      </c>
    </row>
    <row r="25" spans="1:220" ht="30" customHeight="1" thickBot="1">
      <c r="A25" s="275">
        <v>0.8125</v>
      </c>
      <c r="B25" s="286">
        <v>0</v>
      </c>
      <c r="C25" s="287">
        <v>0</v>
      </c>
      <c r="D25" s="287">
        <v>220</v>
      </c>
      <c r="E25" s="287">
        <v>180</v>
      </c>
      <c r="F25" s="288">
        <v>0</v>
      </c>
      <c r="G25" s="270">
        <v>79</v>
      </c>
      <c r="H25" s="287">
        <v>0</v>
      </c>
      <c r="I25" s="287">
        <v>313</v>
      </c>
      <c r="J25" s="269">
        <v>0</v>
      </c>
      <c r="K25" s="269"/>
      <c r="L25" s="269">
        <v>0</v>
      </c>
      <c r="M25" s="269">
        <v>450</v>
      </c>
      <c r="N25" s="269">
        <v>279</v>
      </c>
      <c r="O25" s="269">
        <v>0</v>
      </c>
      <c r="P25" s="269">
        <v>0</v>
      </c>
      <c r="Q25" s="269">
        <v>0</v>
      </c>
      <c r="R25" s="269">
        <v>317</v>
      </c>
      <c r="S25" s="269">
        <v>0</v>
      </c>
      <c r="T25" s="269">
        <v>160</v>
      </c>
      <c r="U25" s="269">
        <v>0</v>
      </c>
      <c r="V25" s="270">
        <v>0</v>
      </c>
      <c r="W25" s="269">
        <v>82</v>
      </c>
      <c r="X25" s="269">
        <v>0</v>
      </c>
      <c r="Y25" s="269">
        <v>0</v>
      </c>
      <c r="Z25" s="269">
        <v>0</v>
      </c>
      <c r="AA25" s="269">
        <v>0</v>
      </c>
      <c r="AB25" s="269">
        <v>0</v>
      </c>
      <c r="AC25" s="269">
        <v>0</v>
      </c>
      <c r="AD25" s="269">
        <v>0</v>
      </c>
      <c r="AE25" s="269">
        <v>0</v>
      </c>
      <c r="AF25" s="269">
        <v>12</v>
      </c>
      <c r="AG25" s="269">
        <v>7</v>
      </c>
      <c r="AH25" s="269">
        <v>24</v>
      </c>
      <c r="AI25" s="269">
        <v>6</v>
      </c>
      <c r="AJ25" s="269">
        <v>8</v>
      </c>
      <c r="AK25" s="269">
        <v>0</v>
      </c>
      <c r="AL25" s="269">
        <v>0</v>
      </c>
      <c r="AM25" s="269">
        <v>30</v>
      </c>
      <c r="AN25" s="269">
        <v>123</v>
      </c>
      <c r="AO25" s="269">
        <v>0</v>
      </c>
      <c r="AP25" s="269">
        <v>25</v>
      </c>
      <c r="AQ25" s="269">
        <v>213</v>
      </c>
      <c r="AR25" s="269">
        <v>0</v>
      </c>
      <c r="AS25" s="269">
        <v>0</v>
      </c>
      <c r="AT25" s="269">
        <v>0</v>
      </c>
      <c r="AU25" s="269"/>
      <c r="AV25" s="269">
        <v>12</v>
      </c>
      <c r="AW25" s="269">
        <v>66</v>
      </c>
      <c r="AX25" s="269">
        <v>51</v>
      </c>
      <c r="AY25" s="269">
        <v>80</v>
      </c>
      <c r="AZ25" s="269">
        <v>12</v>
      </c>
      <c r="BA25" s="269">
        <v>6</v>
      </c>
      <c r="BB25" s="269">
        <v>5</v>
      </c>
      <c r="BC25" s="269">
        <v>42</v>
      </c>
      <c r="BD25" s="269">
        <v>0</v>
      </c>
      <c r="BE25" s="269">
        <v>0</v>
      </c>
      <c r="BF25" s="269">
        <v>0</v>
      </c>
      <c r="BG25" s="269">
        <v>285</v>
      </c>
      <c r="BH25" s="269">
        <v>250</v>
      </c>
      <c r="BI25" s="269">
        <v>211</v>
      </c>
      <c r="BJ25" s="269">
        <v>63</v>
      </c>
      <c r="BK25" s="269">
        <v>0</v>
      </c>
      <c r="BL25" s="269">
        <v>31</v>
      </c>
      <c r="BM25" s="269">
        <v>20</v>
      </c>
      <c r="BN25" s="269">
        <v>0</v>
      </c>
      <c r="BO25" s="270">
        <v>51</v>
      </c>
      <c r="BP25" s="270">
        <v>0</v>
      </c>
      <c r="BQ25" s="270">
        <v>0</v>
      </c>
      <c r="BR25" s="269">
        <v>52</v>
      </c>
      <c r="BS25" s="270">
        <v>0</v>
      </c>
      <c r="BT25" s="270">
        <v>10</v>
      </c>
      <c r="BU25" s="270">
        <v>27</v>
      </c>
      <c r="BV25" s="270">
        <v>18</v>
      </c>
      <c r="BW25" s="271">
        <v>96</v>
      </c>
      <c r="BX25" s="270">
        <v>88</v>
      </c>
      <c r="BY25" s="270">
        <v>0</v>
      </c>
      <c r="BZ25" s="270">
        <v>0</v>
      </c>
      <c r="CA25" s="509">
        <v>0</v>
      </c>
      <c r="CB25" s="270">
        <v>43</v>
      </c>
      <c r="CC25" s="270">
        <v>29</v>
      </c>
      <c r="CD25" s="270">
        <v>53</v>
      </c>
      <c r="CE25" s="270">
        <v>46</v>
      </c>
      <c r="CF25" s="270">
        <v>112</v>
      </c>
      <c r="CG25" s="270">
        <v>0</v>
      </c>
      <c r="CH25" s="270">
        <v>60</v>
      </c>
      <c r="CI25" s="270">
        <v>0</v>
      </c>
      <c r="CJ25" s="270">
        <v>0</v>
      </c>
      <c r="CK25" s="270">
        <v>207</v>
      </c>
      <c r="CL25" s="270">
        <v>18</v>
      </c>
      <c r="CM25" s="270">
        <v>0</v>
      </c>
      <c r="CN25" s="270">
        <v>0</v>
      </c>
      <c r="CO25" s="270">
        <v>0</v>
      </c>
      <c r="CP25" s="270">
        <v>24</v>
      </c>
      <c r="CQ25" s="270">
        <v>0</v>
      </c>
      <c r="CR25" s="270">
        <v>0</v>
      </c>
      <c r="CS25" s="270">
        <v>0</v>
      </c>
      <c r="CT25" s="270">
        <v>0</v>
      </c>
      <c r="CU25" s="270">
        <v>0</v>
      </c>
      <c r="CV25" s="270">
        <v>106</v>
      </c>
      <c r="CW25" s="270">
        <v>0</v>
      </c>
      <c r="CX25" s="270">
        <v>96</v>
      </c>
      <c r="CY25" s="510">
        <v>0</v>
      </c>
      <c r="CZ25" s="270">
        <v>0</v>
      </c>
      <c r="DA25" s="270">
        <v>155</v>
      </c>
      <c r="DB25" s="270">
        <v>0</v>
      </c>
      <c r="DC25" s="270">
        <v>0</v>
      </c>
      <c r="DD25" s="270">
        <v>97</v>
      </c>
      <c r="DE25" s="270">
        <v>17</v>
      </c>
      <c r="DF25" s="270">
        <v>17</v>
      </c>
      <c r="DG25" s="270">
        <v>0</v>
      </c>
      <c r="DH25" s="270">
        <v>16</v>
      </c>
      <c r="DI25" s="270">
        <v>0</v>
      </c>
      <c r="DJ25" s="270">
        <v>17</v>
      </c>
      <c r="DK25" s="270">
        <v>114</v>
      </c>
      <c r="DL25" s="270">
        <v>58</v>
      </c>
      <c r="DM25" s="270">
        <v>0</v>
      </c>
      <c r="DN25" s="270">
        <v>340</v>
      </c>
      <c r="DO25" s="270">
        <v>0</v>
      </c>
      <c r="DP25" s="270">
        <v>0</v>
      </c>
      <c r="DQ25" s="270">
        <v>0</v>
      </c>
      <c r="DR25" s="270">
        <v>17</v>
      </c>
      <c r="DS25" s="270">
        <v>98</v>
      </c>
      <c r="DT25" s="270">
        <v>0</v>
      </c>
      <c r="DU25" s="270">
        <v>0</v>
      </c>
      <c r="DV25" s="270">
        <v>36</v>
      </c>
      <c r="DW25" s="270">
        <v>0</v>
      </c>
      <c r="DX25" s="270">
        <v>240</v>
      </c>
      <c r="DY25" s="270">
        <v>0</v>
      </c>
      <c r="DZ25" s="270">
        <v>0</v>
      </c>
      <c r="EA25" s="270">
        <v>470</v>
      </c>
      <c r="EB25" s="270">
        <v>10</v>
      </c>
      <c r="EC25" s="270">
        <v>642</v>
      </c>
      <c r="ED25" s="270">
        <v>260</v>
      </c>
      <c r="EE25" s="270">
        <v>500</v>
      </c>
      <c r="EF25" s="270">
        <v>0</v>
      </c>
      <c r="EG25" s="270"/>
      <c r="EH25" s="272">
        <v>929</v>
      </c>
      <c r="EI25" s="273">
        <v>0</v>
      </c>
      <c r="EJ25" s="273">
        <v>0</v>
      </c>
      <c r="EK25" s="273">
        <v>0</v>
      </c>
      <c r="EL25" s="273">
        <v>0</v>
      </c>
      <c r="EM25" s="273">
        <v>0</v>
      </c>
      <c r="EN25" s="273">
        <v>0</v>
      </c>
      <c r="EO25" s="273">
        <v>0</v>
      </c>
      <c r="EP25" s="273">
        <v>0</v>
      </c>
      <c r="EQ25" s="273">
        <v>0</v>
      </c>
      <c r="ER25" s="273">
        <v>0</v>
      </c>
      <c r="ES25" s="273">
        <v>130</v>
      </c>
      <c r="ET25" s="273">
        <v>0</v>
      </c>
      <c r="EU25" s="273">
        <v>0</v>
      </c>
      <c r="EV25" s="273">
        <v>0</v>
      </c>
      <c r="EW25" s="273">
        <v>0</v>
      </c>
      <c r="EX25" s="273">
        <v>50</v>
      </c>
      <c r="EY25" s="273">
        <v>0</v>
      </c>
      <c r="EZ25" s="273">
        <v>0</v>
      </c>
      <c r="FA25" s="273">
        <v>50</v>
      </c>
      <c r="FB25" s="273">
        <v>0</v>
      </c>
      <c r="FC25" s="273">
        <v>0</v>
      </c>
      <c r="FD25" s="273">
        <v>0</v>
      </c>
      <c r="FE25" s="273">
        <v>0</v>
      </c>
      <c r="FF25" s="273">
        <v>24</v>
      </c>
      <c r="FG25" s="273">
        <v>0</v>
      </c>
      <c r="FH25" s="273">
        <v>0</v>
      </c>
      <c r="FI25" s="273">
        <v>11</v>
      </c>
      <c r="FJ25" s="273">
        <v>0</v>
      </c>
      <c r="FK25" s="273">
        <v>0</v>
      </c>
      <c r="FL25" s="273">
        <v>200</v>
      </c>
      <c r="FM25" s="273">
        <v>0</v>
      </c>
      <c r="FN25" s="273">
        <v>0</v>
      </c>
      <c r="FO25" s="274">
        <v>173</v>
      </c>
      <c r="FP25" s="274">
        <v>0</v>
      </c>
      <c r="FQ25" s="274">
        <v>0</v>
      </c>
      <c r="FR25" s="274">
        <v>0</v>
      </c>
      <c r="FS25" s="274">
        <v>0</v>
      </c>
      <c r="FT25" s="274">
        <v>0</v>
      </c>
      <c r="FU25" s="274">
        <v>0</v>
      </c>
      <c r="FV25" s="274">
        <v>0</v>
      </c>
      <c r="FW25" s="274">
        <v>385</v>
      </c>
      <c r="FX25" s="274">
        <v>0</v>
      </c>
      <c r="FY25" s="274">
        <v>0</v>
      </c>
      <c r="FZ25" s="274">
        <v>70</v>
      </c>
      <c r="GA25" s="274">
        <v>0</v>
      </c>
      <c r="GB25" s="274">
        <v>56</v>
      </c>
      <c r="GC25" s="274">
        <v>0</v>
      </c>
      <c r="GD25" s="274">
        <v>0</v>
      </c>
      <c r="GE25" s="274">
        <v>70</v>
      </c>
      <c r="GF25" s="274">
        <v>880</v>
      </c>
      <c r="GG25" s="274">
        <v>220</v>
      </c>
      <c r="GH25" s="274">
        <v>0</v>
      </c>
      <c r="GI25" s="274">
        <v>0</v>
      </c>
      <c r="GJ25" s="274">
        <v>0</v>
      </c>
      <c r="GK25" s="274">
        <v>0</v>
      </c>
      <c r="GL25" s="274">
        <v>75</v>
      </c>
      <c r="GM25" s="274">
        <v>0</v>
      </c>
      <c r="GN25" s="274">
        <v>0</v>
      </c>
      <c r="GO25" s="274">
        <v>0</v>
      </c>
      <c r="GP25" s="274">
        <v>0</v>
      </c>
      <c r="GQ25" s="274">
        <v>200</v>
      </c>
      <c r="GR25" s="274">
        <v>1211</v>
      </c>
      <c r="GS25" s="274">
        <v>0</v>
      </c>
      <c r="GT25" s="274">
        <v>0</v>
      </c>
      <c r="GU25" s="274"/>
      <c r="GV25" s="265">
        <f>SUM(B25:EG25)</f>
        <v>7902</v>
      </c>
      <c r="GW25" s="276">
        <f>SUM(EH25:GU25)</f>
        <v>4734</v>
      </c>
      <c r="GX25" s="289">
        <f>GV25+GW25</f>
        <v>12636</v>
      </c>
      <c r="GY25" s="266">
        <f t="shared" si="0"/>
        <v>3923</v>
      </c>
      <c r="GZ25" s="266">
        <f>EH25</f>
        <v>929</v>
      </c>
      <c r="HA25" s="266">
        <f t="shared" si="2"/>
        <v>2560</v>
      </c>
      <c r="HB25" s="266">
        <f t="shared" si="12"/>
        <v>0</v>
      </c>
      <c r="HC25" s="266">
        <f t="shared" si="3"/>
        <v>1212</v>
      </c>
      <c r="HD25" s="266">
        <f t="shared" si="13"/>
        <v>3603</v>
      </c>
      <c r="HE25" s="266">
        <f>AL25+AM25</f>
        <v>30</v>
      </c>
      <c r="HF25" s="266">
        <f t="shared" si="5"/>
        <v>0</v>
      </c>
      <c r="HG25" s="266">
        <f t="shared" si="6"/>
        <v>273</v>
      </c>
      <c r="HH25" s="266">
        <f>BW25</f>
        <v>96</v>
      </c>
      <c r="HI25" s="2030">
        <f t="shared" si="8"/>
        <v>0</v>
      </c>
      <c r="HJ25" s="2031">
        <f t="shared" si="9"/>
        <v>10</v>
      </c>
      <c r="HK25" s="2032">
        <v>157</v>
      </c>
      <c r="HL25" s="2033">
        <f>[3]GEntry!GY15</f>
        <v>77.44</v>
      </c>
    </row>
    <row r="26" spans="1:220" ht="30" customHeight="1" thickBot="1">
      <c r="A26" s="275">
        <v>0.83333333333333337</v>
      </c>
      <c r="B26" s="286">
        <v>0</v>
      </c>
      <c r="C26" s="287">
        <v>0</v>
      </c>
      <c r="D26" s="287">
        <v>220</v>
      </c>
      <c r="E26" s="287">
        <v>180</v>
      </c>
      <c r="F26" s="288">
        <v>0</v>
      </c>
      <c r="G26" s="270">
        <v>77</v>
      </c>
      <c r="H26" s="287">
        <v>0</v>
      </c>
      <c r="I26" s="287">
        <v>313</v>
      </c>
      <c r="J26" s="269">
        <v>0</v>
      </c>
      <c r="K26" s="269"/>
      <c r="L26" s="269">
        <v>0</v>
      </c>
      <c r="M26" s="269">
        <v>450</v>
      </c>
      <c r="N26" s="269">
        <v>310</v>
      </c>
      <c r="O26" s="269">
        <v>0</v>
      </c>
      <c r="P26" s="269">
        <v>0</v>
      </c>
      <c r="Q26" s="269">
        <v>0</v>
      </c>
      <c r="R26" s="269">
        <v>320</v>
      </c>
      <c r="S26" s="269">
        <v>0</v>
      </c>
      <c r="T26" s="269">
        <v>160</v>
      </c>
      <c r="U26" s="269">
        <v>0</v>
      </c>
      <c r="V26" s="270">
        <v>0</v>
      </c>
      <c r="W26" s="269">
        <v>82</v>
      </c>
      <c r="X26" s="269">
        <v>0</v>
      </c>
      <c r="Y26" s="269">
        <v>0</v>
      </c>
      <c r="Z26" s="269">
        <v>0</v>
      </c>
      <c r="AA26" s="269">
        <v>0</v>
      </c>
      <c r="AB26" s="269">
        <v>0</v>
      </c>
      <c r="AC26" s="269">
        <v>0</v>
      </c>
      <c r="AD26" s="269">
        <v>0</v>
      </c>
      <c r="AE26" s="269">
        <v>0</v>
      </c>
      <c r="AF26" s="269">
        <v>12</v>
      </c>
      <c r="AG26" s="269">
        <v>7</v>
      </c>
      <c r="AH26" s="269">
        <v>24</v>
      </c>
      <c r="AI26" s="269">
        <v>6</v>
      </c>
      <c r="AJ26" s="269">
        <v>8</v>
      </c>
      <c r="AK26" s="269">
        <v>0</v>
      </c>
      <c r="AL26" s="269">
        <v>0</v>
      </c>
      <c r="AM26" s="269">
        <v>30</v>
      </c>
      <c r="AN26" s="269">
        <v>122</v>
      </c>
      <c r="AO26" s="269">
        <v>0</v>
      </c>
      <c r="AP26" s="269">
        <v>25</v>
      </c>
      <c r="AQ26" s="269">
        <v>213</v>
      </c>
      <c r="AR26" s="269">
        <v>0</v>
      </c>
      <c r="AS26" s="269">
        <v>0</v>
      </c>
      <c r="AT26" s="269">
        <v>0</v>
      </c>
      <c r="AU26" s="269"/>
      <c r="AV26" s="269">
        <v>12</v>
      </c>
      <c r="AW26" s="269">
        <v>70</v>
      </c>
      <c r="AX26" s="269">
        <v>51</v>
      </c>
      <c r="AY26" s="269">
        <v>80</v>
      </c>
      <c r="AZ26" s="269">
        <v>13</v>
      </c>
      <c r="BA26" s="269">
        <v>6</v>
      </c>
      <c r="BB26" s="269">
        <v>5</v>
      </c>
      <c r="BC26" s="269">
        <v>42</v>
      </c>
      <c r="BD26" s="269">
        <v>0</v>
      </c>
      <c r="BE26" s="269">
        <v>0</v>
      </c>
      <c r="BF26" s="269">
        <v>0</v>
      </c>
      <c r="BG26" s="269">
        <v>315</v>
      </c>
      <c r="BH26" s="269">
        <v>250</v>
      </c>
      <c r="BI26" s="269">
        <v>202</v>
      </c>
      <c r="BJ26" s="269">
        <v>63</v>
      </c>
      <c r="BK26" s="269">
        <v>0</v>
      </c>
      <c r="BL26" s="269">
        <v>31</v>
      </c>
      <c r="BM26" s="269">
        <v>20</v>
      </c>
      <c r="BN26" s="269">
        <v>0</v>
      </c>
      <c r="BO26" s="270">
        <v>51</v>
      </c>
      <c r="BP26" s="270">
        <v>0</v>
      </c>
      <c r="BQ26" s="270">
        <v>0</v>
      </c>
      <c r="BR26" s="269">
        <v>52</v>
      </c>
      <c r="BS26" s="270">
        <v>0</v>
      </c>
      <c r="BT26" s="270">
        <v>10</v>
      </c>
      <c r="BU26" s="270">
        <v>31</v>
      </c>
      <c r="BV26" s="270">
        <v>18</v>
      </c>
      <c r="BW26" s="271">
        <v>104</v>
      </c>
      <c r="BX26" s="270">
        <v>104</v>
      </c>
      <c r="BY26" s="270">
        <v>0</v>
      </c>
      <c r="BZ26" s="270">
        <v>0</v>
      </c>
      <c r="CA26" s="509">
        <v>0</v>
      </c>
      <c r="CB26" s="270">
        <v>43</v>
      </c>
      <c r="CC26" s="270">
        <v>29</v>
      </c>
      <c r="CD26" s="270">
        <v>53</v>
      </c>
      <c r="CE26" s="270">
        <v>47</v>
      </c>
      <c r="CF26" s="270">
        <v>112</v>
      </c>
      <c r="CG26" s="270">
        <v>0</v>
      </c>
      <c r="CH26" s="270">
        <v>60</v>
      </c>
      <c r="CI26" s="270">
        <v>0</v>
      </c>
      <c r="CJ26" s="270">
        <v>0</v>
      </c>
      <c r="CK26" s="270">
        <v>206</v>
      </c>
      <c r="CL26" s="270">
        <v>16</v>
      </c>
      <c r="CM26" s="270">
        <v>0</v>
      </c>
      <c r="CN26" s="270">
        <v>0</v>
      </c>
      <c r="CO26" s="270">
        <v>0</v>
      </c>
      <c r="CP26" s="270">
        <v>24</v>
      </c>
      <c r="CQ26" s="270">
        <v>0</v>
      </c>
      <c r="CR26" s="270">
        <v>0</v>
      </c>
      <c r="CS26" s="270">
        <v>0</v>
      </c>
      <c r="CT26" s="270">
        <v>0</v>
      </c>
      <c r="CU26" s="270">
        <v>0</v>
      </c>
      <c r="CV26" s="270">
        <v>107</v>
      </c>
      <c r="CW26" s="270">
        <v>0</v>
      </c>
      <c r="CX26" s="270">
        <v>96</v>
      </c>
      <c r="CY26" s="510">
        <v>0</v>
      </c>
      <c r="CZ26" s="270">
        <v>0</v>
      </c>
      <c r="DA26" s="270">
        <v>155</v>
      </c>
      <c r="DB26" s="270">
        <v>0</v>
      </c>
      <c r="DC26" s="270">
        <v>0</v>
      </c>
      <c r="DD26" s="270">
        <v>97</v>
      </c>
      <c r="DE26" s="270">
        <v>0</v>
      </c>
      <c r="DF26" s="270">
        <v>17</v>
      </c>
      <c r="DG26" s="270">
        <v>0</v>
      </c>
      <c r="DH26" s="270">
        <v>16</v>
      </c>
      <c r="DI26" s="270">
        <v>0</v>
      </c>
      <c r="DJ26" s="270">
        <v>17</v>
      </c>
      <c r="DK26" s="270">
        <v>114</v>
      </c>
      <c r="DL26" s="270">
        <v>58</v>
      </c>
      <c r="DM26" s="270">
        <v>0</v>
      </c>
      <c r="DN26" s="270">
        <v>366</v>
      </c>
      <c r="DO26" s="270">
        <v>0</v>
      </c>
      <c r="DP26" s="270">
        <v>0</v>
      </c>
      <c r="DQ26" s="270">
        <v>0</v>
      </c>
      <c r="DR26" s="270">
        <v>17</v>
      </c>
      <c r="DS26" s="270">
        <v>98</v>
      </c>
      <c r="DT26" s="270">
        <v>7</v>
      </c>
      <c r="DU26" s="270">
        <v>0</v>
      </c>
      <c r="DV26" s="270">
        <v>35</v>
      </c>
      <c r="DW26" s="270">
        <v>0</v>
      </c>
      <c r="DX26" s="270">
        <v>240</v>
      </c>
      <c r="DY26" s="270">
        <v>0</v>
      </c>
      <c r="DZ26" s="270">
        <v>0</v>
      </c>
      <c r="EA26" s="270">
        <v>470</v>
      </c>
      <c r="EB26" s="270">
        <v>7</v>
      </c>
      <c r="EC26" s="270">
        <v>640</v>
      </c>
      <c r="ED26" s="270">
        <v>259</v>
      </c>
      <c r="EE26" s="270">
        <v>500</v>
      </c>
      <c r="EF26" s="270">
        <v>0</v>
      </c>
      <c r="EG26" s="270"/>
      <c r="EH26" s="272">
        <v>787</v>
      </c>
      <c r="EI26" s="273">
        <v>0</v>
      </c>
      <c r="EJ26" s="273">
        <v>0</v>
      </c>
      <c r="EK26" s="273">
        <v>0</v>
      </c>
      <c r="EL26" s="273">
        <v>0</v>
      </c>
      <c r="EM26" s="273">
        <v>0</v>
      </c>
      <c r="EN26" s="273">
        <v>0</v>
      </c>
      <c r="EO26" s="273">
        <v>0</v>
      </c>
      <c r="EP26" s="273">
        <v>0</v>
      </c>
      <c r="EQ26" s="273">
        <v>0</v>
      </c>
      <c r="ER26" s="273">
        <v>0</v>
      </c>
      <c r="ES26" s="273">
        <v>131</v>
      </c>
      <c r="ET26" s="273">
        <v>0</v>
      </c>
      <c r="EU26" s="273">
        <v>0</v>
      </c>
      <c r="EV26" s="273">
        <v>0</v>
      </c>
      <c r="EW26" s="273">
        <v>0</v>
      </c>
      <c r="EX26" s="273">
        <v>50</v>
      </c>
      <c r="EY26" s="273">
        <v>0</v>
      </c>
      <c r="EZ26" s="273">
        <v>0</v>
      </c>
      <c r="FA26" s="273">
        <v>50</v>
      </c>
      <c r="FB26" s="273">
        <v>0</v>
      </c>
      <c r="FC26" s="273">
        <v>0</v>
      </c>
      <c r="FD26" s="273">
        <v>0</v>
      </c>
      <c r="FE26" s="273">
        <v>0</v>
      </c>
      <c r="FF26" s="273">
        <v>24</v>
      </c>
      <c r="FG26" s="273">
        <v>0</v>
      </c>
      <c r="FH26" s="273">
        <v>0</v>
      </c>
      <c r="FI26" s="273">
        <v>11</v>
      </c>
      <c r="FJ26" s="273">
        <v>0</v>
      </c>
      <c r="FK26" s="273">
        <v>0</v>
      </c>
      <c r="FL26" s="273">
        <v>200</v>
      </c>
      <c r="FM26" s="273">
        <v>0</v>
      </c>
      <c r="FN26" s="273">
        <v>0</v>
      </c>
      <c r="FO26" s="274">
        <v>178</v>
      </c>
      <c r="FP26" s="274">
        <v>0</v>
      </c>
      <c r="FQ26" s="274">
        <v>0</v>
      </c>
      <c r="FR26" s="274">
        <v>0</v>
      </c>
      <c r="FS26" s="274">
        <v>0</v>
      </c>
      <c r="FT26" s="274">
        <v>0</v>
      </c>
      <c r="FU26" s="274">
        <v>0</v>
      </c>
      <c r="FV26" s="274">
        <v>0</v>
      </c>
      <c r="FW26" s="274">
        <v>414</v>
      </c>
      <c r="FX26" s="274">
        <v>0</v>
      </c>
      <c r="FY26" s="274">
        <v>0</v>
      </c>
      <c r="FZ26" s="274">
        <v>70</v>
      </c>
      <c r="GA26" s="274">
        <v>0</v>
      </c>
      <c r="GB26" s="274">
        <v>57</v>
      </c>
      <c r="GC26" s="274">
        <v>0</v>
      </c>
      <c r="GD26" s="274">
        <v>0</v>
      </c>
      <c r="GE26" s="274">
        <v>70</v>
      </c>
      <c r="GF26" s="274">
        <v>880</v>
      </c>
      <c r="GG26" s="274">
        <v>220</v>
      </c>
      <c r="GH26" s="274">
        <v>0</v>
      </c>
      <c r="GI26" s="274">
        <v>0</v>
      </c>
      <c r="GJ26" s="274">
        <v>0</v>
      </c>
      <c r="GK26" s="274">
        <v>0</v>
      </c>
      <c r="GL26" s="274">
        <v>94</v>
      </c>
      <c r="GM26" s="274">
        <v>0</v>
      </c>
      <c r="GN26" s="274">
        <v>0</v>
      </c>
      <c r="GO26" s="274">
        <v>0</v>
      </c>
      <c r="GP26" s="274">
        <v>0</v>
      </c>
      <c r="GQ26" s="274">
        <v>200</v>
      </c>
      <c r="GR26" s="274">
        <v>1212</v>
      </c>
      <c r="GS26" s="274">
        <v>0</v>
      </c>
      <c r="GT26" s="274">
        <v>0</v>
      </c>
      <c r="GU26" s="274"/>
      <c r="GV26" s="265">
        <f>SUM(B26:EG26)</f>
        <v>7995</v>
      </c>
      <c r="GW26" s="276">
        <f>SUM(EH26:GU26)</f>
        <v>4648</v>
      </c>
      <c r="GX26" s="289">
        <f>GV26+GW26</f>
        <v>12643</v>
      </c>
      <c r="GY26" s="266">
        <f t="shared" si="0"/>
        <v>3995</v>
      </c>
      <c r="GZ26" s="266">
        <f>EH26</f>
        <v>787</v>
      </c>
      <c r="HA26" s="266">
        <f t="shared" si="2"/>
        <v>2618</v>
      </c>
      <c r="HB26" s="266">
        <f t="shared" si="12"/>
        <v>0</v>
      </c>
      <c r="HC26" s="266">
        <f t="shared" si="3"/>
        <v>1223</v>
      </c>
      <c r="HD26" s="266">
        <f t="shared" si="13"/>
        <v>3602</v>
      </c>
      <c r="HE26" s="266">
        <f>AL26+AM26</f>
        <v>30</v>
      </c>
      <c r="HF26" s="266">
        <f t="shared" si="5"/>
        <v>0</v>
      </c>
      <c r="HG26" s="266">
        <f t="shared" si="6"/>
        <v>277</v>
      </c>
      <c r="HH26" s="266">
        <f>BW26</f>
        <v>104</v>
      </c>
      <c r="HI26" s="2030">
        <f t="shared" si="8"/>
        <v>0</v>
      </c>
      <c r="HJ26" s="2031">
        <f t="shared" si="9"/>
        <v>7</v>
      </c>
      <c r="HK26" s="2032">
        <v>150</v>
      </c>
      <c r="HL26" s="2033">
        <f>[3]GEntry!GY16</f>
        <v>77.430000000000007</v>
      </c>
    </row>
    <row r="27" spans="1:220" ht="30" customHeight="1" thickBot="1">
      <c r="A27" s="275">
        <v>0.875</v>
      </c>
      <c r="B27" s="286">
        <v>0</v>
      </c>
      <c r="C27" s="287">
        <v>0</v>
      </c>
      <c r="D27" s="287">
        <v>130</v>
      </c>
      <c r="E27" s="287">
        <v>180</v>
      </c>
      <c r="F27" s="288">
        <v>0</v>
      </c>
      <c r="G27" s="270">
        <v>6</v>
      </c>
      <c r="H27" s="287">
        <v>0</v>
      </c>
      <c r="I27" s="287">
        <v>323</v>
      </c>
      <c r="J27" s="269">
        <v>0</v>
      </c>
      <c r="K27" s="269"/>
      <c r="L27" s="269">
        <v>0</v>
      </c>
      <c r="M27" s="269">
        <v>450</v>
      </c>
      <c r="N27" s="269">
        <v>300</v>
      </c>
      <c r="O27" s="269">
        <v>0</v>
      </c>
      <c r="P27" s="269">
        <v>0</v>
      </c>
      <c r="Q27" s="269">
        <v>0</v>
      </c>
      <c r="R27" s="269">
        <v>320</v>
      </c>
      <c r="S27" s="269">
        <v>0</v>
      </c>
      <c r="T27" s="269">
        <v>204</v>
      </c>
      <c r="U27" s="269">
        <v>0</v>
      </c>
      <c r="V27" s="270">
        <v>0</v>
      </c>
      <c r="W27" s="269">
        <v>82</v>
      </c>
      <c r="X27" s="269">
        <v>0</v>
      </c>
      <c r="Y27" s="269">
        <v>0</v>
      </c>
      <c r="Z27" s="269">
        <v>0</v>
      </c>
      <c r="AA27" s="269">
        <v>0</v>
      </c>
      <c r="AB27" s="269">
        <v>0</v>
      </c>
      <c r="AC27" s="269">
        <v>0</v>
      </c>
      <c r="AD27" s="269">
        <v>0</v>
      </c>
      <c r="AE27" s="269">
        <v>0</v>
      </c>
      <c r="AF27" s="269">
        <v>12</v>
      </c>
      <c r="AG27" s="269">
        <v>14</v>
      </c>
      <c r="AH27" s="269">
        <v>25</v>
      </c>
      <c r="AI27" s="269">
        <v>6</v>
      </c>
      <c r="AJ27" s="269">
        <v>8</v>
      </c>
      <c r="AK27" s="269">
        <v>0</v>
      </c>
      <c r="AL27" s="269">
        <v>0</v>
      </c>
      <c r="AM27" s="269">
        <v>30</v>
      </c>
      <c r="AN27" s="269">
        <v>120</v>
      </c>
      <c r="AO27" s="269">
        <v>0</v>
      </c>
      <c r="AP27" s="269">
        <v>25</v>
      </c>
      <c r="AQ27" s="269">
        <v>213</v>
      </c>
      <c r="AR27" s="269">
        <v>0</v>
      </c>
      <c r="AS27" s="269">
        <v>0</v>
      </c>
      <c r="AT27" s="269">
        <v>0</v>
      </c>
      <c r="AU27" s="269"/>
      <c r="AV27" s="269">
        <v>12</v>
      </c>
      <c r="AW27" s="269">
        <v>70</v>
      </c>
      <c r="AX27" s="269">
        <v>51</v>
      </c>
      <c r="AY27" s="269">
        <v>80</v>
      </c>
      <c r="AZ27" s="269">
        <v>12</v>
      </c>
      <c r="BA27" s="269">
        <v>6</v>
      </c>
      <c r="BB27" s="269">
        <v>5</v>
      </c>
      <c r="BC27" s="269">
        <v>42</v>
      </c>
      <c r="BD27" s="269">
        <v>0</v>
      </c>
      <c r="BE27" s="269">
        <v>0</v>
      </c>
      <c r="BF27" s="269">
        <v>0</v>
      </c>
      <c r="BG27" s="269">
        <v>280</v>
      </c>
      <c r="BH27" s="269">
        <v>230</v>
      </c>
      <c r="BI27" s="269">
        <v>213</v>
      </c>
      <c r="BJ27" s="269">
        <v>63</v>
      </c>
      <c r="BK27" s="269">
        <v>0</v>
      </c>
      <c r="BL27" s="269">
        <v>32</v>
      </c>
      <c r="BM27" s="269">
        <v>20</v>
      </c>
      <c r="BN27" s="269">
        <v>0</v>
      </c>
      <c r="BO27" s="270">
        <v>51</v>
      </c>
      <c r="BP27" s="270">
        <v>0</v>
      </c>
      <c r="BQ27" s="270">
        <v>0</v>
      </c>
      <c r="BR27" s="269">
        <v>52</v>
      </c>
      <c r="BS27" s="270">
        <v>0</v>
      </c>
      <c r="BT27" s="270">
        <v>10</v>
      </c>
      <c r="BU27" s="270">
        <v>33</v>
      </c>
      <c r="BV27" s="270">
        <v>18</v>
      </c>
      <c r="BW27" s="271">
        <v>106</v>
      </c>
      <c r="BX27" s="270">
        <v>102</v>
      </c>
      <c r="BY27" s="270">
        <v>0</v>
      </c>
      <c r="BZ27" s="270">
        <v>0</v>
      </c>
      <c r="CA27" s="509">
        <v>0</v>
      </c>
      <c r="CB27" s="270">
        <v>43</v>
      </c>
      <c r="CC27" s="270">
        <v>29</v>
      </c>
      <c r="CD27" s="270">
        <v>53</v>
      </c>
      <c r="CE27" s="270">
        <v>47</v>
      </c>
      <c r="CF27" s="270">
        <v>112</v>
      </c>
      <c r="CG27" s="270">
        <v>0</v>
      </c>
      <c r="CH27" s="270">
        <v>59</v>
      </c>
      <c r="CI27" s="270">
        <v>0</v>
      </c>
      <c r="CJ27" s="270">
        <v>0</v>
      </c>
      <c r="CK27" s="270">
        <v>205</v>
      </c>
      <c r="CL27" s="270">
        <v>16</v>
      </c>
      <c r="CM27" s="270">
        <v>0</v>
      </c>
      <c r="CN27" s="270">
        <v>0</v>
      </c>
      <c r="CO27" s="270">
        <v>0</v>
      </c>
      <c r="CP27" s="270">
        <v>24</v>
      </c>
      <c r="CQ27" s="270">
        <v>0</v>
      </c>
      <c r="CR27" s="270">
        <v>0</v>
      </c>
      <c r="CS27" s="270">
        <v>0</v>
      </c>
      <c r="CT27" s="270">
        <v>0</v>
      </c>
      <c r="CU27" s="270">
        <v>0</v>
      </c>
      <c r="CV27" s="270">
        <v>106</v>
      </c>
      <c r="CW27" s="270">
        <v>0</v>
      </c>
      <c r="CX27" s="270">
        <v>108</v>
      </c>
      <c r="CY27" s="510">
        <v>0</v>
      </c>
      <c r="CZ27" s="270">
        <v>0</v>
      </c>
      <c r="DA27" s="270">
        <v>155</v>
      </c>
      <c r="DB27" s="270">
        <v>0</v>
      </c>
      <c r="DC27" s="270">
        <v>0</v>
      </c>
      <c r="DD27" s="270">
        <v>97</v>
      </c>
      <c r="DE27" s="270">
        <v>0</v>
      </c>
      <c r="DF27" s="270">
        <v>17</v>
      </c>
      <c r="DG27" s="270">
        <v>0</v>
      </c>
      <c r="DH27" s="270">
        <v>16</v>
      </c>
      <c r="DI27" s="270">
        <v>0</v>
      </c>
      <c r="DJ27" s="270">
        <v>17</v>
      </c>
      <c r="DK27" s="270">
        <v>114</v>
      </c>
      <c r="DL27" s="270">
        <v>58</v>
      </c>
      <c r="DM27" s="270">
        <v>0</v>
      </c>
      <c r="DN27" s="270">
        <v>340</v>
      </c>
      <c r="DO27" s="270">
        <v>0</v>
      </c>
      <c r="DP27" s="270">
        <v>0</v>
      </c>
      <c r="DQ27" s="270">
        <v>0</v>
      </c>
      <c r="DR27" s="270">
        <v>17</v>
      </c>
      <c r="DS27" s="270">
        <v>98</v>
      </c>
      <c r="DT27" s="270">
        <v>17</v>
      </c>
      <c r="DU27" s="270">
        <v>0</v>
      </c>
      <c r="DV27" s="270">
        <v>36</v>
      </c>
      <c r="DW27" s="270">
        <v>0</v>
      </c>
      <c r="DX27" s="270">
        <v>240</v>
      </c>
      <c r="DY27" s="270">
        <v>0</v>
      </c>
      <c r="DZ27" s="270">
        <v>0</v>
      </c>
      <c r="EA27" s="270">
        <v>479</v>
      </c>
      <c r="EB27" s="270">
        <v>1</v>
      </c>
      <c r="EC27" s="270">
        <v>639</v>
      </c>
      <c r="ED27" s="270">
        <v>360</v>
      </c>
      <c r="EE27" s="270">
        <v>587</v>
      </c>
      <c r="EF27" s="270">
        <v>0</v>
      </c>
      <c r="EG27" s="270"/>
      <c r="EH27" s="272">
        <v>787</v>
      </c>
      <c r="EI27" s="273">
        <v>0</v>
      </c>
      <c r="EJ27" s="273">
        <v>0</v>
      </c>
      <c r="EK27" s="273">
        <v>0</v>
      </c>
      <c r="EL27" s="273">
        <v>0</v>
      </c>
      <c r="EM27" s="273">
        <v>0</v>
      </c>
      <c r="EN27" s="273">
        <v>0</v>
      </c>
      <c r="EO27" s="273">
        <v>0</v>
      </c>
      <c r="EP27" s="273">
        <v>0</v>
      </c>
      <c r="EQ27" s="273">
        <v>0</v>
      </c>
      <c r="ER27" s="273">
        <v>0</v>
      </c>
      <c r="ES27" s="273">
        <v>132</v>
      </c>
      <c r="ET27" s="273">
        <v>0</v>
      </c>
      <c r="EU27" s="273">
        <v>0</v>
      </c>
      <c r="EV27" s="273">
        <v>0</v>
      </c>
      <c r="EW27" s="273">
        <v>0</v>
      </c>
      <c r="EX27" s="273">
        <v>55</v>
      </c>
      <c r="EY27" s="273">
        <v>0</v>
      </c>
      <c r="EZ27" s="273">
        <v>0</v>
      </c>
      <c r="FA27" s="273">
        <v>50</v>
      </c>
      <c r="FB27" s="273">
        <v>0</v>
      </c>
      <c r="FC27" s="273">
        <v>0</v>
      </c>
      <c r="FD27" s="273">
        <v>0</v>
      </c>
      <c r="FE27" s="273">
        <v>0</v>
      </c>
      <c r="FF27" s="273">
        <v>24</v>
      </c>
      <c r="FG27" s="273">
        <v>0</v>
      </c>
      <c r="FH27" s="273">
        <v>0</v>
      </c>
      <c r="FI27" s="273">
        <v>11</v>
      </c>
      <c r="FJ27" s="273">
        <v>0</v>
      </c>
      <c r="FK27" s="273">
        <v>0</v>
      </c>
      <c r="FL27" s="273">
        <v>200</v>
      </c>
      <c r="FM27" s="273">
        <v>0</v>
      </c>
      <c r="FN27" s="273">
        <v>0</v>
      </c>
      <c r="FO27" s="274">
        <v>185</v>
      </c>
      <c r="FP27" s="274">
        <v>0</v>
      </c>
      <c r="FQ27" s="274">
        <v>0</v>
      </c>
      <c r="FR27" s="274">
        <v>0</v>
      </c>
      <c r="FS27" s="274">
        <v>0</v>
      </c>
      <c r="FT27" s="274">
        <v>0</v>
      </c>
      <c r="FU27" s="274">
        <v>0</v>
      </c>
      <c r="FV27" s="274">
        <v>0</v>
      </c>
      <c r="FW27" s="274">
        <v>392</v>
      </c>
      <c r="FX27" s="274">
        <v>0</v>
      </c>
      <c r="FY27" s="274">
        <v>0</v>
      </c>
      <c r="FZ27" s="274">
        <v>70</v>
      </c>
      <c r="GA27" s="274">
        <v>0</v>
      </c>
      <c r="GB27" s="274">
        <v>57</v>
      </c>
      <c r="GC27" s="274">
        <v>0</v>
      </c>
      <c r="GD27" s="274">
        <v>0</v>
      </c>
      <c r="GE27" s="274">
        <v>70</v>
      </c>
      <c r="GF27" s="274">
        <v>950</v>
      </c>
      <c r="GG27" s="274">
        <v>220</v>
      </c>
      <c r="GH27" s="274">
        <v>0</v>
      </c>
      <c r="GI27" s="274">
        <v>0</v>
      </c>
      <c r="GJ27" s="274">
        <v>0</v>
      </c>
      <c r="GK27" s="274">
        <v>0</v>
      </c>
      <c r="GL27" s="274">
        <v>94</v>
      </c>
      <c r="GM27" s="274">
        <v>0</v>
      </c>
      <c r="GN27" s="274">
        <v>0</v>
      </c>
      <c r="GO27" s="274">
        <v>0</v>
      </c>
      <c r="GP27" s="274">
        <v>0</v>
      </c>
      <c r="GQ27" s="274">
        <v>200</v>
      </c>
      <c r="GR27" s="274">
        <v>1210</v>
      </c>
      <c r="GS27" s="274">
        <v>0</v>
      </c>
      <c r="GT27" s="274">
        <v>0</v>
      </c>
      <c r="GU27" s="274"/>
      <c r="GV27" s="265">
        <f t="shared" si="14"/>
        <v>8026</v>
      </c>
      <c r="GW27" s="276">
        <f t="shared" si="10"/>
        <v>4707</v>
      </c>
      <c r="GX27" s="289">
        <f t="shared" si="11"/>
        <v>12733</v>
      </c>
      <c r="GY27" s="266">
        <f t="shared" si="0"/>
        <v>3907</v>
      </c>
      <c r="GZ27" s="266">
        <f t="shared" si="1"/>
        <v>787</v>
      </c>
      <c r="HA27" s="266">
        <f t="shared" si="2"/>
        <v>2703</v>
      </c>
      <c r="HB27" s="266">
        <f t="shared" si="12"/>
        <v>0</v>
      </c>
      <c r="HC27" s="266">
        <f t="shared" si="3"/>
        <v>1244</v>
      </c>
      <c r="HD27" s="266">
        <f t="shared" si="13"/>
        <v>3678</v>
      </c>
      <c r="HE27" s="266">
        <f t="shared" si="4"/>
        <v>30</v>
      </c>
      <c r="HF27" s="266">
        <f t="shared" si="5"/>
        <v>0</v>
      </c>
      <c r="HG27" s="266">
        <f t="shared" si="6"/>
        <v>277</v>
      </c>
      <c r="HH27" s="266">
        <f t="shared" si="7"/>
        <v>106</v>
      </c>
      <c r="HI27" s="2030">
        <f t="shared" si="8"/>
        <v>0</v>
      </c>
      <c r="HJ27" s="2031">
        <f t="shared" si="9"/>
        <v>1</v>
      </c>
      <c r="HK27" s="2032">
        <v>131</v>
      </c>
      <c r="HL27" s="2033">
        <f>[3]GEntry!GY17</f>
        <v>77.430000000000007</v>
      </c>
    </row>
    <row r="28" spans="1:220" ht="30" customHeight="1" thickBot="1">
      <c r="A28" s="275">
        <v>0.91666666666666663</v>
      </c>
      <c r="B28" s="286">
        <v>0</v>
      </c>
      <c r="C28" s="287">
        <v>0</v>
      </c>
      <c r="D28" s="287">
        <v>130</v>
      </c>
      <c r="E28" s="287">
        <v>180</v>
      </c>
      <c r="F28" s="288">
        <v>0</v>
      </c>
      <c r="G28" s="270">
        <v>6</v>
      </c>
      <c r="H28" s="287">
        <v>0</v>
      </c>
      <c r="I28" s="287">
        <v>317</v>
      </c>
      <c r="J28" s="269">
        <v>0</v>
      </c>
      <c r="K28" s="269"/>
      <c r="L28" s="269">
        <v>0</v>
      </c>
      <c r="M28" s="269">
        <v>450</v>
      </c>
      <c r="N28" s="269">
        <v>300</v>
      </c>
      <c r="O28" s="269">
        <v>0</v>
      </c>
      <c r="P28" s="269">
        <v>0</v>
      </c>
      <c r="Q28" s="269">
        <v>0</v>
      </c>
      <c r="R28" s="269">
        <v>324</v>
      </c>
      <c r="S28" s="269">
        <v>0</v>
      </c>
      <c r="T28" s="269">
        <v>204</v>
      </c>
      <c r="U28" s="269">
        <v>0</v>
      </c>
      <c r="V28" s="270">
        <v>0</v>
      </c>
      <c r="W28" s="269">
        <v>82</v>
      </c>
      <c r="X28" s="269">
        <v>0</v>
      </c>
      <c r="Y28" s="269">
        <v>0</v>
      </c>
      <c r="Z28" s="269">
        <v>0</v>
      </c>
      <c r="AA28" s="269">
        <v>0</v>
      </c>
      <c r="AB28" s="269">
        <v>0</v>
      </c>
      <c r="AC28" s="269">
        <v>0</v>
      </c>
      <c r="AD28" s="269">
        <v>0</v>
      </c>
      <c r="AE28" s="269">
        <v>0</v>
      </c>
      <c r="AF28" s="269">
        <v>12</v>
      </c>
      <c r="AG28" s="269">
        <v>14</v>
      </c>
      <c r="AH28" s="269">
        <v>25</v>
      </c>
      <c r="AI28" s="269">
        <v>6</v>
      </c>
      <c r="AJ28" s="269">
        <v>0</v>
      </c>
      <c r="AK28" s="269">
        <v>0</v>
      </c>
      <c r="AL28" s="269">
        <v>0</v>
      </c>
      <c r="AM28" s="269">
        <v>30</v>
      </c>
      <c r="AN28" s="269">
        <v>122</v>
      </c>
      <c r="AO28" s="269">
        <v>0</v>
      </c>
      <c r="AP28" s="269">
        <v>25</v>
      </c>
      <c r="AQ28" s="269">
        <v>212</v>
      </c>
      <c r="AR28" s="269">
        <v>0</v>
      </c>
      <c r="AS28" s="269">
        <v>0</v>
      </c>
      <c r="AT28" s="269">
        <v>0</v>
      </c>
      <c r="AU28" s="269"/>
      <c r="AV28" s="269">
        <v>12</v>
      </c>
      <c r="AW28" s="269">
        <v>64</v>
      </c>
      <c r="AX28" s="269">
        <v>51</v>
      </c>
      <c r="AY28" s="269">
        <v>68</v>
      </c>
      <c r="AZ28" s="269">
        <v>13</v>
      </c>
      <c r="BA28" s="269">
        <v>6</v>
      </c>
      <c r="BB28" s="269">
        <v>5</v>
      </c>
      <c r="BC28" s="269">
        <v>42</v>
      </c>
      <c r="BD28" s="269">
        <v>0</v>
      </c>
      <c r="BE28" s="269">
        <v>0</v>
      </c>
      <c r="BF28" s="269">
        <v>0</v>
      </c>
      <c r="BG28" s="269">
        <v>280</v>
      </c>
      <c r="BH28" s="269">
        <v>230</v>
      </c>
      <c r="BI28" s="269">
        <v>214</v>
      </c>
      <c r="BJ28" s="269">
        <v>63</v>
      </c>
      <c r="BK28" s="269">
        <v>0</v>
      </c>
      <c r="BL28" s="269">
        <v>32</v>
      </c>
      <c r="BM28" s="269">
        <v>20</v>
      </c>
      <c r="BN28" s="269">
        <v>0</v>
      </c>
      <c r="BO28" s="270">
        <v>51</v>
      </c>
      <c r="BP28" s="270">
        <v>0</v>
      </c>
      <c r="BQ28" s="270">
        <v>0</v>
      </c>
      <c r="BR28" s="269">
        <v>52</v>
      </c>
      <c r="BS28" s="270">
        <v>0</v>
      </c>
      <c r="BT28" s="270">
        <v>10</v>
      </c>
      <c r="BU28" s="270">
        <v>33</v>
      </c>
      <c r="BV28" s="270">
        <v>18</v>
      </c>
      <c r="BW28" s="271">
        <v>108</v>
      </c>
      <c r="BX28" s="270">
        <v>104</v>
      </c>
      <c r="BY28" s="270">
        <v>0</v>
      </c>
      <c r="BZ28" s="270">
        <v>0</v>
      </c>
      <c r="CA28" s="509">
        <v>0</v>
      </c>
      <c r="CB28" s="270">
        <v>43</v>
      </c>
      <c r="CC28" s="270">
        <v>29</v>
      </c>
      <c r="CD28" s="270">
        <v>53</v>
      </c>
      <c r="CE28" s="270">
        <v>47</v>
      </c>
      <c r="CF28" s="270">
        <v>112</v>
      </c>
      <c r="CG28" s="270">
        <v>0</v>
      </c>
      <c r="CH28" s="270">
        <v>57</v>
      </c>
      <c r="CI28" s="270">
        <v>0</v>
      </c>
      <c r="CJ28" s="270">
        <v>0</v>
      </c>
      <c r="CK28" s="270">
        <v>207</v>
      </c>
      <c r="CL28" s="270">
        <v>16</v>
      </c>
      <c r="CM28" s="270">
        <v>0</v>
      </c>
      <c r="CN28" s="270">
        <v>0</v>
      </c>
      <c r="CO28" s="270">
        <v>0</v>
      </c>
      <c r="CP28" s="270">
        <v>24</v>
      </c>
      <c r="CQ28" s="270">
        <v>0</v>
      </c>
      <c r="CR28" s="270">
        <v>0</v>
      </c>
      <c r="CS28" s="270">
        <v>0</v>
      </c>
      <c r="CT28" s="270">
        <v>0</v>
      </c>
      <c r="CU28" s="270">
        <v>0</v>
      </c>
      <c r="CV28" s="270">
        <v>106</v>
      </c>
      <c r="CW28" s="270">
        <v>0</v>
      </c>
      <c r="CX28" s="270">
        <v>114</v>
      </c>
      <c r="CY28" s="510">
        <v>0</v>
      </c>
      <c r="CZ28" s="270">
        <v>0</v>
      </c>
      <c r="DA28" s="270">
        <v>155</v>
      </c>
      <c r="DB28" s="270">
        <v>0</v>
      </c>
      <c r="DC28" s="270">
        <v>0</v>
      </c>
      <c r="DD28" s="270">
        <v>97</v>
      </c>
      <c r="DE28" s="270">
        <v>0</v>
      </c>
      <c r="DF28" s="270">
        <v>17</v>
      </c>
      <c r="DG28" s="270">
        <v>0</v>
      </c>
      <c r="DH28" s="270">
        <v>16</v>
      </c>
      <c r="DI28" s="270">
        <v>0</v>
      </c>
      <c r="DJ28" s="270">
        <v>17</v>
      </c>
      <c r="DK28" s="270">
        <v>114</v>
      </c>
      <c r="DL28" s="270">
        <v>58</v>
      </c>
      <c r="DM28" s="270">
        <v>0</v>
      </c>
      <c r="DN28" s="270">
        <v>340</v>
      </c>
      <c r="DO28" s="270">
        <v>0</v>
      </c>
      <c r="DP28" s="270">
        <v>0</v>
      </c>
      <c r="DQ28" s="270">
        <v>0</v>
      </c>
      <c r="DR28" s="270">
        <v>17</v>
      </c>
      <c r="DS28" s="270">
        <v>98</v>
      </c>
      <c r="DT28" s="270">
        <v>17</v>
      </c>
      <c r="DU28" s="270">
        <v>0</v>
      </c>
      <c r="DV28" s="270">
        <v>36</v>
      </c>
      <c r="DW28" s="270">
        <v>0</v>
      </c>
      <c r="DX28" s="270">
        <v>240</v>
      </c>
      <c r="DY28" s="270">
        <v>0</v>
      </c>
      <c r="DZ28" s="270">
        <v>0</v>
      </c>
      <c r="EA28" s="270">
        <v>489</v>
      </c>
      <c r="EB28" s="270">
        <v>0</v>
      </c>
      <c r="EC28" s="270">
        <v>639</v>
      </c>
      <c r="ED28" s="270">
        <v>359</v>
      </c>
      <c r="EE28" s="270">
        <v>590</v>
      </c>
      <c r="EF28" s="270">
        <v>0</v>
      </c>
      <c r="EG28" s="270"/>
      <c r="EH28" s="272">
        <v>787</v>
      </c>
      <c r="EI28" s="273">
        <v>0</v>
      </c>
      <c r="EJ28" s="273">
        <v>0</v>
      </c>
      <c r="EK28" s="273">
        <v>0</v>
      </c>
      <c r="EL28" s="273">
        <v>0</v>
      </c>
      <c r="EM28" s="273">
        <v>0</v>
      </c>
      <c r="EN28" s="273">
        <v>0</v>
      </c>
      <c r="EO28" s="273">
        <v>0</v>
      </c>
      <c r="EP28" s="273">
        <v>0</v>
      </c>
      <c r="EQ28" s="273">
        <v>0</v>
      </c>
      <c r="ER28" s="273">
        <v>0</v>
      </c>
      <c r="ES28" s="273">
        <v>132</v>
      </c>
      <c r="ET28" s="273">
        <v>0</v>
      </c>
      <c r="EU28" s="273">
        <v>0</v>
      </c>
      <c r="EV28" s="273">
        <v>0</v>
      </c>
      <c r="EW28" s="273">
        <v>0</v>
      </c>
      <c r="EX28" s="273">
        <v>55</v>
      </c>
      <c r="EY28" s="273">
        <v>0</v>
      </c>
      <c r="EZ28" s="273">
        <v>0</v>
      </c>
      <c r="FA28" s="273">
        <v>50</v>
      </c>
      <c r="FB28" s="273">
        <v>0</v>
      </c>
      <c r="FC28" s="273">
        <v>0</v>
      </c>
      <c r="FD28" s="273">
        <v>0</v>
      </c>
      <c r="FE28" s="273">
        <v>0</v>
      </c>
      <c r="FF28" s="273">
        <v>24</v>
      </c>
      <c r="FG28" s="273">
        <v>0</v>
      </c>
      <c r="FH28" s="273">
        <v>0</v>
      </c>
      <c r="FI28" s="273">
        <v>11</v>
      </c>
      <c r="FJ28" s="273">
        <v>0</v>
      </c>
      <c r="FK28" s="273">
        <v>0</v>
      </c>
      <c r="FL28" s="273">
        <v>200</v>
      </c>
      <c r="FM28" s="273">
        <v>0</v>
      </c>
      <c r="FN28" s="273">
        <v>0</v>
      </c>
      <c r="FO28" s="274">
        <v>175</v>
      </c>
      <c r="FP28" s="274">
        <v>0</v>
      </c>
      <c r="FQ28" s="274">
        <v>0</v>
      </c>
      <c r="FR28" s="274">
        <v>0</v>
      </c>
      <c r="FS28" s="274">
        <v>0</v>
      </c>
      <c r="FT28" s="274">
        <v>0</v>
      </c>
      <c r="FU28" s="274">
        <v>0</v>
      </c>
      <c r="FV28" s="274">
        <v>0</v>
      </c>
      <c r="FW28" s="274">
        <v>414</v>
      </c>
      <c r="FX28" s="274">
        <v>0</v>
      </c>
      <c r="FY28" s="274">
        <v>0</v>
      </c>
      <c r="FZ28" s="274">
        <v>70</v>
      </c>
      <c r="GA28" s="274">
        <v>0</v>
      </c>
      <c r="GB28" s="274">
        <v>57</v>
      </c>
      <c r="GC28" s="274">
        <v>0</v>
      </c>
      <c r="GD28" s="274">
        <v>0</v>
      </c>
      <c r="GE28" s="274">
        <v>70</v>
      </c>
      <c r="GF28" s="274">
        <v>1030</v>
      </c>
      <c r="GG28" s="274">
        <v>220</v>
      </c>
      <c r="GH28" s="274">
        <v>0</v>
      </c>
      <c r="GI28" s="274">
        <v>0</v>
      </c>
      <c r="GJ28" s="274">
        <v>0</v>
      </c>
      <c r="GK28" s="274">
        <v>0</v>
      </c>
      <c r="GL28" s="274">
        <v>95</v>
      </c>
      <c r="GM28" s="274">
        <v>0</v>
      </c>
      <c r="GN28" s="274">
        <v>0</v>
      </c>
      <c r="GO28" s="274">
        <v>0</v>
      </c>
      <c r="GP28" s="274">
        <v>0</v>
      </c>
      <c r="GQ28" s="274">
        <v>200</v>
      </c>
      <c r="GR28" s="274">
        <v>1211</v>
      </c>
      <c r="GS28" s="274">
        <v>0</v>
      </c>
      <c r="GT28" s="274">
        <v>0</v>
      </c>
      <c r="GU28" s="274"/>
      <c r="GV28" s="265">
        <f t="shared" si="14"/>
        <v>8022</v>
      </c>
      <c r="GW28" s="276">
        <f t="shared" si="10"/>
        <v>4801</v>
      </c>
      <c r="GX28" s="289">
        <f t="shared" si="11"/>
        <v>12823</v>
      </c>
      <c r="GY28" s="266">
        <f t="shared" si="0"/>
        <v>3899</v>
      </c>
      <c r="GZ28" s="266">
        <f t="shared" si="1"/>
        <v>787</v>
      </c>
      <c r="HA28" s="266">
        <f t="shared" si="2"/>
        <v>2727</v>
      </c>
      <c r="HB28" s="266">
        <f t="shared" si="12"/>
        <v>0</v>
      </c>
      <c r="HC28" s="266">
        <f t="shared" si="3"/>
        <v>1232</v>
      </c>
      <c r="HD28" s="266">
        <f t="shared" si="13"/>
        <v>3769</v>
      </c>
      <c r="HE28" s="266">
        <f t="shared" si="4"/>
        <v>30</v>
      </c>
      <c r="HF28" s="266">
        <f t="shared" si="5"/>
        <v>0</v>
      </c>
      <c r="HG28" s="266">
        <f t="shared" si="6"/>
        <v>271</v>
      </c>
      <c r="HH28" s="266">
        <f t="shared" si="7"/>
        <v>108</v>
      </c>
      <c r="HI28" s="2030">
        <f t="shared" si="8"/>
        <v>0</v>
      </c>
      <c r="HJ28" s="2031">
        <f t="shared" si="9"/>
        <v>0</v>
      </c>
      <c r="HK28" s="2032">
        <v>169</v>
      </c>
      <c r="HL28" s="2033">
        <f>[3]GEntry!GY18</f>
        <v>77.42</v>
      </c>
    </row>
    <row r="29" spans="1:220" ht="30" customHeight="1" thickBot="1">
      <c r="A29" s="275">
        <v>0.95833333333333337</v>
      </c>
      <c r="B29" s="286">
        <v>0</v>
      </c>
      <c r="C29" s="287">
        <v>0</v>
      </c>
      <c r="D29" s="287">
        <v>130</v>
      </c>
      <c r="E29" s="287">
        <v>180</v>
      </c>
      <c r="F29" s="288">
        <v>0</v>
      </c>
      <c r="G29" s="270">
        <v>6</v>
      </c>
      <c r="H29" s="287">
        <v>0</v>
      </c>
      <c r="I29" s="287">
        <v>317</v>
      </c>
      <c r="J29" s="269">
        <v>0</v>
      </c>
      <c r="K29" s="269"/>
      <c r="L29" s="269">
        <v>0</v>
      </c>
      <c r="M29" s="269">
        <v>450</v>
      </c>
      <c r="N29" s="269">
        <v>305</v>
      </c>
      <c r="O29" s="269">
        <v>0</v>
      </c>
      <c r="P29" s="269">
        <v>0</v>
      </c>
      <c r="Q29" s="269">
        <v>0</v>
      </c>
      <c r="R29" s="269">
        <v>324</v>
      </c>
      <c r="S29" s="269">
        <v>0</v>
      </c>
      <c r="T29" s="269">
        <v>204</v>
      </c>
      <c r="U29" s="269">
        <v>0</v>
      </c>
      <c r="V29" s="270">
        <v>0</v>
      </c>
      <c r="W29" s="269">
        <v>82</v>
      </c>
      <c r="X29" s="269">
        <v>0</v>
      </c>
      <c r="Y29" s="269">
        <v>0</v>
      </c>
      <c r="Z29" s="269">
        <v>0</v>
      </c>
      <c r="AA29" s="269">
        <v>0</v>
      </c>
      <c r="AB29" s="269">
        <v>0</v>
      </c>
      <c r="AC29" s="269">
        <v>0</v>
      </c>
      <c r="AD29" s="269">
        <v>0</v>
      </c>
      <c r="AE29" s="269">
        <v>0</v>
      </c>
      <c r="AF29" s="269">
        <v>12</v>
      </c>
      <c r="AG29" s="269">
        <v>14</v>
      </c>
      <c r="AH29" s="269">
        <v>25</v>
      </c>
      <c r="AI29" s="269">
        <v>6</v>
      </c>
      <c r="AJ29" s="269">
        <v>0</v>
      </c>
      <c r="AK29" s="269">
        <v>0</v>
      </c>
      <c r="AL29" s="269">
        <v>0</v>
      </c>
      <c r="AM29" s="269">
        <v>30</v>
      </c>
      <c r="AN29" s="269">
        <v>120</v>
      </c>
      <c r="AO29" s="269">
        <v>0</v>
      </c>
      <c r="AP29" s="269">
        <v>8</v>
      </c>
      <c r="AQ29" s="269">
        <v>212</v>
      </c>
      <c r="AR29" s="269">
        <v>0</v>
      </c>
      <c r="AS29" s="269">
        <v>0</v>
      </c>
      <c r="AT29" s="269">
        <v>0</v>
      </c>
      <c r="AU29" s="269"/>
      <c r="AV29" s="269">
        <v>12</v>
      </c>
      <c r="AW29" s="269">
        <v>64</v>
      </c>
      <c r="AX29" s="269">
        <v>51</v>
      </c>
      <c r="AY29" s="269">
        <v>68</v>
      </c>
      <c r="AZ29" s="269">
        <v>0</v>
      </c>
      <c r="BA29" s="269">
        <v>6</v>
      </c>
      <c r="BB29" s="269">
        <v>5</v>
      </c>
      <c r="BC29" s="269">
        <v>42</v>
      </c>
      <c r="BD29" s="269">
        <v>0</v>
      </c>
      <c r="BE29" s="269">
        <v>0</v>
      </c>
      <c r="BF29" s="269">
        <v>0</v>
      </c>
      <c r="BG29" s="269">
        <v>280</v>
      </c>
      <c r="BH29" s="269">
        <v>230</v>
      </c>
      <c r="BI29" s="269">
        <v>214</v>
      </c>
      <c r="BJ29" s="269">
        <v>63</v>
      </c>
      <c r="BK29" s="269">
        <v>0</v>
      </c>
      <c r="BL29" s="269">
        <v>32</v>
      </c>
      <c r="BM29" s="269">
        <v>20</v>
      </c>
      <c r="BN29" s="269">
        <v>0</v>
      </c>
      <c r="BO29" s="270">
        <v>51</v>
      </c>
      <c r="BP29" s="270">
        <v>0</v>
      </c>
      <c r="BQ29" s="270">
        <v>0</v>
      </c>
      <c r="BR29" s="269">
        <v>52</v>
      </c>
      <c r="BS29" s="270">
        <v>0</v>
      </c>
      <c r="BT29" s="270">
        <v>10</v>
      </c>
      <c r="BU29" s="270">
        <v>33</v>
      </c>
      <c r="BV29" s="270">
        <v>18</v>
      </c>
      <c r="BW29" s="271">
        <v>110</v>
      </c>
      <c r="BX29" s="270">
        <v>106</v>
      </c>
      <c r="BY29" s="270">
        <v>0</v>
      </c>
      <c r="BZ29" s="270">
        <v>0</v>
      </c>
      <c r="CA29" s="509">
        <v>0</v>
      </c>
      <c r="CB29" s="270">
        <v>43</v>
      </c>
      <c r="CC29" s="270">
        <v>29</v>
      </c>
      <c r="CD29" s="270">
        <v>53</v>
      </c>
      <c r="CE29" s="270">
        <v>47</v>
      </c>
      <c r="CF29" s="270">
        <v>112</v>
      </c>
      <c r="CG29" s="270">
        <v>0</v>
      </c>
      <c r="CH29" s="270">
        <v>57</v>
      </c>
      <c r="CI29" s="270">
        <v>0</v>
      </c>
      <c r="CJ29" s="270">
        <v>0</v>
      </c>
      <c r="CK29" s="270">
        <v>207</v>
      </c>
      <c r="CL29" s="270">
        <v>16</v>
      </c>
      <c r="CM29" s="270">
        <v>0</v>
      </c>
      <c r="CN29" s="270">
        <v>0</v>
      </c>
      <c r="CO29" s="270">
        <v>0</v>
      </c>
      <c r="CP29" s="270">
        <v>24</v>
      </c>
      <c r="CQ29" s="270">
        <v>0</v>
      </c>
      <c r="CR29" s="270">
        <v>0</v>
      </c>
      <c r="CS29" s="270">
        <v>0</v>
      </c>
      <c r="CT29" s="270">
        <v>0</v>
      </c>
      <c r="CU29" s="270">
        <v>0</v>
      </c>
      <c r="CV29" s="270">
        <v>13</v>
      </c>
      <c r="CW29" s="270">
        <v>0</v>
      </c>
      <c r="CX29" s="270">
        <v>113</v>
      </c>
      <c r="CY29" s="510">
        <v>0</v>
      </c>
      <c r="CZ29" s="270">
        <v>0</v>
      </c>
      <c r="DA29" s="270">
        <v>155</v>
      </c>
      <c r="DB29" s="270">
        <v>0</v>
      </c>
      <c r="DC29" s="270">
        <v>0</v>
      </c>
      <c r="DD29" s="270">
        <v>35</v>
      </c>
      <c r="DE29" s="270">
        <v>0</v>
      </c>
      <c r="DF29" s="270">
        <v>17</v>
      </c>
      <c r="DG29" s="270">
        <v>0</v>
      </c>
      <c r="DH29" s="270">
        <v>16</v>
      </c>
      <c r="DI29" s="270">
        <v>0</v>
      </c>
      <c r="DJ29" s="270">
        <v>17</v>
      </c>
      <c r="DK29" s="270">
        <v>114</v>
      </c>
      <c r="DL29" s="270">
        <v>50</v>
      </c>
      <c r="DM29" s="270">
        <v>0</v>
      </c>
      <c r="DN29" s="270">
        <v>352</v>
      </c>
      <c r="DO29" s="270">
        <v>0</v>
      </c>
      <c r="DP29" s="270">
        <v>0</v>
      </c>
      <c r="DQ29" s="270">
        <v>0</v>
      </c>
      <c r="DR29" s="270">
        <v>17</v>
      </c>
      <c r="DS29" s="270">
        <v>98</v>
      </c>
      <c r="DT29" s="270">
        <v>17</v>
      </c>
      <c r="DU29" s="270">
        <v>0</v>
      </c>
      <c r="DV29" s="270">
        <v>36</v>
      </c>
      <c r="DW29" s="270">
        <v>0</v>
      </c>
      <c r="DX29" s="270">
        <v>230</v>
      </c>
      <c r="DY29" s="270">
        <v>0</v>
      </c>
      <c r="DZ29" s="270">
        <v>0</v>
      </c>
      <c r="EA29" s="270">
        <v>489</v>
      </c>
      <c r="EB29" s="270">
        <v>0</v>
      </c>
      <c r="EC29" s="270">
        <v>638</v>
      </c>
      <c r="ED29" s="270">
        <v>360</v>
      </c>
      <c r="EE29" s="270">
        <v>590</v>
      </c>
      <c r="EF29" s="270">
        <v>0</v>
      </c>
      <c r="EG29" s="270"/>
      <c r="EH29" s="272">
        <v>787</v>
      </c>
      <c r="EI29" s="273">
        <v>0</v>
      </c>
      <c r="EJ29" s="273">
        <v>0</v>
      </c>
      <c r="EK29" s="273">
        <v>0</v>
      </c>
      <c r="EL29" s="273">
        <v>0</v>
      </c>
      <c r="EM29" s="273">
        <v>0</v>
      </c>
      <c r="EN29" s="273">
        <v>0</v>
      </c>
      <c r="EO29" s="273">
        <v>0</v>
      </c>
      <c r="EP29" s="273">
        <v>0</v>
      </c>
      <c r="EQ29" s="273">
        <v>0</v>
      </c>
      <c r="ER29" s="273">
        <v>0</v>
      </c>
      <c r="ES29" s="273">
        <v>132</v>
      </c>
      <c r="ET29" s="273">
        <v>0</v>
      </c>
      <c r="EU29" s="273">
        <v>0</v>
      </c>
      <c r="EV29" s="273">
        <v>0</v>
      </c>
      <c r="EW29" s="273">
        <v>0</v>
      </c>
      <c r="EX29" s="273">
        <v>55</v>
      </c>
      <c r="EY29" s="273">
        <v>0</v>
      </c>
      <c r="EZ29" s="273">
        <v>0</v>
      </c>
      <c r="FA29" s="273">
        <v>50</v>
      </c>
      <c r="FB29" s="273">
        <v>0</v>
      </c>
      <c r="FC29" s="273">
        <v>0</v>
      </c>
      <c r="FD29" s="273">
        <v>0</v>
      </c>
      <c r="FE29" s="273">
        <v>0</v>
      </c>
      <c r="FF29" s="273">
        <v>24</v>
      </c>
      <c r="FG29" s="273">
        <v>0</v>
      </c>
      <c r="FH29" s="273">
        <v>0</v>
      </c>
      <c r="FI29" s="273">
        <v>11</v>
      </c>
      <c r="FJ29" s="273">
        <v>0</v>
      </c>
      <c r="FK29" s="273">
        <v>0</v>
      </c>
      <c r="FL29" s="273">
        <v>200</v>
      </c>
      <c r="FM29" s="273">
        <v>0</v>
      </c>
      <c r="FN29" s="273">
        <v>0</v>
      </c>
      <c r="FO29" s="274">
        <v>183</v>
      </c>
      <c r="FP29" s="274">
        <v>0</v>
      </c>
      <c r="FQ29" s="274">
        <v>0</v>
      </c>
      <c r="FR29" s="274">
        <v>0</v>
      </c>
      <c r="FS29" s="274">
        <v>0</v>
      </c>
      <c r="FT29" s="274">
        <v>0</v>
      </c>
      <c r="FU29" s="274">
        <v>0</v>
      </c>
      <c r="FV29" s="274">
        <v>0</v>
      </c>
      <c r="FW29" s="274">
        <v>414</v>
      </c>
      <c r="FX29" s="274">
        <v>0</v>
      </c>
      <c r="FY29" s="274">
        <v>0</v>
      </c>
      <c r="FZ29" s="274">
        <v>35</v>
      </c>
      <c r="GA29" s="274">
        <v>0</v>
      </c>
      <c r="GB29" s="274">
        <v>57</v>
      </c>
      <c r="GC29" s="274">
        <v>0</v>
      </c>
      <c r="GD29" s="274">
        <v>0</v>
      </c>
      <c r="GE29" s="274">
        <v>113</v>
      </c>
      <c r="GF29" s="274">
        <v>1040</v>
      </c>
      <c r="GG29" s="274">
        <v>220</v>
      </c>
      <c r="GH29" s="274">
        <v>0</v>
      </c>
      <c r="GI29" s="274">
        <v>0</v>
      </c>
      <c r="GJ29" s="274">
        <v>0</v>
      </c>
      <c r="GK29" s="274">
        <v>0</v>
      </c>
      <c r="GL29" s="274">
        <v>94</v>
      </c>
      <c r="GM29" s="274">
        <v>0</v>
      </c>
      <c r="GN29" s="274">
        <v>0</v>
      </c>
      <c r="GO29" s="274">
        <v>0</v>
      </c>
      <c r="GP29" s="274">
        <v>0</v>
      </c>
      <c r="GQ29" s="274">
        <v>200</v>
      </c>
      <c r="GR29" s="274">
        <v>1212</v>
      </c>
      <c r="GS29" s="274">
        <v>0</v>
      </c>
      <c r="GT29" s="274">
        <v>0</v>
      </c>
      <c r="GU29" s="274"/>
      <c r="GV29" s="265">
        <f t="shared" si="14"/>
        <v>7837</v>
      </c>
      <c r="GW29" s="276">
        <f t="shared" si="10"/>
        <v>4827</v>
      </c>
      <c r="GX29" s="289">
        <f t="shared" si="11"/>
        <v>12664</v>
      </c>
      <c r="GY29" s="266">
        <f t="shared" si="0"/>
        <v>3909</v>
      </c>
      <c r="GZ29" s="266">
        <f t="shared" si="1"/>
        <v>787</v>
      </c>
      <c r="HA29" s="266">
        <f t="shared" si="2"/>
        <v>2733</v>
      </c>
      <c r="HB29" s="266">
        <f t="shared" si="12"/>
        <v>0</v>
      </c>
      <c r="HC29" s="266">
        <f t="shared" si="3"/>
        <v>1045</v>
      </c>
      <c r="HD29" s="266">
        <f t="shared" si="13"/>
        <v>3779</v>
      </c>
      <c r="HE29" s="266">
        <f t="shared" si="4"/>
        <v>30</v>
      </c>
      <c r="HF29" s="266">
        <f t="shared" si="5"/>
        <v>0</v>
      </c>
      <c r="HG29" s="266">
        <f t="shared" si="6"/>
        <v>271</v>
      </c>
      <c r="HH29" s="266">
        <f t="shared" si="7"/>
        <v>110</v>
      </c>
      <c r="HI29" s="2030">
        <f t="shared" si="8"/>
        <v>0</v>
      </c>
      <c r="HJ29" s="2031">
        <f t="shared" si="9"/>
        <v>0</v>
      </c>
      <c r="HK29" s="2032">
        <v>225</v>
      </c>
      <c r="HL29" s="2033">
        <f>[3]GEntry!GY19</f>
        <v>77.42</v>
      </c>
    </row>
    <row r="30" spans="1:220" ht="30" customHeight="1" thickBot="1">
      <c r="A30" s="1528" t="s">
        <v>8</v>
      </c>
      <c r="B30" s="1149">
        <v>0</v>
      </c>
      <c r="C30" s="1150">
        <v>0</v>
      </c>
      <c r="D30" s="1150">
        <v>130</v>
      </c>
      <c r="E30" s="1150">
        <v>180</v>
      </c>
      <c r="F30" s="1151">
        <v>0</v>
      </c>
      <c r="G30" s="1152">
        <v>6</v>
      </c>
      <c r="H30" s="1150">
        <v>0</v>
      </c>
      <c r="I30" s="1150">
        <v>317</v>
      </c>
      <c r="J30" s="1153">
        <v>0</v>
      </c>
      <c r="K30" s="1153"/>
      <c r="L30" s="1153">
        <v>0</v>
      </c>
      <c r="M30" s="1153">
        <v>450</v>
      </c>
      <c r="N30" s="1153">
        <v>305</v>
      </c>
      <c r="O30" s="1153">
        <v>0</v>
      </c>
      <c r="P30" s="1153">
        <v>0</v>
      </c>
      <c r="Q30" s="1153">
        <v>0</v>
      </c>
      <c r="R30" s="1153">
        <v>320</v>
      </c>
      <c r="S30" s="1153">
        <v>0</v>
      </c>
      <c r="T30" s="1153">
        <v>202</v>
      </c>
      <c r="U30" s="1153">
        <v>0</v>
      </c>
      <c r="V30" s="1152">
        <v>0</v>
      </c>
      <c r="W30" s="1153">
        <v>82</v>
      </c>
      <c r="X30" s="1153">
        <v>0</v>
      </c>
      <c r="Y30" s="1153">
        <v>0</v>
      </c>
      <c r="Z30" s="1153">
        <v>0</v>
      </c>
      <c r="AA30" s="1153">
        <v>0</v>
      </c>
      <c r="AB30" s="1153">
        <v>0</v>
      </c>
      <c r="AC30" s="1153">
        <v>0</v>
      </c>
      <c r="AD30" s="1153">
        <v>0</v>
      </c>
      <c r="AE30" s="1153">
        <v>0</v>
      </c>
      <c r="AF30" s="1153">
        <v>12</v>
      </c>
      <c r="AG30" s="1153">
        <v>14</v>
      </c>
      <c r="AH30" s="1153">
        <v>25</v>
      </c>
      <c r="AI30" s="1153">
        <v>6</v>
      </c>
      <c r="AJ30" s="1153">
        <v>0</v>
      </c>
      <c r="AK30" s="1153">
        <v>0</v>
      </c>
      <c r="AL30" s="1153">
        <v>0</v>
      </c>
      <c r="AM30" s="1153">
        <v>30</v>
      </c>
      <c r="AN30" s="1153">
        <v>120</v>
      </c>
      <c r="AO30" s="1153">
        <v>0</v>
      </c>
      <c r="AP30" s="1153">
        <v>8</v>
      </c>
      <c r="AQ30" s="1153">
        <v>212</v>
      </c>
      <c r="AR30" s="1153">
        <v>0</v>
      </c>
      <c r="AS30" s="1153">
        <v>0</v>
      </c>
      <c r="AT30" s="1153">
        <v>0</v>
      </c>
      <c r="AU30" s="1153"/>
      <c r="AV30" s="1153">
        <v>12</v>
      </c>
      <c r="AW30" s="1153">
        <v>56</v>
      </c>
      <c r="AX30" s="1153">
        <v>51</v>
      </c>
      <c r="AY30" s="1153">
        <v>68</v>
      </c>
      <c r="AZ30" s="1153">
        <v>0</v>
      </c>
      <c r="BA30" s="1153">
        <v>6</v>
      </c>
      <c r="BB30" s="1153">
        <v>5</v>
      </c>
      <c r="BC30" s="1153">
        <v>42</v>
      </c>
      <c r="BD30" s="1153">
        <v>0</v>
      </c>
      <c r="BE30" s="1153">
        <v>0</v>
      </c>
      <c r="BF30" s="1153">
        <v>0</v>
      </c>
      <c r="BG30" s="1153">
        <v>280</v>
      </c>
      <c r="BH30" s="1153">
        <v>230</v>
      </c>
      <c r="BI30" s="1153">
        <v>214</v>
      </c>
      <c r="BJ30" s="1153">
        <v>63</v>
      </c>
      <c r="BK30" s="1153">
        <v>0</v>
      </c>
      <c r="BL30" s="1153">
        <v>32</v>
      </c>
      <c r="BM30" s="1153">
        <v>20</v>
      </c>
      <c r="BN30" s="1153">
        <v>0</v>
      </c>
      <c r="BO30" s="1152">
        <v>51</v>
      </c>
      <c r="BP30" s="1152">
        <v>0</v>
      </c>
      <c r="BQ30" s="1152">
        <v>0</v>
      </c>
      <c r="BR30" s="1153">
        <v>32</v>
      </c>
      <c r="BS30" s="1152">
        <v>0</v>
      </c>
      <c r="BT30" s="1152">
        <v>10</v>
      </c>
      <c r="BU30" s="1152">
        <v>32</v>
      </c>
      <c r="BV30" s="1152">
        <v>18</v>
      </c>
      <c r="BW30" s="1154">
        <v>108</v>
      </c>
      <c r="BX30" s="1152">
        <v>130</v>
      </c>
      <c r="BY30" s="1152">
        <v>0</v>
      </c>
      <c r="BZ30" s="1152">
        <v>0</v>
      </c>
      <c r="CA30" s="1155">
        <v>0</v>
      </c>
      <c r="CB30" s="1152">
        <v>43</v>
      </c>
      <c r="CC30" s="1152">
        <v>29</v>
      </c>
      <c r="CD30" s="1152">
        <v>53</v>
      </c>
      <c r="CE30" s="1152">
        <v>44</v>
      </c>
      <c r="CF30" s="1152">
        <v>112</v>
      </c>
      <c r="CG30" s="1152">
        <v>0</v>
      </c>
      <c r="CH30" s="1152">
        <v>57</v>
      </c>
      <c r="CI30" s="1152">
        <v>0</v>
      </c>
      <c r="CJ30" s="1152">
        <v>0</v>
      </c>
      <c r="CK30" s="1152">
        <v>207</v>
      </c>
      <c r="CL30" s="1152">
        <v>16</v>
      </c>
      <c r="CM30" s="1152">
        <v>0</v>
      </c>
      <c r="CN30" s="1152">
        <v>0</v>
      </c>
      <c r="CO30" s="1152">
        <v>0</v>
      </c>
      <c r="CP30" s="1152">
        <v>24</v>
      </c>
      <c r="CQ30" s="1152">
        <v>0</v>
      </c>
      <c r="CR30" s="1152">
        <v>0</v>
      </c>
      <c r="CS30" s="1152">
        <v>0</v>
      </c>
      <c r="CT30" s="1152">
        <v>0</v>
      </c>
      <c r="CU30" s="1152">
        <v>0</v>
      </c>
      <c r="CV30" s="1152">
        <v>56</v>
      </c>
      <c r="CW30" s="1152">
        <v>0</v>
      </c>
      <c r="CX30" s="1152">
        <v>113</v>
      </c>
      <c r="CY30" s="1152">
        <v>0</v>
      </c>
      <c r="CZ30" s="1152">
        <v>0</v>
      </c>
      <c r="DA30" s="1152">
        <v>155</v>
      </c>
      <c r="DB30" s="1152">
        <v>0</v>
      </c>
      <c r="DC30" s="1152">
        <v>0</v>
      </c>
      <c r="DD30" s="1152">
        <v>49</v>
      </c>
      <c r="DE30" s="1152">
        <v>0</v>
      </c>
      <c r="DF30" s="1152">
        <v>17</v>
      </c>
      <c r="DG30" s="1152">
        <v>0</v>
      </c>
      <c r="DH30" s="1152">
        <v>16</v>
      </c>
      <c r="DI30" s="1152">
        <v>0</v>
      </c>
      <c r="DJ30" s="1152">
        <v>17</v>
      </c>
      <c r="DK30" s="1152">
        <v>114</v>
      </c>
      <c r="DL30" s="1152">
        <v>33</v>
      </c>
      <c r="DM30" s="1152">
        <v>0</v>
      </c>
      <c r="DN30" s="1152">
        <v>352</v>
      </c>
      <c r="DO30" s="1152">
        <v>0</v>
      </c>
      <c r="DP30" s="1152">
        <v>0</v>
      </c>
      <c r="DQ30" s="1152">
        <v>0</v>
      </c>
      <c r="DR30" s="1152">
        <v>17</v>
      </c>
      <c r="DS30" s="1152">
        <v>98</v>
      </c>
      <c r="DT30" s="1152">
        <v>0</v>
      </c>
      <c r="DU30" s="1152">
        <v>0</v>
      </c>
      <c r="DV30" s="1152">
        <v>36</v>
      </c>
      <c r="DW30" s="1152">
        <v>0</v>
      </c>
      <c r="DX30" s="1152">
        <v>230</v>
      </c>
      <c r="DY30" s="1152">
        <v>0</v>
      </c>
      <c r="DZ30" s="1152">
        <v>0</v>
      </c>
      <c r="EA30" s="1152">
        <v>489</v>
      </c>
      <c r="EB30" s="1152">
        <v>2</v>
      </c>
      <c r="EC30" s="1152">
        <v>639</v>
      </c>
      <c r="ED30" s="1152">
        <v>360</v>
      </c>
      <c r="EE30" s="1152">
        <v>590</v>
      </c>
      <c r="EF30" s="1152">
        <v>0</v>
      </c>
      <c r="EG30" s="1152"/>
      <c r="EH30" s="1156">
        <v>787</v>
      </c>
      <c r="EI30" s="1157">
        <v>0</v>
      </c>
      <c r="EJ30" s="1157">
        <v>30</v>
      </c>
      <c r="EK30" s="1157">
        <v>0</v>
      </c>
      <c r="EL30" s="1157">
        <v>0</v>
      </c>
      <c r="EM30" s="1157">
        <v>0</v>
      </c>
      <c r="EN30" s="1157">
        <v>0</v>
      </c>
      <c r="EO30" s="1157">
        <v>0</v>
      </c>
      <c r="EP30" s="1157">
        <v>0</v>
      </c>
      <c r="EQ30" s="1157">
        <v>0</v>
      </c>
      <c r="ER30" s="1157">
        <v>0</v>
      </c>
      <c r="ES30" s="1157">
        <v>132</v>
      </c>
      <c r="ET30" s="1157">
        <v>0</v>
      </c>
      <c r="EU30" s="1157">
        <v>0</v>
      </c>
      <c r="EV30" s="1157">
        <v>0</v>
      </c>
      <c r="EW30" s="1157">
        <v>0</v>
      </c>
      <c r="EX30" s="1157">
        <v>55</v>
      </c>
      <c r="EY30" s="1157">
        <v>0</v>
      </c>
      <c r="EZ30" s="1157">
        <v>24</v>
      </c>
      <c r="FA30" s="1157">
        <v>50</v>
      </c>
      <c r="FB30" s="1157">
        <v>0</v>
      </c>
      <c r="FC30" s="1157">
        <v>0</v>
      </c>
      <c r="FD30" s="1157">
        <v>0</v>
      </c>
      <c r="FE30" s="1157">
        <v>0</v>
      </c>
      <c r="FF30" s="1157">
        <v>24</v>
      </c>
      <c r="FG30" s="1157">
        <v>0</v>
      </c>
      <c r="FH30" s="1157">
        <v>0</v>
      </c>
      <c r="FI30" s="1157">
        <v>11</v>
      </c>
      <c r="FJ30" s="1157">
        <v>0</v>
      </c>
      <c r="FK30" s="1157">
        <v>0</v>
      </c>
      <c r="FL30" s="1157">
        <v>200</v>
      </c>
      <c r="FM30" s="1157">
        <v>0</v>
      </c>
      <c r="FN30" s="1157">
        <v>0</v>
      </c>
      <c r="FO30" s="1158">
        <v>189</v>
      </c>
      <c r="FP30" s="1158">
        <v>0</v>
      </c>
      <c r="FQ30" s="1158">
        <v>0</v>
      </c>
      <c r="FR30" s="1158">
        <v>0</v>
      </c>
      <c r="FS30" s="1158">
        <v>0</v>
      </c>
      <c r="FT30" s="1158">
        <v>0</v>
      </c>
      <c r="FU30" s="1158">
        <v>0</v>
      </c>
      <c r="FV30" s="1158">
        <v>0</v>
      </c>
      <c r="FW30" s="1158">
        <v>414</v>
      </c>
      <c r="FX30" s="1158">
        <v>0</v>
      </c>
      <c r="FY30" s="1158">
        <v>0</v>
      </c>
      <c r="FZ30" s="1158">
        <v>35</v>
      </c>
      <c r="GA30" s="1158">
        <v>0</v>
      </c>
      <c r="GB30" s="1158">
        <v>56</v>
      </c>
      <c r="GC30" s="1158">
        <v>0</v>
      </c>
      <c r="GD30" s="1158">
        <v>0</v>
      </c>
      <c r="GE30" s="1158">
        <v>113</v>
      </c>
      <c r="GF30" s="1158">
        <v>1040</v>
      </c>
      <c r="GG30" s="1158">
        <v>220</v>
      </c>
      <c r="GH30" s="1158">
        <v>0</v>
      </c>
      <c r="GI30" s="1158">
        <v>0</v>
      </c>
      <c r="GJ30" s="1158">
        <v>0</v>
      </c>
      <c r="GK30" s="1158">
        <v>0</v>
      </c>
      <c r="GL30" s="1158">
        <v>94</v>
      </c>
      <c r="GM30" s="1158">
        <v>0</v>
      </c>
      <c r="GN30" s="1158">
        <v>0</v>
      </c>
      <c r="GO30" s="1158">
        <v>0</v>
      </c>
      <c r="GP30" s="1158">
        <v>0</v>
      </c>
      <c r="GQ30" s="1158">
        <v>200</v>
      </c>
      <c r="GR30" s="1158">
        <v>1212</v>
      </c>
      <c r="GS30" s="1158">
        <v>0</v>
      </c>
      <c r="GT30" s="1158">
        <v>0</v>
      </c>
      <c r="GU30" s="1158"/>
      <c r="GV30" s="265">
        <f t="shared" si="14"/>
        <v>7847</v>
      </c>
      <c r="GW30" s="276">
        <f t="shared" si="10"/>
        <v>4886</v>
      </c>
      <c r="GX30" s="289">
        <f t="shared" si="11"/>
        <v>12733</v>
      </c>
      <c r="GY30" s="266">
        <f t="shared" si="0"/>
        <v>3962</v>
      </c>
      <c r="GZ30" s="266">
        <f t="shared" si="1"/>
        <v>787</v>
      </c>
      <c r="HA30" s="266">
        <f t="shared" si="2"/>
        <v>2730</v>
      </c>
      <c r="HB30" s="266">
        <f t="shared" si="12"/>
        <v>0</v>
      </c>
      <c r="HC30" s="266">
        <f t="shared" si="3"/>
        <v>1047</v>
      </c>
      <c r="HD30" s="266">
        <f t="shared" si="13"/>
        <v>3780</v>
      </c>
      <c r="HE30" s="266">
        <f t="shared" si="4"/>
        <v>30</v>
      </c>
      <c r="HF30" s="266">
        <f t="shared" si="5"/>
        <v>0</v>
      </c>
      <c r="HG30" s="266">
        <f t="shared" si="6"/>
        <v>287</v>
      </c>
      <c r="HH30" s="266">
        <f t="shared" si="7"/>
        <v>108</v>
      </c>
      <c r="HI30" s="2030">
        <f t="shared" si="8"/>
        <v>0</v>
      </c>
      <c r="HJ30" s="2031">
        <f t="shared" si="9"/>
        <v>2</v>
      </c>
      <c r="HK30" s="2032">
        <v>182</v>
      </c>
      <c r="HL30" s="2033">
        <f>[3]GEntry!GY20</f>
        <v>77.41</v>
      </c>
    </row>
    <row r="31" spans="1:220" ht="30" customHeight="1" thickBot="1">
      <c r="A31" s="290" t="s">
        <v>282</v>
      </c>
      <c r="B31" s="291">
        <v>0</v>
      </c>
      <c r="C31" s="292">
        <v>0</v>
      </c>
      <c r="D31" s="292">
        <v>3935594</v>
      </c>
      <c r="E31" s="292">
        <v>4268250</v>
      </c>
      <c r="F31" s="293">
        <v>0</v>
      </c>
      <c r="G31" s="293">
        <v>1550409</v>
      </c>
      <c r="H31" s="292">
        <v>0</v>
      </c>
      <c r="I31" s="292">
        <v>7837200</v>
      </c>
      <c r="J31" s="292">
        <v>0</v>
      </c>
      <c r="K31" s="292"/>
      <c r="L31" s="292">
        <v>0</v>
      </c>
      <c r="M31" s="292">
        <v>9566000</v>
      </c>
      <c r="N31" s="292">
        <v>6890298</v>
      </c>
      <c r="O31" s="292">
        <v>0</v>
      </c>
      <c r="P31" s="292">
        <v>0</v>
      </c>
      <c r="Q31" s="292">
        <v>0</v>
      </c>
      <c r="R31" s="292">
        <v>7169103</v>
      </c>
      <c r="S31" s="292">
        <v>0</v>
      </c>
      <c r="T31" s="292">
        <v>3359000</v>
      </c>
      <c r="U31" s="292">
        <v>0</v>
      </c>
      <c r="V31" s="293">
        <v>0</v>
      </c>
      <c r="W31" s="292">
        <v>791040</v>
      </c>
      <c r="X31" s="292">
        <v>0</v>
      </c>
      <c r="Y31" s="292">
        <v>0</v>
      </c>
      <c r="Z31" s="292">
        <v>0</v>
      </c>
      <c r="AA31" s="292">
        <v>0</v>
      </c>
      <c r="AB31" s="292">
        <v>0</v>
      </c>
      <c r="AC31" s="292">
        <v>0</v>
      </c>
      <c r="AD31" s="292">
        <v>0</v>
      </c>
      <c r="AE31" s="292">
        <v>0</v>
      </c>
      <c r="AF31" s="292">
        <v>360000</v>
      </c>
      <c r="AG31" s="292">
        <v>233280</v>
      </c>
      <c r="AH31" s="292">
        <v>488800</v>
      </c>
      <c r="AI31" s="292">
        <v>199400</v>
      </c>
      <c r="AJ31" s="292">
        <v>141600</v>
      </c>
      <c r="AK31" s="292">
        <v>0</v>
      </c>
      <c r="AL31" s="292">
        <v>0</v>
      </c>
      <c r="AM31" s="292">
        <v>720000</v>
      </c>
      <c r="AN31" s="292">
        <v>2800000</v>
      </c>
      <c r="AO31" s="1073">
        <v>0</v>
      </c>
      <c r="AP31" s="292">
        <v>184761</v>
      </c>
      <c r="AQ31" s="306">
        <v>4998952</v>
      </c>
      <c r="AR31" s="306">
        <v>0</v>
      </c>
      <c r="AS31" s="292">
        <v>0</v>
      </c>
      <c r="AT31" s="306">
        <v>0</v>
      </c>
      <c r="AU31" s="292"/>
      <c r="AV31" s="292">
        <v>243600</v>
      </c>
      <c r="AW31" s="292">
        <v>1171488</v>
      </c>
      <c r="AX31" s="292">
        <v>700525</v>
      </c>
      <c r="AY31" s="292">
        <v>837240</v>
      </c>
      <c r="AZ31" s="292">
        <v>63360</v>
      </c>
      <c r="BA31" s="292">
        <v>84000</v>
      </c>
      <c r="BB31" s="292">
        <v>101424</v>
      </c>
      <c r="BC31" s="292">
        <v>1009920</v>
      </c>
      <c r="BD31" s="292">
        <v>0</v>
      </c>
      <c r="BE31" s="292">
        <v>0</v>
      </c>
      <c r="BF31" s="292">
        <v>0</v>
      </c>
      <c r="BG31" s="292">
        <v>7258900</v>
      </c>
      <c r="BH31" s="292">
        <v>6039000</v>
      </c>
      <c r="BI31" s="292">
        <v>5087000</v>
      </c>
      <c r="BJ31" s="292">
        <v>1538909</v>
      </c>
      <c r="BK31" s="292">
        <v>0</v>
      </c>
      <c r="BL31" s="292">
        <v>770616</v>
      </c>
      <c r="BM31" s="292">
        <v>466080</v>
      </c>
      <c r="BN31" s="292">
        <v>0</v>
      </c>
      <c r="BO31" s="293">
        <v>1147813</v>
      </c>
      <c r="BP31" s="293">
        <v>0</v>
      </c>
      <c r="BQ31" s="293">
        <v>0</v>
      </c>
      <c r="BR31" s="292">
        <v>793474</v>
      </c>
      <c r="BS31" s="293">
        <v>0</v>
      </c>
      <c r="BT31" s="293">
        <v>223740</v>
      </c>
      <c r="BU31" s="293">
        <v>597800</v>
      </c>
      <c r="BV31" s="293">
        <v>431440</v>
      </c>
      <c r="BW31" s="294">
        <v>2221440</v>
      </c>
      <c r="BX31" s="293">
        <v>1792320</v>
      </c>
      <c r="BY31" s="293">
        <v>0</v>
      </c>
      <c r="BZ31" s="293">
        <v>0</v>
      </c>
      <c r="CA31" s="293">
        <v>12350</v>
      </c>
      <c r="CB31" s="293">
        <v>985000</v>
      </c>
      <c r="CC31" s="293">
        <v>680760</v>
      </c>
      <c r="CD31" s="293">
        <v>1267200</v>
      </c>
      <c r="CE31" s="293">
        <v>1119168</v>
      </c>
      <c r="CF31" s="293">
        <v>2574327</v>
      </c>
      <c r="CG31" s="293">
        <v>0</v>
      </c>
      <c r="CH31" s="293">
        <v>1316160</v>
      </c>
      <c r="CI31" s="293">
        <v>0</v>
      </c>
      <c r="CJ31" s="293">
        <v>0</v>
      </c>
      <c r="CK31" s="293">
        <v>5148240</v>
      </c>
      <c r="CL31" s="293">
        <v>384000</v>
      </c>
      <c r="CM31" s="293">
        <v>0</v>
      </c>
      <c r="CN31" s="293">
        <v>0</v>
      </c>
      <c r="CO31" s="293">
        <v>0</v>
      </c>
      <c r="CP31" s="293">
        <v>494600</v>
      </c>
      <c r="CQ31" s="293">
        <v>0</v>
      </c>
      <c r="CR31" s="293">
        <v>0</v>
      </c>
      <c r="CS31" s="293">
        <v>0</v>
      </c>
      <c r="CT31" s="293">
        <v>0</v>
      </c>
      <c r="CU31" s="293">
        <v>0</v>
      </c>
      <c r="CV31" s="293">
        <v>1564800</v>
      </c>
      <c r="CW31" s="293">
        <v>0</v>
      </c>
      <c r="CX31" s="293">
        <v>1921104</v>
      </c>
      <c r="CY31" s="293">
        <v>132570</v>
      </c>
      <c r="CZ31" s="293">
        <v>0</v>
      </c>
      <c r="DA31" s="293">
        <v>1831200</v>
      </c>
      <c r="DB31" s="293">
        <v>53527</v>
      </c>
      <c r="DC31" s="293">
        <v>0</v>
      </c>
      <c r="DD31" s="293">
        <v>1381200</v>
      </c>
      <c r="DE31" s="293">
        <v>304320</v>
      </c>
      <c r="DF31" s="293">
        <v>243381</v>
      </c>
      <c r="DG31" s="293">
        <v>32281</v>
      </c>
      <c r="DH31" s="293">
        <v>388909</v>
      </c>
      <c r="DI31" s="293">
        <v>0</v>
      </c>
      <c r="DJ31" s="293">
        <v>423198</v>
      </c>
      <c r="DK31" s="293">
        <v>1462620</v>
      </c>
      <c r="DL31" s="293">
        <v>738360</v>
      </c>
      <c r="DM31" s="293">
        <v>0</v>
      </c>
      <c r="DN31" s="293">
        <v>5020900</v>
      </c>
      <c r="DO31" s="293">
        <v>25920</v>
      </c>
      <c r="DP31" s="293">
        <v>320310</v>
      </c>
      <c r="DQ31" s="293">
        <v>0</v>
      </c>
      <c r="DR31" s="293">
        <v>419018</v>
      </c>
      <c r="DS31" s="293">
        <v>618945</v>
      </c>
      <c r="DT31" s="293">
        <v>377640</v>
      </c>
      <c r="DU31" s="293">
        <v>179491</v>
      </c>
      <c r="DV31" s="293">
        <v>873600</v>
      </c>
      <c r="DW31" s="293">
        <v>0</v>
      </c>
      <c r="DX31" s="293">
        <v>5919700</v>
      </c>
      <c r="DY31" s="293">
        <v>0</v>
      </c>
      <c r="DZ31" s="293">
        <v>0</v>
      </c>
      <c r="EA31" s="293">
        <v>11356362</v>
      </c>
      <c r="EB31" s="293">
        <v>245760</v>
      </c>
      <c r="EC31" s="293">
        <v>14632727</v>
      </c>
      <c r="ED31" s="293">
        <v>4664091</v>
      </c>
      <c r="EE31" s="293">
        <v>13309091</v>
      </c>
      <c r="EF31" s="293">
        <v>466273</v>
      </c>
      <c r="EG31" s="517"/>
      <c r="EH31" s="295">
        <v>20759272</v>
      </c>
      <c r="EI31" s="296">
        <v>0</v>
      </c>
      <c r="EJ31" s="296">
        <v>33120</v>
      </c>
      <c r="EK31" s="296">
        <v>0</v>
      </c>
      <c r="EL31" s="296">
        <v>0</v>
      </c>
      <c r="EM31" s="296">
        <v>0</v>
      </c>
      <c r="EN31" s="296">
        <v>0</v>
      </c>
      <c r="EO31" s="296">
        <v>0</v>
      </c>
      <c r="EP31" s="296">
        <v>0</v>
      </c>
      <c r="EQ31" s="296">
        <v>0</v>
      </c>
      <c r="ER31" s="296">
        <v>0</v>
      </c>
      <c r="ES31" s="296">
        <v>2444000</v>
      </c>
      <c r="ET31" s="296">
        <v>0</v>
      </c>
      <c r="EU31" s="296">
        <v>0</v>
      </c>
      <c r="EV31" s="296">
        <v>0</v>
      </c>
      <c r="EW31" s="296">
        <v>0</v>
      </c>
      <c r="EX31" s="296">
        <v>1210000</v>
      </c>
      <c r="EY31" s="296">
        <v>0</v>
      </c>
      <c r="EZ31" s="296">
        <v>0</v>
      </c>
      <c r="FA31" s="296">
        <v>338720</v>
      </c>
      <c r="FB31" s="296">
        <v>0</v>
      </c>
      <c r="FC31" s="296">
        <v>0</v>
      </c>
      <c r="FD31" s="296">
        <v>34440</v>
      </c>
      <c r="FE31" s="296">
        <v>6739</v>
      </c>
      <c r="FF31" s="296">
        <v>125170</v>
      </c>
      <c r="FG31" s="296">
        <v>0</v>
      </c>
      <c r="FH31" s="296">
        <v>0</v>
      </c>
      <c r="FI31" s="296">
        <v>240804</v>
      </c>
      <c r="FJ31" s="296">
        <v>0</v>
      </c>
      <c r="FK31" s="296">
        <v>0</v>
      </c>
      <c r="FL31" s="296">
        <v>4831600</v>
      </c>
      <c r="FM31" s="296">
        <v>0</v>
      </c>
      <c r="FN31" s="296">
        <v>0</v>
      </c>
      <c r="FO31" s="297">
        <v>4243245</v>
      </c>
      <c r="FP31" s="297">
        <v>0</v>
      </c>
      <c r="FQ31" s="297">
        <v>0</v>
      </c>
      <c r="FR31" s="297">
        <v>0</v>
      </c>
      <c r="FS31" s="297">
        <v>0</v>
      </c>
      <c r="FT31" s="297">
        <v>0</v>
      </c>
      <c r="FU31" s="297">
        <v>0</v>
      </c>
      <c r="FV31" s="297">
        <v>0</v>
      </c>
      <c r="FW31" s="297">
        <v>8587781</v>
      </c>
      <c r="FX31" s="297">
        <v>0</v>
      </c>
      <c r="FY31" s="297">
        <v>0</v>
      </c>
      <c r="FZ31" s="297">
        <v>923712</v>
      </c>
      <c r="GA31" s="297">
        <v>0</v>
      </c>
      <c r="GB31" s="297">
        <v>684220</v>
      </c>
      <c r="GC31" s="297">
        <v>0</v>
      </c>
      <c r="GD31" s="297">
        <v>44957</v>
      </c>
      <c r="GE31" s="297">
        <v>562656</v>
      </c>
      <c r="GF31" s="297">
        <v>20886000</v>
      </c>
      <c r="GG31" s="297">
        <v>4838155</v>
      </c>
      <c r="GH31" s="297">
        <v>0</v>
      </c>
      <c r="GI31" s="297">
        <v>0</v>
      </c>
      <c r="GJ31" s="297">
        <v>29160</v>
      </c>
      <c r="GK31" s="297">
        <v>618480</v>
      </c>
      <c r="GL31" s="297">
        <v>1426944</v>
      </c>
      <c r="GM31" s="297">
        <v>0</v>
      </c>
      <c r="GN31" s="297">
        <v>0</v>
      </c>
      <c r="GO31" s="297">
        <v>0</v>
      </c>
      <c r="GP31" s="297">
        <v>210804</v>
      </c>
      <c r="GQ31" s="297">
        <v>4254500</v>
      </c>
      <c r="GR31" s="297">
        <v>24637619</v>
      </c>
      <c r="GS31" s="297">
        <v>1171280</v>
      </c>
      <c r="GT31" s="297">
        <v>0</v>
      </c>
      <c r="GU31" s="298"/>
      <c r="GV31" s="265">
        <f>SUM(B31:EG31)</f>
        <v>170962879</v>
      </c>
      <c r="GW31" s="276">
        <f t="shared" si="10"/>
        <v>103143378</v>
      </c>
      <c r="GX31" s="289">
        <f>GV31+GW31</f>
        <v>274106257</v>
      </c>
      <c r="GY31" s="266">
        <f t="shared" si="0"/>
        <v>86691293</v>
      </c>
      <c r="GZ31" s="266">
        <f t="shared" si="1"/>
        <v>20759272</v>
      </c>
      <c r="HA31" s="266">
        <f t="shared" si="2"/>
        <v>58529242</v>
      </c>
      <c r="HB31" s="266">
        <f>Z31+CR31+CT31+CU31+CW31+EO31+FT31+FY31+GH31</f>
        <v>0</v>
      </c>
      <c r="HC31" s="266">
        <f>K31+O31+P31+Q31 +U31+V31+X31+Y31+AA31+AB31+AC31+AD31+AJ31+AP31+AV31+AY31+AZ31+BA31+BR31+BY31+EK31+EL31+ER31+EU31+FB31+FC31+FE31+CS31+CV31+CX31+FX31+CZ31+DA31+DB31+DD31+FZ31+GA31+DE31+DF31+DH31+GB31+DI31+DJ31+GE31+DK31+DL31+DM31+DO31+DQ31+GI31+DR31+DT31+DV31+DW31+GL31</f>
        <v>17961103</v>
      </c>
      <c r="HD31" s="266">
        <f t="shared" si="13"/>
        <v>80598808</v>
      </c>
      <c r="HE31" s="266">
        <f>AL31+AM31</f>
        <v>720000</v>
      </c>
      <c r="HF31" s="266">
        <f t="shared" si="5"/>
        <v>0</v>
      </c>
      <c r="HG31" s="266">
        <f t="shared" si="6"/>
        <v>3161383</v>
      </c>
      <c r="HH31" s="266">
        <f t="shared" si="7"/>
        <v>2221440</v>
      </c>
      <c r="HI31" s="2030">
        <f t="shared" si="8"/>
        <v>3217956</v>
      </c>
      <c r="HJ31" s="2031">
        <f t="shared" si="9"/>
        <v>245760</v>
      </c>
      <c r="HK31" s="2032">
        <v>0</v>
      </c>
      <c r="HL31" s="2032"/>
    </row>
    <row r="32" spans="1:220" ht="30" customHeight="1" thickBot="1">
      <c r="A32" s="290" t="s">
        <v>283</v>
      </c>
      <c r="B32" s="299">
        <v>0</v>
      </c>
      <c r="C32" s="300">
        <v>0</v>
      </c>
      <c r="D32" s="301">
        <v>16883698.260000002</v>
      </c>
      <c r="E32" s="301">
        <v>18993712.5</v>
      </c>
      <c r="F32" s="301">
        <v>0</v>
      </c>
      <c r="G32" s="301">
        <v>5922562.3799999999</v>
      </c>
      <c r="H32" s="301">
        <v>0</v>
      </c>
      <c r="I32" s="301">
        <v>22571136</v>
      </c>
      <c r="J32" s="301">
        <v>0</v>
      </c>
      <c r="K32" s="302"/>
      <c r="L32" s="301">
        <v>0</v>
      </c>
      <c r="M32" s="301">
        <v>30419880</v>
      </c>
      <c r="N32" s="302">
        <v>23564819.16</v>
      </c>
      <c r="O32" s="301">
        <v>0</v>
      </c>
      <c r="P32" s="301">
        <v>0</v>
      </c>
      <c r="Q32" s="301">
        <v>0</v>
      </c>
      <c r="R32" s="301">
        <v>21865764.149999999</v>
      </c>
      <c r="S32" s="301">
        <v>0</v>
      </c>
      <c r="T32" s="301">
        <v>17970650</v>
      </c>
      <c r="U32" s="301">
        <v>0</v>
      </c>
      <c r="V32" s="301">
        <v>0</v>
      </c>
      <c r="W32" s="301">
        <v>15361996.800000001</v>
      </c>
      <c r="X32" s="301">
        <v>0</v>
      </c>
      <c r="Y32" s="301">
        <v>0</v>
      </c>
      <c r="Z32" s="301">
        <v>0</v>
      </c>
      <c r="AA32" s="301">
        <v>0</v>
      </c>
      <c r="AB32" s="301">
        <v>0</v>
      </c>
      <c r="AC32" s="301">
        <v>0</v>
      </c>
      <c r="AD32" s="301">
        <v>0</v>
      </c>
      <c r="AE32" s="301">
        <v>0</v>
      </c>
      <c r="AF32" s="301">
        <v>270000</v>
      </c>
      <c r="AG32" s="301">
        <v>0</v>
      </c>
      <c r="AH32" s="301">
        <v>0</v>
      </c>
      <c r="AI32" s="301">
        <v>0</v>
      </c>
      <c r="AJ32" s="301">
        <v>2536056</v>
      </c>
      <c r="AK32" s="301">
        <v>0</v>
      </c>
      <c r="AL32" s="301">
        <v>0</v>
      </c>
      <c r="AM32" s="301">
        <v>0</v>
      </c>
      <c r="AN32" s="302">
        <v>15288000</v>
      </c>
      <c r="AO32" s="518">
        <v>0</v>
      </c>
      <c r="AP32" s="301">
        <v>3499373.3400000003</v>
      </c>
      <c r="AQ32" s="666">
        <v>15946656.879999999</v>
      </c>
      <c r="AR32" s="666">
        <v>0</v>
      </c>
      <c r="AS32" s="301">
        <v>0</v>
      </c>
      <c r="AT32" s="666">
        <v>0</v>
      </c>
      <c r="AU32" s="301"/>
      <c r="AV32" s="301">
        <v>4284924</v>
      </c>
      <c r="AW32" s="301">
        <v>20629903.68</v>
      </c>
      <c r="AX32" s="300">
        <v>12546402.75</v>
      </c>
      <c r="AY32" s="301">
        <v>15957794.399999999</v>
      </c>
      <c r="AZ32" s="301">
        <v>1239955.2</v>
      </c>
      <c r="BA32" s="301">
        <v>1382640</v>
      </c>
      <c r="BB32" s="301">
        <v>377297.28</v>
      </c>
      <c r="BC32" s="301">
        <v>0</v>
      </c>
      <c r="BD32" s="301">
        <v>0</v>
      </c>
      <c r="BE32" s="301">
        <v>0</v>
      </c>
      <c r="BF32" s="301">
        <v>0</v>
      </c>
      <c r="BG32" s="301">
        <v>20252331</v>
      </c>
      <c r="BH32" s="301">
        <v>18479340</v>
      </c>
      <c r="BI32" s="301">
        <v>16888840</v>
      </c>
      <c r="BJ32" s="301">
        <v>5155345.1500000004</v>
      </c>
      <c r="BK32" s="301">
        <v>0</v>
      </c>
      <c r="BL32" s="301">
        <v>2596975.92</v>
      </c>
      <c r="BM32" s="301">
        <v>2041430.4</v>
      </c>
      <c r="BN32" s="301">
        <v>0</v>
      </c>
      <c r="BO32" s="301">
        <v>4602730.13</v>
      </c>
      <c r="BP32" s="301">
        <v>0</v>
      </c>
      <c r="BQ32" s="301">
        <v>0</v>
      </c>
      <c r="BR32" s="301">
        <v>14330140.439999999</v>
      </c>
      <c r="BS32" s="301">
        <v>0</v>
      </c>
      <c r="BT32" s="301">
        <v>167805</v>
      </c>
      <c r="BU32" s="302">
        <v>2223816</v>
      </c>
      <c r="BV32" s="301">
        <v>323580</v>
      </c>
      <c r="BW32" s="301">
        <v>14572646.399999999</v>
      </c>
      <c r="BX32" s="301">
        <v>5574115.2000000002</v>
      </c>
      <c r="BY32" s="301">
        <v>0</v>
      </c>
      <c r="BZ32" s="301">
        <v>0</v>
      </c>
      <c r="CA32" s="301">
        <v>0</v>
      </c>
      <c r="CB32" s="301">
        <v>3841500</v>
      </c>
      <c r="CC32" s="301">
        <v>2539234.7999999998</v>
      </c>
      <c r="CD32" s="301">
        <v>5765760</v>
      </c>
      <c r="CE32" s="301">
        <v>5092214.3999999994</v>
      </c>
      <c r="CF32" s="301">
        <v>8804198.3399999999</v>
      </c>
      <c r="CG32" s="301">
        <v>0</v>
      </c>
      <c r="CH32" s="301">
        <v>7304688</v>
      </c>
      <c r="CI32" s="301">
        <v>0</v>
      </c>
      <c r="CJ32" s="301">
        <v>0</v>
      </c>
      <c r="CK32" s="301">
        <v>14363589.6</v>
      </c>
      <c r="CL32" s="301">
        <v>2526720</v>
      </c>
      <c r="CM32" s="301">
        <v>0</v>
      </c>
      <c r="CN32" s="301">
        <v>0</v>
      </c>
      <c r="CO32" s="301">
        <v>0</v>
      </c>
      <c r="CP32" s="301">
        <v>370950</v>
      </c>
      <c r="CQ32" s="301">
        <v>0</v>
      </c>
      <c r="CR32" s="300">
        <v>0</v>
      </c>
      <c r="CS32" s="518">
        <v>0</v>
      </c>
      <c r="CT32" s="302">
        <v>0</v>
      </c>
      <c r="CU32" s="300">
        <v>0</v>
      </c>
      <c r="CV32" s="518">
        <v>30059808</v>
      </c>
      <c r="CW32" s="300">
        <v>0</v>
      </c>
      <c r="CX32" s="302">
        <v>33830641.439999998</v>
      </c>
      <c r="CY32" s="302">
        <v>0</v>
      </c>
      <c r="CZ32" s="302">
        <v>0</v>
      </c>
      <c r="DA32" s="302">
        <v>31771320.000000004</v>
      </c>
      <c r="DB32" s="302">
        <v>887477.65999999992</v>
      </c>
      <c r="DC32" s="302">
        <v>0</v>
      </c>
      <c r="DD32" s="302">
        <v>26325672</v>
      </c>
      <c r="DE32" s="302">
        <v>5709043.2000000002</v>
      </c>
      <c r="DF32" s="302">
        <v>4366255.1400000006</v>
      </c>
      <c r="DG32" s="302">
        <v>0</v>
      </c>
      <c r="DH32" s="302">
        <v>6358662.1500000004</v>
      </c>
      <c r="DI32" s="301">
        <v>0</v>
      </c>
      <c r="DJ32" s="301">
        <v>7592172.1200000001</v>
      </c>
      <c r="DK32" s="301">
        <v>27950668.199999999</v>
      </c>
      <c r="DL32" s="301">
        <v>14331567.6</v>
      </c>
      <c r="DM32" s="301">
        <v>0</v>
      </c>
      <c r="DN32" s="301">
        <v>13355594</v>
      </c>
      <c r="DO32" s="301">
        <v>442454.4</v>
      </c>
      <c r="DP32" s="301">
        <v>0</v>
      </c>
      <c r="DQ32" s="301">
        <v>0</v>
      </c>
      <c r="DR32" s="301">
        <v>7031122.04</v>
      </c>
      <c r="DS32" s="301">
        <v>2314854.3000000003</v>
      </c>
      <c r="DT32" s="301">
        <v>6748426.8000000007</v>
      </c>
      <c r="DU32" s="301">
        <v>0</v>
      </c>
      <c r="DV32" s="301">
        <v>15742272</v>
      </c>
      <c r="DW32" s="301">
        <v>0</v>
      </c>
      <c r="DX32" s="301">
        <v>17581509</v>
      </c>
      <c r="DY32" s="301">
        <v>0</v>
      </c>
      <c r="DZ32" s="301">
        <v>0</v>
      </c>
      <c r="EA32" s="301">
        <v>79153843.140000001</v>
      </c>
      <c r="EB32" s="301">
        <v>0</v>
      </c>
      <c r="EC32" s="301">
        <v>86333089.300000012</v>
      </c>
      <c r="ED32" s="301">
        <v>0</v>
      </c>
      <c r="EE32" s="301">
        <v>0</v>
      </c>
      <c r="EF32" s="301">
        <v>0</v>
      </c>
      <c r="EG32" s="519"/>
      <c r="EH32" s="301">
        <v>58333554.32</v>
      </c>
      <c r="EI32" s="300">
        <v>0</v>
      </c>
      <c r="EJ32" s="301">
        <v>97704</v>
      </c>
      <c r="EK32" s="301">
        <v>0</v>
      </c>
      <c r="EL32" s="302">
        <v>0</v>
      </c>
      <c r="EM32" s="301">
        <v>0</v>
      </c>
      <c r="EN32" s="301">
        <v>0</v>
      </c>
      <c r="EO32" s="302">
        <v>0</v>
      </c>
      <c r="EP32" s="301">
        <v>0</v>
      </c>
      <c r="EQ32" s="301">
        <v>0</v>
      </c>
      <c r="ER32" s="301">
        <v>0</v>
      </c>
      <c r="ES32" s="301">
        <v>7723040</v>
      </c>
      <c r="ET32" s="301">
        <v>0</v>
      </c>
      <c r="EU32" s="301">
        <v>0</v>
      </c>
      <c r="EV32" s="301">
        <v>0</v>
      </c>
      <c r="EW32" s="301">
        <v>0</v>
      </c>
      <c r="EX32" s="301">
        <v>5904800</v>
      </c>
      <c r="EY32" s="301">
        <v>0</v>
      </c>
      <c r="EZ32" s="301">
        <v>0</v>
      </c>
      <c r="FA32" s="301">
        <v>5693883.1999999993</v>
      </c>
      <c r="FB32" s="301">
        <v>0</v>
      </c>
      <c r="FC32" s="302">
        <v>0</v>
      </c>
      <c r="FD32" s="301">
        <v>616820.4</v>
      </c>
      <c r="FE32" s="301">
        <v>119280.29999999999</v>
      </c>
      <c r="FF32" s="301">
        <v>2241794.7000000002</v>
      </c>
      <c r="FG32" s="301">
        <v>0</v>
      </c>
      <c r="FH32" s="301">
        <v>0</v>
      </c>
      <c r="FI32" s="301">
        <v>182288.628</v>
      </c>
      <c r="FJ32" s="301">
        <v>0</v>
      </c>
      <c r="FK32" s="301">
        <v>0</v>
      </c>
      <c r="FL32" s="301">
        <v>40778704</v>
      </c>
      <c r="FM32" s="301">
        <v>0</v>
      </c>
      <c r="FN32" s="301">
        <v>0</v>
      </c>
      <c r="FO32" s="303">
        <v>14002708.5</v>
      </c>
      <c r="FP32" s="303">
        <v>0</v>
      </c>
      <c r="FQ32" s="303">
        <v>0</v>
      </c>
      <c r="FR32" s="303">
        <v>0</v>
      </c>
      <c r="FS32" s="303">
        <v>0</v>
      </c>
      <c r="FT32" s="303">
        <v>0</v>
      </c>
      <c r="FU32" s="303">
        <v>0</v>
      </c>
      <c r="FV32" s="303">
        <v>0</v>
      </c>
      <c r="FW32" s="303">
        <v>25076320.52</v>
      </c>
      <c r="FX32" s="303">
        <v>0</v>
      </c>
      <c r="FY32" s="303">
        <v>0</v>
      </c>
      <c r="FZ32" s="303">
        <v>18307971.84</v>
      </c>
      <c r="GA32" s="303">
        <v>0</v>
      </c>
      <c r="GB32" s="303">
        <v>13629662.4</v>
      </c>
      <c r="GC32" s="303">
        <v>0</v>
      </c>
      <c r="GD32" s="303">
        <v>0</v>
      </c>
      <c r="GE32" s="303">
        <v>11163095.039999999</v>
      </c>
      <c r="GF32" s="303">
        <v>135341280</v>
      </c>
      <c r="GG32" s="303">
        <v>15046662.049999999</v>
      </c>
      <c r="GH32" s="303">
        <v>0</v>
      </c>
      <c r="GI32" s="303">
        <v>0</v>
      </c>
      <c r="GJ32" s="303">
        <v>0</v>
      </c>
      <c r="GK32" s="303">
        <v>0</v>
      </c>
      <c r="GL32" s="303">
        <v>24757478.400000002</v>
      </c>
      <c r="GM32" s="303">
        <v>0</v>
      </c>
      <c r="GN32" s="303">
        <v>0</v>
      </c>
      <c r="GO32" s="303">
        <v>0</v>
      </c>
      <c r="GP32" s="303">
        <v>0</v>
      </c>
      <c r="GQ32" s="303">
        <v>31696025</v>
      </c>
      <c r="GR32" s="303">
        <v>162854661.59</v>
      </c>
      <c r="GS32" s="303">
        <v>0</v>
      </c>
      <c r="GT32" s="303">
        <v>0</v>
      </c>
      <c r="GU32" s="304"/>
      <c r="GV32" s="265">
        <f>SUM(B32:EG32)</f>
        <v>843217626.04999995</v>
      </c>
      <c r="GW32" s="276">
        <f t="shared" si="10"/>
        <v>573567734.88800001</v>
      </c>
      <c r="GX32" s="289">
        <f t="shared" si="11"/>
        <v>1416785360.938</v>
      </c>
      <c r="GY32" s="266">
        <f t="shared" si="0"/>
        <v>288782899.01799995</v>
      </c>
      <c r="GZ32" s="266">
        <f t="shared" si="1"/>
        <v>58333554.32</v>
      </c>
      <c r="HA32" s="266">
        <f t="shared" si="2"/>
        <v>131491922.53</v>
      </c>
      <c r="HB32" s="266">
        <f t="shared" si="12"/>
        <v>0</v>
      </c>
      <c r="HC32" s="266">
        <f t="shared" si="3"/>
        <v>330355934.10999995</v>
      </c>
      <c r="HD32" s="266">
        <f t="shared" si="13"/>
        <v>536157603.03000003</v>
      </c>
      <c r="HE32" s="266">
        <f t="shared" si="4"/>
        <v>0</v>
      </c>
      <c r="HF32" s="266">
        <f t="shared" si="5"/>
        <v>0</v>
      </c>
      <c r="HG32" s="266">
        <f t="shared" si="6"/>
        <v>57090801.530000009</v>
      </c>
      <c r="HH32" s="266">
        <f t="shared" si="7"/>
        <v>14572646.399999999</v>
      </c>
      <c r="HI32" s="2030">
        <f t="shared" si="8"/>
        <v>0</v>
      </c>
      <c r="HJ32" s="2031">
        <f>EB32</f>
        <v>0</v>
      </c>
      <c r="HK32" s="2032">
        <f>[3]FWise!N24</f>
        <v>0</v>
      </c>
      <c r="HL32" s="2032"/>
    </row>
    <row r="33" spans="1:220" ht="30" customHeight="1" thickBot="1">
      <c r="A33" s="290" t="s">
        <v>284</v>
      </c>
      <c r="B33" s="305">
        <v>0</v>
      </c>
      <c r="C33" s="306">
        <v>0</v>
      </c>
      <c r="D33" s="306">
        <v>150</v>
      </c>
      <c r="E33" s="306">
        <v>180</v>
      </c>
      <c r="F33" s="306">
        <v>0</v>
      </c>
      <c r="G33" s="306">
        <v>79</v>
      </c>
      <c r="H33" s="306">
        <v>0</v>
      </c>
      <c r="I33" s="306">
        <v>331</v>
      </c>
      <c r="J33" s="306">
        <v>0</v>
      </c>
      <c r="K33" s="306"/>
      <c r="L33" s="306">
        <v>0</v>
      </c>
      <c r="M33" s="306">
        <v>380</v>
      </c>
      <c r="N33" s="306">
        <v>300</v>
      </c>
      <c r="O33" s="306">
        <v>0</v>
      </c>
      <c r="P33" s="306">
        <v>0</v>
      </c>
      <c r="Q33" s="306">
        <v>0</v>
      </c>
      <c r="R33" s="306">
        <v>314</v>
      </c>
      <c r="S33" s="306">
        <v>0</v>
      </c>
      <c r="T33" s="306">
        <v>120</v>
      </c>
      <c r="U33" s="306">
        <v>0</v>
      </c>
      <c r="V33" s="306">
        <v>0</v>
      </c>
      <c r="W33" s="306">
        <v>16</v>
      </c>
      <c r="X33" s="306">
        <v>0</v>
      </c>
      <c r="Y33" s="306">
        <v>0</v>
      </c>
      <c r="Z33" s="306">
        <v>0</v>
      </c>
      <c r="AA33" s="306">
        <v>0</v>
      </c>
      <c r="AB33" s="306">
        <v>0</v>
      </c>
      <c r="AC33" s="306">
        <v>0</v>
      </c>
      <c r="AD33" s="306">
        <v>0</v>
      </c>
      <c r="AE33" s="306">
        <v>0</v>
      </c>
      <c r="AF33" s="306">
        <v>12</v>
      </c>
      <c r="AG33" s="306">
        <v>7</v>
      </c>
      <c r="AH33" s="306">
        <v>16</v>
      </c>
      <c r="AI33" s="306">
        <v>6</v>
      </c>
      <c r="AJ33" s="306">
        <v>8</v>
      </c>
      <c r="AK33" s="306">
        <v>0</v>
      </c>
      <c r="AL33" s="306">
        <v>0</v>
      </c>
      <c r="AM33" s="306">
        <v>30</v>
      </c>
      <c r="AN33" s="306">
        <v>121</v>
      </c>
      <c r="AO33" s="306">
        <v>0</v>
      </c>
      <c r="AP33" s="306">
        <v>0</v>
      </c>
      <c r="AQ33" s="306">
        <v>212</v>
      </c>
      <c r="AR33" s="306">
        <v>0</v>
      </c>
      <c r="AS33" s="306">
        <v>0</v>
      </c>
      <c r="AT33" s="306">
        <v>0</v>
      </c>
      <c r="AU33" s="306"/>
      <c r="AV33" s="306">
        <v>12</v>
      </c>
      <c r="AW33" s="306">
        <v>44</v>
      </c>
      <c r="AX33" s="306">
        <v>16</v>
      </c>
      <c r="AY33" s="306">
        <v>0</v>
      </c>
      <c r="AZ33" s="306">
        <v>0</v>
      </c>
      <c r="BA33" s="306">
        <v>0</v>
      </c>
      <c r="BB33" s="306">
        <v>5</v>
      </c>
      <c r="BC33" s="306">
        <v>35</v>
      </c>
      <c r="BD33" s="306">
        <v>0</v>
      </c>
      <c r="BE33" s="306">
        <v>0</v>
      </c>
      <c r="BF33" s="306">
        <v>0</v>
      </c>
      <c r="BG33" s="306">
        <v>320</v>
      </c>
      <c r="BH33" s="306">
        <v>305</v>
      </c>
      <c r="BI33" s="306">
        <v>210</v>
      </c>
      <c r="BJ33" s="306">
        <v>55</v>
      </c>
      <c r="BK33" s="306">
        <v>0</v>
      </c>
      <c r="BL33" s="306">
        <v>30</v>
      </c>
      <c r="BM33" s="306">
        <v>22</v>
      </c>
      <c r="BN33" s="306">
        <v>0</v>
      </c>
      <c r="BO33" s="306">
        <v>51</v>
      </c>
      <c r="BP33" s="306">
        <v>0</v>
      </c>
      <c r="BQ33" s="306">
        <v>0</v>
      </c>
      <c r="BR33" s="306">
        <v>25</v>
      </c>
      <c r="BS33" s="306">
        <v>0</v>
      </c>
      <c r="BT33" s="306">
        <v>10</v>
      </c>
      <c r="BU33" s="306">
        <v>17</v>
      </c>
      <c r="BV33" s="306">
        <v>18</v>
      </c>
      <c r="BW33" s="306">
        <v>88</v>
      </c>
      <c r="BX33" s="306">
        <v>56</v>
      </c>
      <c r="BY33" s="306">
        <v>0</v>
      </c>
      <c r="BZ33" s="306">
        <v>0</v>
      </c>
      <c r="CA33" s="306">
        <v>2</v>
      </c>
      <c r="CB33" s="306">
        <v>43</v>
      </c>
      <c r="CC33" s="306">
        <v>28</v>
      </c>
      <c r="CD33" s="306">
        <v>53</v>
      </c>
      <c r="CE33" s="306">
        <v>46</v>
      </c>
      <c r="CF33" s="306">
        <v>112</v>
      </c>
      <c r="CG33" s="306">
        <v>0</v>
      </c>
      <c r="CH33" s="306">
        <v>58</v>
      </c>
      <c r="CI33" s="306">
        <v>0</v>
      </c>
      <c r="CJ33" s="306">
        <v>0</v>
      </c>
      <c r="CK33" s="651">
        <v>203</v>
      </c>
      <c r="CL33" s="306">
        <v>15</v>
      </c>
      <c r="CM33" s="306">
        <v>0</v>
      </c>
      <c r="CN33" s="306">
        <v>0</v>
      </c>
      <c r="CO33" s="306">
        <v>0</v>
      </c>
      <c r="CP33" s="306">
        <v>16</v>
      </c>
      <c r="CQ33" s="306">
        <v>0</v>
      </c>
      <c r="CR33" s="306">
        <v>0</v>
      </c>
      <c r="CS33" s="306">
        <v>0</v>
      </c>
      <c r="CT33" s="306">
        <v>0</v>
      </c>
      <c r="CU33" s="306">
        <v>0</v>
      </c>
      <c r="CV33" s="306">
        <v>58</v>
      </c>
      <c r="CW33" s="306">
        <v>0</v>
      </c>
      <c r="CX33" s="306">
        <v>79</v>
      </c>
      <c r="CY33" s="306">
        <v>18</v>
      </c>
      <c r="CZ33" s="306">
        <v>0</v>
      </c>
      <c r="DA33" s="306">
        <v>51</v>
      </c>
      <c r="DB33" s="306">
        <v>0</v>
      </c>
      <c r="DC33" s="306">
        <v>0</v>
      </c>
      <c r="DD33" s="306">
        <v>49</v>
      </c>
      <c r="DE33" s="306">
        <v>17</v>
      </c>
      <c r="DF33" s="306">
        <v>0</v>
      </c>
      <c r="DG33" s="306">
        <v>3</v>
      </c>
      <c r="DH33" s="306">
        <v>16</v>
      </c>
      <c r="DI33" s="306">
        <v>0</v>
      </c>
      <c r="DJ33" s="306">
        <v>17</v>
      </c>
      <c r="DK33" s="306">
        <v>17</v>
      </c>
      <c r="DL33" s="306">
        <v>28</v>
      </c>
      <c r="DM33" s="306">
        <v>0</v>
      </c>
      <c r="DN33" s="306">
        <v>240</v>
      </c>
      <c r="DO33" s="306">
        <v>0</v>
      </c>
      <c r="DP33" s="306">
        <v>46</v>
      </c>
      <c r="DQ33" s="306">
        <v>0</v>
      </c>
      <c r="DR33" s="306">
        <v>17</v>
      </c>
      <c r="DS33" s="306">
        <v>0</v>
      </c>
      <c r="DT33" s="306">
        <v>17</v>
      </c>
      <c r="DU33" s="306">
        <v>28</v>
      </c>
      <c r="DV33" s="306">
        <v>36</v>
      </c>
      <c r="DW33" s="306">
        <v>0</v>
      </c>
      <c r="DX33" s="306">
        <v>230</v>
      </c>
      <c r="DY33" s="306">
        <v>0</v>
      </c>
      <c r="DZ33" s="306">
        <v>0</v>
      </c>
      <c r="EA33" s="306">
        <v>480</v>
      </c>
      <c r="EB33" s="306">
        <v>8</v>
      </c>
      <c r="EC33" s="306">
        <v>585</v>
      </c>
      <c r="ED33" s="306">
        <v>245</v>
      </c>
      <c r="EE33" s="306">
        <v>500</v>
      </c>
      <c r="EF33" s="306">
        <v>66</v>
      </c>
      <c r="EG33" s="520"/>
      <c r="EH33" s="306">
        <v>929</v>
      </c>
      <c r="EI33" s="306">
        <v>0</v>
      </c>
      <c r="EJ33" s="306">
        <v>0</v>
      </c>
      <c r="EK33" s="306">
        <v>0</v>
      </c>
      <c r="EL33" s="306">
        <v>0</v>
      </c>
      <c r="EM33" s="306">
        <v>0</v>
      </c>
      <c r="EN33" s="306">
        <v>0</v>
      </c>
      <c r="EO33" s="306">
        <v>0</v>
      </c>
      <c r="EP33" s="306">
        <v>0</v>
      </c>
      <c r="EQ33" s="306">
        <v>0</v>
      </c>
      <c r="ER33" s="306">
        <v>0</v>
      </c>
      <c r="ES33" s="306">
        <v>80</v>
      </c>
      <c r="ET33" s="306">
        <v>0</v>
      </c>
      <c r="EU33" s="306">
        <v>0</v>
      </c>
      <c r="EV33" s="306">
        <v>0</v>
      </c>
      <c r="EW33" s="306">
        <v>0</v>
      </c>
      <c r="EX33" s="306">
        <v>50</v>
      </c>
      <c r="EY33" s="306">
        <v>0</v>
      </c>
      <c r="EZ33" s="306">
        <v>0</v>
      </c>
      <c r="FA33" s="306">
        <v>0</v>
      </c>
      <c r="FB33" s="306">
        <v>0</v>
      </c>
      <c r="FC33" s="306">
        <v>0</v>
      </c>
      <c r="FD33" s="306">
        <v>0</v>
      </c>
      <c r="FE33" s="306">
        <v>0</v>
      </c>
      <c r="FF33" s="306">
        <v>0</v>
      </c>
      <c r="FG33" s="306">
        <v>0</v>
      </c>
      <c r="FH33" s="306">
        <v>0</v>
      </c>
      <c r="FI33" s="306">
        <v>8</v>
      </c>
      <c r="FJ33" s="306">
        <v>0</v>
      </c>
      <c r="FK33" s="306">
        <v>0</v>
      </c>
      <c r="FL33" s="306">
        <v>200</v>
      </c>
      <c r="FM33" s="306">
        <v>0</v>
      </c>
      <c r="FN33" s="306">
        <v>0</v>
      </c>
      <c r="FO33" s="307">
        <v>170</v>
      </c>
      <c r="FP33" s="307">
        <v>0</v>
      </c>
      <c r="FQ33" s="307">
        <v>0</v>
      </c>
      <c r="FR33" s="307">
        <v>0</v>
      </c>
      <c r="FS33" s="307">
        <v>0</v>
      </c>
      <c r="FT33" s="307">
        <v>0</v>
      </c>
      <c r="FU33" s="307">
        <v>0</v>
      </c>
      <c r="FV33" s="307">
        <v>0</v>
      </c>
      <c r="FW33" s="307">
        <v>374</v>
      </c>
      <c r="FX33" s="307">
        <v>0</v>
      </c>
      <c r="FY33" s="307">
        <v>0</v>
      </c>
      <c r="FZ33" s="307">
        <v>0</v>
      </c>
      <c r="GA33" s="307">
        <v>0</v>
      </c>
      <c r="GB33" s="307">
        <v>0</v>
      </c>
      <c r="GC33" s="307">
        <v>0</v>
      </c>
      <c r="GD33" s="307">
        <v>7</v>
      </c>
      <c r="GE33" s="307">
        <v>0</v>
      </c>
      <c r="GF33" s="307">
        <v>540</v>
      </c>
      <c r="GG33" s="307">
        <v>180</v>
      </c>
      <c r="GH33" s="307">
        <v>0</v>
      </c>
      <c r="GI33" s="307">
        <v>0</v>
      </c>
      <c r="GJ33" s="307">
        <v>4</v>
      </c>
      <c r="GK33" s="307">
        <v>90</v>
      </c>
      <c r="GL33" s="307">
        <v>75</v>
      </c>
      <c r="GM33" s="307">
        <v>0</v>
      </c>
      <c r="GN33" s="307">
        <v>0</v>
      </c>
      <c r="GO33" s="307">
        <v>0</v>
      </c>
      <c r="GP33" s="307">
        <v>30</v>
      </c>
      <c r="GQ33" s="307">
        <v>150</v>
      </c>
      <c r="GR33" s="307">
        <v>828</v>
      </c>
      <c r="GS33" s="307">
        <v>172</v>
      </c>
      <c r="GT33" s="307">
        <v>0</v>
      </c>
      <c r="GU33" s="308"/>
      <c r="GV33" s="521">
        <f>SUM(B33:GU33)</f>
        <v>10915</v>
      </c>
      <c r="GW33" s="2034" t="s">
        <v>285</v>
      </c>
      <c r="GX33" s="2035"/>
      <c r="GY33" s="2035"/>
      <c r="GZ33" s="2035"/>
      <c r="HA33" s="2035"/>
      <c r="HB33" s="2035"/>
      <c r="HC33" s="2035"/>
      <c r="HD33" s="2035"/>
      <c r="HE33" s="2035"/>
      <c r="HF33" s="2035"/>
      <c r="HG33" s="2035"/>
      <c r="HH33" s="2035"/>
      <c r="HI33" s="2035"/>
      <c r="HJ33" s="2036"/>
      <c r="HK33" s="2032"/>
      <c r="HL33" s="2037"/>
    </row>
    <row r="34" spans="1:220" ht="30" customHeight="1" thickBot="1">
      <c r="A34" s="290" t="s">
        <v>286</v>
      </c>
      <c r="B34" s="305">
        <v>0</v>
      </c>
      <c r="C34" s="306">
        <v>0</v>
      </c>
      <c r="D34" s="306">
        <v>130</v>
      </c>
      <c r="E34" s="306">
        <v>180</v>
      </c>
      <c r="F34" s="306">
        <v>0</v>
      </c>
      <c r="G34" s="306">
        <v>6</v>
      </c>
      <c r="H34" s="306">
        <v>0</v>
      </c>
      <c r="I34" s="306">
        <v>323</v>
      </c>
      <c r="J34" s="306">
        <v>0</v>
      </c>
      <c r="K34" s="306"/>
      <c r="L34" s="306">
        <v>0</v>
      </c>
      <c r="M34" s="306">
        <v>450</v>
      </c>
      <c r="N34" s="306">
        <v>300</v>
      </c>
      <c r="O34" s="306">
        <v>0</v>
      </c>
      <c r="P34" s="306">
        <v>0</v>
      </c>
      <c r="Q34" s="306">
        <v>0</v>
      </c>
      <c r="R34" s="306">
        <v>320</v>
      </c>
      <c r="S34" s="306">
        <v>0</v>
      </c>
      <c r="T34" s="306">
        <v>204</v>
      </c>
      <c r="U34" s="306">
        <v>0</v>
      </c>
      <c r="V34" s="306">
        <v>0</v>
      </c>
      <c r="W34" s="306">
        <v>82</v>
      </c>
      <c r="X34" s="306">
        <v>0</v>
      </c>
      <c r="Y34" s="306">
        <v>0</v>
      </c>
      <c r="Z34" s="306">
        <v>0</v>
      </c>
      <c r="AA34" s="306">
        <v>0</v>
      </c>
      <c r="AB34" s="306">
        <v>0</v>
      </c>
      <c r="AC34" s="306">
        <v>0</v>
      </c>
      <c r="AD34" s="306">
        <v>0</v>
      </c>
      <c r="AE34" s="306">
        <v>0</v>
      </c>
      <c r="AF34" s="306">
        <v>12</v>
      </c>
      <c r="AG34" s="306">
        <v>14</v>
      </c>
      <c r="AH34" s="306">
        <v>25</v>
      </c>
      <c r="AI34" s="306">
        <v>6</v>
      </c>
      <c r="AJ34" s="306">
        <v>8</v>
      </c>
      <c r="AK34" s="306">
        <v>0</v>
      </c>
      <c r="AL34" s="306">
        <v>0</v>
      </c>
      <c r="AM34" s="306">
        <v>30</v>
      </c>
      <c r="AN34" s="306">
        <v>120</v>
      </c>
      <c r="AO34" s="306">
        <v>0</v>
      </c>
      <c r="AP34" s="306">
        <v>25</v>
      </c>
      <c r="AQ34" s="306">
        <v>213</v>
      </c>
      <c r="AR34" s="306">
        <v>0</v>
      </c>
      <c r="AS34" s="306">
        <v>0</v>
      </c>
      <c r="AT34" s="306">
        <v>0</v>
      </c>
      <c r="AU34" s="306">
        <v>0</v>
      </c>
      <c r="AV34" s="306">
        <v>12</v>
      </c>
      <c r="AW34" s="306">
        <v>70</v>
      </c>
      <c r="AX34" s="306">
        <v>51</v>
      </c>
      <c r="AY34" s="306">
        <v>80</v>
      </c>
      <c r="AZ34" s="306">
        <v>12</v>
      </c>
      <c r="BA34" s="306">
        <v>6</v>
      </c>
      <c r="BB34" s="306">
        <v>5</v>
      </c>
      <c r="BC34" s="306">
        <v>42</v>
      </c>
      <c r="BD34" s="306">
        <v>0</v>
      </c>
      <c r="BE34" s="306">
        <v>0</v>
      </c>
      <c r="BF34" s="306">
        <v>0</v>
      </c>
      <c r="BG34" s="306">
        <v>280</v>
      </c>
      <c r="BH34" s="306">
        <v>230</v>
      </c>
      <c r="BI34" s="306">
        <v>213</v>
      </c>
      <c r="BJ34" s="306">
        <v>63</v>
      </c>
      <c r="BK34" s="306">
        <v>0</v>
      </c>
      <c r="BL34" s="306">
        <v>32</v>
      </c>
      <c r="BM34" s="306">
        <v>20</v>
      </c>
      <c r="BN34" s="306">
        <v>0</v>
      </c>
      <c r="BO34" s="306">
        <v>51</v>
      </c>
      <c r="BP34" s="306">
        <v>0</v>
      </c>
      <c r="BQ34" s="306">
        <v>0</v>
      </c>
      <c r="BR34" s="306">
        <v>52</v>
      </c>
      <c r="BS34" s="306">
        <v>0</v>
      </c>
      <c r="BT34" s="306">
        <v>10</v>
      </c>
      <c r="BU34" s="306">
        <v>33</v>
      </c>
      <c r="BV34" s="306">
        <v>18</v>
      </c>
      <c r="BW34" s="306">
        <v>106</v>
      </c>
      <c r="BX34" s="306">
        <v>102</v>
      </c>
      <c r="BY34" s="306">
        <v>0</v>
      </c>
      <c r="BZ34" s="306">
        <v>0</v>
      </c>
      <c r="CA34" s="306">
        <v>0</v>
      </c>
      <c r="CB34" s="306">
        <v>43</v>
      </c>
      <c r="CC34" s="306">
        <v>29</v>
      </c>
      <c r="CD34" s="306">
        <v>53</v>
      </c>
      <c r="CE34" s="306">
        <v>47</v>
      </c>
      <c r="CF34" s="306">
        <v>112</v>
      </c>
      <c r="CG34" s="306">
        <v>0</v>
      </c>
      <c r="CH34" s="306">
        <v>59</v>
      </c>
      <c r="CI34" s="306">
        <v>0</v>
      </c>
      <c r="CJ34" s="306">
        <v>0</v>
      </c>
      <c r="CK34" s="651">
        <v>205</v>
      </c>
      <c r="CL34" s="306">
        <v>16</v>
      </c>
      <c r="CM34" s="306">
        <v>0</v>
      </c>
      <c r="CN34" s="306">
        <v>0</v>
      </c>
      <c r="CO34" s="306">
        <v>0</v>
      </c>
      <c r="CP34" s="306">
        <v>24</v>
      </c>
      <c r="CQ34" s="306">
        <v>0</v>
      </c>
      <c r="CR34" s="306">
        <v>0</v>
      </c>
      <c r="CS34" s="306">
        <v>0</v>
      </c>
      <c r="CT34" s="306">
        <v>0</v>
      </c>
      <c r="CU34" s="306">
        <v>0</v>
      </c>
      <c r="CV34" s="306">
        <v>106</v>
      </c>
      <c r="CW34" s="306">
        <v>0</v>
      </c>
      <c r="CX34" s="306">
        <v>108</v>
      </c>
      <c r="CY34" s="306">
        <v>0</v>
      </c>
      <c r="CZ34" s="306">
        <v>0</v>
      </c>
      <c r="DA34" s="306">
        <v>155</v>
      </c>
      <c r="DB34" s="306">
        <v>0</v>
      </c>
      <c r="DC34" s="306">
        <v>0</v>
      </c>
      <c r="DD34" s="306">
        <v>97</v>
      </c>
      <c r="DE34" s="306">
        <v>0</v>
      </c>
      <c r="DF34" s="306">
        <v>17</v>
      </c>
      <c r="DG34" s="306">
        <v>0</v>
      </c>
      <c r="DH34" s="306">
        <v>16</v>
      </c>
      <c r="DI34" s="306">
        <v>0</v>
      </c>
      <c r="DJ34" s="306">
        <v>17</v>
      </c>
      <c r="DK34" s="306">
        <v>114</v>
      </c>
      <c r="DL34" s="306">
        <v>58</v>
      </c>
      <c r="DM34" s="306">
        <v>0</v>
      </c>
      <c r="DN34" s="306">
        <v>340</v>
      </c>
      <c r="DO34" s="306">
        <v>0</v>
      </c>
      <c r="DP34" s="306">
        <v>0</v>
      </c>
      <c r="DQ34" s="306">
        <v>0</v>
      </c>
      <c r="DR34" s="306">
        <v>17</v>
      </c>
      <c r="DS34" s="306">
        <v>98</v>
      </c>
      <c r="DT34" s="306">
        <v>17</v>
      </c>
      <c r="DU34" s="306">
        <v>0</v>
      </c>
      <c r="DV34" s="306">
        <v>36</v>
      </c>
      <c r="DW34" s="306">
        <v>0</v>
      </c>
      <c r="DX34" s="306">
        <v>240</v>
      </c>
      <c r="DY34" s="306">
        <v>0</v>
      </c>
      <c r="DZ34" s="306">
        <v>0</v>
      </c>
      <c r="EA34" s="306">
        <v>479</v>
      </c>
      <c r="EB34" s="306">
        <v>1</v>
      </c>
      <c r="EC34" s="306">
        <v>639</v>
      </c>
      <c r="ED34" s="306">
        <v>360</v>
      </c>
      <c r="EE34" s="306">
        <v>587</v>
      </c>
      <c r="EF34" s="306">
        <v>0</v>
      </c>
      <c r="EG34" s="520"/>
      <c r="EH34" s="306">
        <v>787</v>
      </c>
      <c r="EI34" s="306">
        <v>0</v>
      </c>
      <c r="EJ34" s="306">
        <v>0</v>
      </c>
      <c r="EK34" s="306">
        <v>0</v>
      </c>
      <c r="EL34" s="306">
        <v>0</v>
      </c>
      <c r="EM34" s="306">
        <v>0</v>
      </c>
      <c r="EN34" s="306">
        <v>0</v>
      </c>
      <c r="EO34" s="306">
        <v>0</v>
      </c>
      <c r="EP34" s="306">
        <v>0</v>
      </c>
      <c r="EQ34" s="306">
        <v>0</v>
      </c>
      <c r="ER34" s="306">
        <v>0</v>
      </c>
      <c r="ES34" s="306">
        <v>132</v>
      </c>
      <c r="ET34" s="306">
        <v>0</v>
      </c>
      <c r="EU34" s="306">
        <v>0</v>
      </c>
      <c r="EV34" s="306">
        <v>0</v>
      </c>
      <c r="EW34" s="306">
        <v>0</v>
      </c>
      <c r="EX34" s="306">
        <v>55</v>
      </c>
      <c r="EY34" s="306">
        <v>0</v>
      </c>
      <c r="EZ34" s="306">
        <v>0</v>
      </c>
      <c r="FA34" s="306">
        <v>50</v>
      </c>
      <c r="FB34" s="306">
        <v>0</v>
      </c>
      <c r="FC34" s="306">
        <v>0</v>
      </c>
      <c r="FD34" s="306">
        <v>0</v>
      </c>
      <c r="FE34" s="306">
        <v>0</v>
      </c>
      <c r="FF34" s="306">
        <v>24</v>
      </c>
      <c r="FG34" s="306">
        <v>0</v>
      </c>
      <c r="FH34" s="306">
        <v>0</v>
      </c>
      <c r="FI34" s="306">
        <v>11</v>
      </c>
      <c r="FJ34" s="306">
        <v>0</v>
      </c>
      <c r="FK34" s="306">
        <v>0</v>
      </c>
      <c r="FL34" s="306">
        <v>200</v>
      </c>
      <c r="FM34" s="306">
        <v>0</v>
      </c>
      <c r="FN34" s="306">
        <v>0</v>
      </c>
      <c r="FO34" s="307">
        <v>185</v>
      </c>
      <c r="FP34" s="307">
        <v>0</v>
      </c>
      <c r="FQ34" s="307">
        <v>0</v>
      </c>
      <c r="FR34" s="307">
        <v>0</v>
      </c>
      <c r="FS34" s="307">
        <v>0</v>
      </c>
      <c r="FT34" s="307">
        <v>0</v>
      </c>
      <c r="FU34" s="307">
        <v>0</v>
      </c>
      <c r="FV34" s="307">
        <v>0</v>
      </c>
      <c r="FW34" s="307">
        <v>392</v>
      </c>
      <c r="FX34" s="307">
        <v>0</v>
      </c>
      <c r="FY34" s="307">
        <v>0</v>
      </c>
      <c r="FZ34" s="307">
        <v>70</v>
      </c>
      <c r="GA34" s="307">
        <v>0</v>
      </c>
      <c r="GB34" s="307">
        <v>57</v>
      </c>
      <c r="GC34" s="307">
        <v>0</v>
      </c>
      <c r="GD34" s="307">
        <v>0</v>
      </c>
      <c r="GE34" s="307">
        <v>70</v>
      </c>
      <c r="GF34" s="307">
        <v>950</v>
      </c>
      <c r="GG34" s="307">
        <v>220</v>
      </c>
      <c r="GH34" s="307">
        <v>0</v>
      </c>
      <c r="GI34" s="307">
        <v>0</v>
      </c>
      <c r="GJ34" s="307">
        <v>0</v>
      </c>
      <c r="GK34" s="307">
        <v>0</v>
      </c>
      <c r="GL34" s="307">
        <v>94</v>
      </c>
      <c r="GM34" s="307">
        <v>0</v>
      </c>
      <c r="GN34" s="307">
        <v>0</v>
      </c>
      <c r="GO34" s="307">
        <v>0</v>
      </c>
      <c r="GP34" s="307">
        <v>0</v>
      </c>
      <c r="GQ34" s="307">
        <v>200</v>
      </c>
      <c r="GR34" s="307">
        <v>1210</v>
      </c>
      <c r="GS34" s="307">
        <v>0</v>
      </c>
      <c r="GT34" s="307">
        <v>0</v>
      </c>
      <c r="GU34" s="308"/>
      <c r="GV34" s="285">
        <f>SUM(B34:GU34)</f>
        <v>12733</v>
      </c>
      <c r="GW34" s="2034" t="s">
        <v>287</v>
      </c>
      <c r="GX34" s="2035"/>
      <c r="GY34" s="2035"/>
      <c r="GZ34" s="2035"/>
      <c r="HA34" s="2035"/>
      <c r="HB34" s="2035"/>
      <c r="HC34" s="2035"/>
      <c r="HD34" s="2035"/>
      <c r="HE34" s="2035"/>
      <c r="HF34" s="2035"/>
      <c r="HG34" s="2035"/>
      <c r="HH34" s="2035"/>
      <c r="HI34" s="2035"/>
      <c r="HJ34" s="2036"/>
      <c r="HK34" s="2032"/>
      <c r="HL34" s="2037"/>
    </row>
    <row r="35" spans="1:220" ht="30" customHeight="1" thickBot="1">
      <c r="A35" s="309" t="s">
        <v>288</v>
      </c>
      <c r="B35" s="310">
        <v>0</v>
      </c>
      <c r="C35" s="311">
        <v>0</v>
      </c>
      <c r="D35" s="311">
        <v>180</v>
      </c>
      <c r="E35" s="311">
        <v>180</v>
      </c>
      <c r="F35" s="313">
        <v>0</v>
      </c>
      <c r="G35" s="311">
        <v>76</v>
      </c>
      <c r="H35" s="652">
        <v>0</v>
      </c>
      <c r="I35" s="522">
        <v>320</v>
      </c>
      <c r="J35" s="523">
        <v>0</v>
      </c>
      <c r="K35" s="311"/>
      <c r="L35" s="311">
        <v>0</v>
      </c>
      <c r="M35" s="311">
        <v>450</v>
      </c>
      <c r="N35" s="312">
        <v>330</v>
      </c>
      <c r="O35" s="1766">
        <v>0</v>
      </c>
      <c r="P35" s="1767">
        <v>0</v>
      </c>
      <c r="Q35" s="311">
        <v>40</v>
      </c>
      <c r="R35" s="311">
        <v>335</v>
      </c>
      <c r="S35" s="311">
        <v>0</v>
      </c>
      <c r="T35" s="311">
        <v>80</v>
      </c>
      <c r="U35" s="311">
        <v>0</v>
      </c>
      <c r="V35" s="311">
        <v>92</v>
      </c>
      <c r="W35" s="311">
        <v>145</v>
      </c>
      <c r="X35" s="311">
        <v>15</v>
      </c>
      <c r="Y35" s="311">
        <v>0</v>
      </c>
      <c r="Z35" s="523">
        <v>0</v>
      </c>
      <c r="AA35" s="311">
        <v>0</v>
      </c>
      <c r="AB35" s="311">
        <v>17</v>
      </c>
      <c r="AC35" s="311">
        <v>55</v>
      </c>
      <c r="AD35" s="311">
        <v>35</v>
      </c>
      <c r="AE35" s="311">
        <v>0</v>
      </c>
      <c r="AF35" s="311">
        <v>12</v>
      </c>
      <c r="AG35" s="311">
        <v>15</v>
      </c>
      <c r="AH35" s="311">
        <v>33</v>
      </c>
      <c r="AI35" s="311">
        <v>6</v>
      </c>
      <c r="AJ35" s="311">
        <v>25</v>
      </c>
      <c r="AK35" s="311">
        <v>0</v>
      </c>
      <c r="AL35" s="311">
        <v>0</v>
      </c>
      <c r="AM35" s="311">
        <v>30</v>
      </c>
      <c r="AN35" s="311">
        <v>120</v>
      </c>
      <c r="AO35" s="311">
        <v>0</v>
      </c>
      <c r="AP35" s="311">
        <v>25</v>
      </c>
      <c r="AQ35" s="311">
        <v>211</v>
      </c>
      <c r="AR35" s="523">
        <v>0</v>
      </c>
      <c r="AS35" s="311">
        <v>0</v>
      </c>
      <c r="AT35" s="523">
        <v>0</v>
      </c>
      <c r="AU35" s="311"/>
      <c r="AV35" s="311">
        <v>24</v>
      </c>
      <c r="AW35" s="311">
        <v>70</v>
      </c>
      <c r="AX35" s="311">
        <v>51</v>
      </c>
      <c r="AY35" s="311">
        <v>80</v>
      </c>
      <c r="AZ35" s="311">
        <v>12</v>
      </c>
      <c r="BA35" s="311">
        <v>6</v>
      </c>
      <c r="BB35" s="311">
        <v>5</v>
      </c>
      <c r="BC35" s="311">
        <v>40</v>
      </c>
      <c r="BD35" s="311">
        <v>0</v>
      </c>
      <c r="BE35" s="311">
        <v>0</v>
      </c>
      <c r="BF35" s="311">
        <v>0</v>
      </c>
      <c r="BG35" s="311">
        <v>300</v>
      </c>
      <c r="BH35" s="311">
        <v>300</v>
      </c>
      <c r="BI35" s="311">
        <v>220</v>
      </c>
      <c r="BJ35" s="311">
        <v>63</v>
      </c>
      <c r="BK35" s="311">
        <v>0</v>
      </c>
      <c r="BL35" s="311">
        <v>32</v>
      </c>
      <c r="BM35" s="1074">
        <v>52</v>
      </c>
      <c r="BN35" s="523">
        <v>0</v>
      </c>
      <c r="BO35" s="311">
        <v>51</v>
      </c>
      <c r="BP35" s="523">
        <v>0</v>
      </c>
      <c r="BQ35" s="311">
        <v>33</v>
      </c>
      <c r="BR35" s="311">
        <v>52</v>
      </c>
      <c r="BS35" s="523">
        <v>0</v>
      </c>
      <c r="BT35" s="311">
        <v>10</v>
      </c>
      <c r="BU35" s="311">
        <v>30</v>
      </c>
      <c r="BV35" s="311">
        <v>20</v>
      </c>
      <c r="BW35" s="311">
        <v>143</v>
      </c>
      <c r="BX35" s="311">
        <v>100</v>
      </c>
      <c r="BY35" s="311">
        <v>0</v>
      </c>
      <c r="BZ35" s="311">
        <v>0</v>
      </c>
      <c r="CA35" s="523">
        <v>0</v>
      </c>
      <c r="CB35" s="311">
        <v>43</v>
      </c>
      <c r="CC35" s="311">
        <v>30</v>
      </c>
      <c r="CD35" s="311">
        <v>53</v>
      </c>
      <c r="CE35" s="311">
        <v>47</v>
      </c>
      <c r="CF35" s="311">
        <v>110</v>
      </c>
      <c r="CG35" s="311">
        <v>0</v>
      </c>
      <c r="CH35" s="311">
        <v>60</v>
      </c>
      <c r="CI35" s="523">
        <v>0</v>
      </c>
      <c r="CJ35" s="311">
        <v>0</v>
      </c>
      <c r="CK35" s="312">
        <v>210</v>
      </c>
      <c r="CL35" s="311">
        <v>20</v>
      </c>
      <c r="CM35" s="311">
        <v>0</v>
      </c>
      <c r="CN35" s="311">
        <v>0</v>
      </c>
      <c r="CO35" s="311">
        <v>0</v>
      </c>
      <c r="CP35" s="311">
        <v>25</v>
      </c>
      <c r="CQ35" s="1298">
        <v>0</v>
      </c>
      <c r="CR35" s="1075">
        <v>0</v>
      </c>
      <c r="CS35" s="311">
        <v>300</v>
      </c>
      <c r="CT35" s="653">
        <v>0</v>
      </c>
      <c r="CU35" s="653">
        <v>0</v>
      </c>
      <c r="CV35" s="1076">
        <v>105</v>
      </c>
      <c r="CW35" s="653">
        <v>0</v>
      </c>
      <c r="CX35" s="1076">
        <v>100</v>
      </c>
      <c r="CY35" s="523">
        <v>0</v>
      </c>
      <c r="CZ35" s="311">
        <v>0</v>
      </c>
      <c r="DA35" s="311">
        <v>155</v>
      </c>
      <c r="DB35" s="311">
        <v>6</v>
      </c>
      <c r="DC35" s="311">
        <v>0</v>
      </c>
      <c r="DD35" s="311">
        <v>100</v>
      </c>
      <c r="DE35" s="311">
        <v>100</v>
      </c>
      <c r="DF35" s="311">
        <v>17</v>
      </c>
      <c r="DG35" s="524">
        <v>0</v>
      </c>
      <c r="DH35" s="311">
        <v>32</v>
      </c>
      <c r="DI35" s="311">
        <v>17</v>
      </c>
      <c r="DJ35" s="311">
        <v>17</v>
      </c>
      <c r="DK35" s="311">
        <v>114</v>
      </c>
      <c r="DL35" s="311">
        <v>58</v>
      </c>
      <c r="DM35" s="311">
        <v>12</v>
      </c>
      <c r="DN35" s="311">
        <v>400</v>
      </c>
      <c r="DO35" s="311">
        <v>53</v>
      </c>
      <c r="DP35" s="652">
        <v>0</v>
      </c>
      <c r="DQ35" s="667">
        <v>54</v>
      </c>
      <c r="DR35" s="311">
        <v>17</v>
      </c>
      <c r="DS35" s="668">
        <v>100</v>
      </c>
      <c r="DT35" s="668">
        <v>17</v>
      </c>
      <c r="DU35" s="652">
        <v>0</v>
      </c>
      <c r="DV35" s="313">
        <v>36</v>
      </c>
      <c r="DW35" s="668">
        <v>0</v>
      </c>
      <c r="DX35" s="668">
        <v>330</v>
      </c>
      <c r="DY35" s="668">
        <v>145</v>
      </c>
      <c r="DZ35" s="668">
        <v>0</v>
      </c>
      <c r="EA35" s="668">
        <v>524</v>
      </c>
      <c r="EB35" s="668">
        <v>40</v>
      </c>
      <c r="EC35" s="668">
        <v>700</v>
      </c>
      <c r="ED35" s="668">
        <v>360</v>
      </c>
      <c r="EE35" s="668">
        <v>550</v>
      </c>
      <c r="EF35" s="652"/>
      <c r="EG35" s="525"/>
      <c r="EH35" s="311">
        <v>800</v>
      </c>
      <c r="EI35" s="523">
        <v>0</v>
      </c>
      <c r="EJ35" s="311">
        <v>220</v>
      </c>
      <c r="EK35" s="653">
        <v>0</v>
      </c>
      <c r="EL35" s="311">
        <v>0</v>
      </c>
      <c r="EM35" s="1076">
        <v>0</v>
      </c>
      <c r="EN35" s="523">
        <v>0</v>
      </c>
      <c r="EO35" s="523">
        <v>0</v>
      </c>
      <c r="EP35" s="311">
        <v>42</v>
      </c>
      <c r="EQ35" s="311">
        <v>50</v>
      </c>
      <c r="ER35" s="311">
        <v>0</v>
      </c>
      <c r="ES35" s="311">
        <v>130</v>
      </c>
      <c r="ET35" s="311">
        <v>10</v>
      </c>
      <c r="EU35" s="311">
        <v>110</v>
      </c>
      <c r="EV35" s="311">
        <v>0</v>
      </c>
      <c r="EW35" s="311">
        <v>0</v>
      </c>
      <c r="EX35" s="311">
        <v>60</v>
      </c>
      <c r="EY35" s="311">
        <v>50</v>
      </c>
      <c r="EZ35" s="311">
        <v>30</v>
      </c>
      <c r="FA35" s="311">
        <v>96</v>
      </c>
      <c r="FB35" s="311">
        <v>35</v>
      </c>
      <c r="FC35" s="311">
        <v>34</v>
      </c>
      <c r="FD35" s="311">
        <v>50</v>
      </c>
      <c r="FE35" s="311">
        <v>8</v>
      </c>
      <c r="FF35" s="311">
        <v>30</v>
      </c>
      <c r="FG35" s="523">
        <v>0</v>
      </c>
      <c r="FH35" s="654">
        <v>0</v>
      </c>
      <c r="FI35" s="311">
        <v>8</v>
      </c>
      <c r="FJ35" s="311">
        <v>0</v>
      </c>
      <c r="FK35" s="311">
        <v>0</v>
      </c>
      <c r="FL35" s="311">
        <v>200</v>
      </c>
      <c r="FM35" s="523">
        <v>0</v>
      </c>
      <c r="FN35" s="523">
        <v>0</v>
      </c>
      <c r="FO35" s="311">
        <v>210</v>
      </c>
      <c r="FP35" s="523">
        <v>0</v>
      </c>
      <c r="FQ35" s="311">
        <v>0</v>
      </c>
      <c r="FR35" s="1076">
        <v>0</v>
      </c>
      <c r="FS35" s="1076">
        <v>0</v>
      </c>
      <c r="FT35" s="1076">
        <v>0</v>
      </c>
      <c r="FU35" s="311">
        <v>0</v>
      </c>
      <c r="FV35" s="523">
        <v>0</v>
      </c>
      <c r="FW35" s="311">
        <v>400</v>
      </c>
      <c r="FX35" s="311">
        <v>90</v>
      </c>
      <c r="FY35" s="1076">
        <v>0</v>
      </c>
      <c r="FZ35" s="311">
        <v>70</v>
      </c>
      <c r="GA35" s="311">
        <v>0</v>
      </c>
      <c r="GB35" s="311">
        <v>56</v>
      </c>
      <c r="GC35" s="311">
        <v>0</v>
      </c>
      <c r="GD35" s="524">
        <v>0</v>
      </c>
      <c r="GE35" s="313">
        <v>70</v>
      </c>
      <c r="GF35" s="313">
        <v>1244</v>
      </c>
      <c r="GG35" s="313">
        <v>220</v>
      </c>
      <c r="GH35" s="527">
        <v>0</v>
      </c>
      <c r="GI35" s="313">
        <v>17</v>
      </c>
      <c r="GJ35" s="527">
        <v>0</v>
      </c>
      <c r="GK35" s="527">
        <v>0</v>
      </c>
      <c r="GL35" s="313">
        <v>75</v>
      </c>
      <c r="GM35" s="527">
        <v>0</v>
      </c>
      <c r="GN35" s="313">
        <v>0</v>
      </c>
      <c r="GO35" s="313">
        <v>0</v>
      </c>
      <c r="GP35" s="1077">
        <v>0</v>
      </c>
      <c r="GQ35" s="1168">
        <v>150</v>
      </c>
      <c r="GR35" s="1168">
        <v>1400</v>
      </c>
      <c r="GS35" s="669">
        <v>0</v>
      </c>
      <c r="GT35" s="313">
        <v>0</v>
      </c>
      <c r="GU35" s="313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09" t="s">
        <v>289</v>
      </c>
      <c r="B36" s="313">
        <v>0</v>
      </c>
      <c r="C36" s="313">
        <v>0</v>
      </c>
      <c r="D36" s="313">
        <v>180</v>
      </c>
      <c r="E36" s="313">
        <v>180</v>
      </c>
      <c r="F36" s="311">
        <v>0</v>
      </c>
      <c r="G36" s="313">
        <v>12</v>
      </c>
      <c r="H36" s="669">
        <v>0</v>
      </c>
      <c r="I36" s="526">
        <v>320</v>
      </c>
      <c r="J36" s="527">
        <v>0</v>
      </c>
      <c r="K36" s="313">
        <v>0</v>
      </c>
      <c r="L36" s="313">
        <v>0</v>
      </c>
      <c r="M36" s="313">
        <v>450</v>
      </c>
      <c r="N36" s="313">
        <v>330</v>
      </c>
      <c r="O36" s="527">
        <v>0</v>
      </c>
      <c r="P36" s="1768">
        <v>0</v>
      </c>
      <c r="Q36" s="313">
        <v>40</v>
      </c>
      <c r="R36" s="313">
        <v>335</v>
      </c>
      <c r="S36" s="313">
        <v>0</v>
      </c>
      <c r="T36" s="313">
        <v>80</v>
      </c>
      <c r="U36" s="313">
        <v>0</v>
      </c>
      <c r="V36" s="313">
        <v>92</v>
      </c>
      <c r="W36" s="313">
        <v>48</v>
      </c>
      <c r="X36" s="313">
        <v>15</v>
      </c>
      <c r="Y36" s="313">
        <v>0</v>
      </c>
      <c r="Z36" s="527">
        <v>0</v>
      </c>
      <c r="AA36" s="313">
        <v>0</v>
      </c>
      <c r="AB36" s="313">
        <v>0</v>
      </c>
      <c r="AC36" s="313">
        <v>0</v>
      </c>
      <c r="AD36" s="313">
        <v>0</v>
      </c>
      <c r="AE36" s="313">
        <v>0</v>
      </c>
      <c r="AF36" s="313">
        <v>12</v>
      </c>
      <c r="AG36" s="313">
        <v>15</v>
      </c>
      <c r="AH36" s="313">
        <v>33</v>
      </c>
      <c r="AI36" s="313">
        <v>6</v>
      </c>
      <c r="AJ36" s="313">
        <v>8</v>
      </c>
      <c r="AK36" s="313">
        <v>0</v>
      </c>
      <c r="AL36" s="313">
        <v>0</v>
      </c>
      <c r="AM36" s="313">
        <v>30</v>
      </c>
      <c r="AN36" s="313">
        <v>120</v>
      </c>
      <c r="AO36" s="313">
        <v>0</v>
      </c>
      <c r="AP36" s="313">
        <v>8</v>
      </c>
      <c r="AQ36" s="313">
        <v>211</v>
      </c>
      <c r="AR36" s="527"/>
      <c r="AS36" s="313">
        <v>0</v>
      </c>
      <c r="AT36" s="527">
        <v>0</v>
      </c>
      <c r="AU36" s="313">
        <v>0</v>
      </c>
      <c r="AV36" s="313">
        <v>24</v>
      </c>
      <c r="AW36" s="313">
        <v>42</v>
      </c>
      <c r="AX36" s="313">
        <v>51</v>
      </c>
      <c r="AY36" s="313">
        <v>80</v>
      </c>
      <c r="AZ36" s="313">
        <v>12</v>
      </c>
      <c r="BA36" s="313">
        <v>6</v>
      </c>
      <c r="BB36" s="313">
        <v>5</v>
      </c>
      <c r="BC36" s="313">
        <v>10</v>
      </c>
      <c r="BD36" s="313">
        <v>0</v>
      </c>
      <c r="BE36" s="313">
        <v>0</v>
      </c>
      <c r="BF36" s="313">
        <v>0</v>
      </c>
      <c r="BG36" s="313">
        <v>280</v>
      </c>
      <c r="BH36" s="313">
        <v>250</v>
      </c>
      <c r="BI36" s="313">
        <v>220</v>
      </c>
      <c r="BJ36" s="313">
        <v>63</v>
      </c>
      <c r="BK36" s="313">
        <v>0</v>
      </c>
      <c r="BL36" s="313">
        <v>32</v>
      </c>
      <c r="BM36" s="1078">
        <v>44</v>
      </c>
      <c r="BN36" s="527">
        <v>0</v>
      </c>
      <c r="BO36" s="313">
        <v>51</v>
      </c>
      <c r="BP36" s="527">
        <v>0</v>
      </c>
      <c r="BQ36" s="313">
        <v>33</v>
      </c>
      <c r="BR36" s="313">
        <v>25</v>
      </c>
      <c r="BS36" s="527">
        <v>0</v>
      </c>
      <c r="BT36" s="313">
        <v>10</v>
      </c>
      <c r="BU36" s="313">
        <v>30</v>
      </c>
      <c r="BV36" s="313">
        <v>20</v>
      </c>
      <c r="BW36" s="313">
        <v>146</v>
      </c>
      <c r="BX36" s="313">
        <v>100</v>
      </c>
      <c r="BY36" s="313">
        <v>0</v>
      </c>
      <c r="BZ36" s="313">
        <v>0</v>
      </c>
      <c r="CA36" s="313">
        <v>1.6</v>
      </c>
      <c r="CB36" s="313">
        <v>43</v>
      </c>
      <c r="CC36" s="313">
        <v>30</v>
      </c>
      <c r="CD36" s="313">
        <v>53</v>
      </c>
      <c r="CE36" s="313">
        <v>47</v>
      </c>
      <c r="CF36" s="313">
        <v>110</v>
      </c>
      <c r="CG36" s="313">
        <v>0</v>
      </c>
      <c r="CH36" s="313">
        <v>60</v>
      </c>
      <c r="CI36" s="527">
        <v>0</v>
      </c>
      <c r="CJ36" s="313">
        <v>0</v>
      </c>
      <c r="CK36" s="655">
        <v>210</v>
      </c>
      <c r="CL36" s="313">
        <v>20</v>
      </c>
      <c r="CM36" s="313">
        <v>0</v>
      </c>
      <c r="CN36" s="313">
        <v>0</v>
      </c>
      <c r="CO36" s="313">
        <v>0</v>
      </c>
      <c r="CP36" s="313">
        <v>25</v>
      </c>
      <c r="CQ36" s="1299">
        <v>0</v>
      </c>
      <c r="CR36" s="1079">
        <v>0</v>
      </c>
      <c r="CS36" s="313">
        <v>300</v>
      </c>
      <c r="CT36" s="656">
        <v>0</v>
      </c>
      <c r="CU36" s="656">
        <v>0</v>
      </c>
      <c r="CV36" s="1080">
        <v>56</v>
      </c>
      <c r="CW36" s="656">
        <v>0</v>
      </c>
      <c r="CX36" s="1080">
        <v>80</v>
      </c>
      <c r="CY36" s="1080">
        <v>20</v>
      </c>
      <c r="CZ36" s="313">
        <v>0</v>
      </c>
      <c r="DA36" s="313">
        <v>50</v>
      </c>
      <c r="DB36" s="313">
        <v>6</v>
      </c>
      <c r="DC36" s="313">
        <v>0</v>
      </c>
      <c r="DD36" s="313">
        <v>50</v>
      </c>
      <c r="DE36" s="313">
        <v>17</v>
      </c>
      <c r="DF36" s="313">
        <v>17</v>
      </c>
      <c r="DG36" s="313">
        <v>5</v>
      </c>
      <c r="DH36" s="313">
        <v>16</v>
      </c>
      <c r="DI36" s="313">
        <v>0</v>
      </c>
      <c r="DJ36" s="313">
        <v>17</v>
      </c>
      <c r="DK36" s="313">
        <v>17</v>
      </c>
      <c r="DL36" s="313">
        <v>38</v>
      </c>
      <c r="DM36" s="313">
        <v>12</v>
      </c>
      <c r="DN36" s="313">
        <v>300</v>
      </c>
      <c r="DO36" s="313">
        <v>53</v>
      </c>
      <c r="DP36" s="313">
        <v>50</v>
      </c>
      <c r="DQ36" s="313">
        <v>0</v>
      </c>
      <c r="DR36" s="313">
        <v>17</v>
      </c>
      <c r="DS36" s="313">
        <v>60</v>
      </c>
      <c r="DT36" s="313">
        <v>17</v>
      </c>
      <c r="DU36" s="313">
        <v>35</v>
      </c>
      <c r="DV36" s="313">
        <v>36</v>
      </c>
      <c r="DW36" s="313">
        <v>0</v>
      </c>
      <c r="DX36" s="313">
        <v>330</v>
      </c>
      <c r="DY36" s="313">
        <v>54</v>
      </c>
      <c r="DZ36" s="313">
        <v>0</v>
      </c>
      <c r="EA36" s="313">
        <v>524</v>
      </c>
      <c r="EB36" s="313">
        <v>40</v>
      </c>
      <c r="EC36" s="313">
        <v>700</v>
      </c>
      <c r="ED36" s="313">
        <v>360</v>
      </c>
      <c r="EE36" s="313">
        <v>550</v>
      </c>
      <c r="EF36" s="313">
        <v>25</v>
      </c>
      <c r="EG36" s="528"/>
      <c r="EH36" s="313">
        <v>944</v>
      </c>
      <c r="EI36" s="527">
        <v>0</v>
      </c>
      <c r="EJ36" s="313">
        <v>220</v>
      </c>
      <c r="EK36" s="656">
        <v>0</v>
      </c>
      <c r="EL36" s="313">
        <v>0</v>
      </c>
      <c r="EM36" s="1080">
        <v>0</v>
      </c>
      <c r="EN36" s="527">
        <v>0</v>
      </c>
      <c r="EO36" s="527">
        <v>0</v>
      </c>
      <c r="EP36" s="313">
        <v>16</v>
      </c>
      <c r="EQ36" s="313">
        <v>30</v>
      </c>
      <c r="ER36" s="313">
        <v>0</v>
      </c>
      <c r="ES36" s="313">
        <v>130</v>
      </c>
      <c r="ET36" s="313">
        <v>7</v>
      </c>
      <c r="EU36" s="313">
        <v>48</v>
      </c>
      <c r="EV36" s="313">
        <v>0</v>
      </c>
      <c r="EW36" s="313">
        <v>0</v>
      </c>
      <c r="EX36" s="313">
        <v>60</v>
      </c>
      <c r="EY36" s="313">
        <v>0</v>
      </c>
      <c r="EZ36" s="313">
        <v>0</v>
      </c>
      <c r="FA36" s="313">
        <v>50</v>
      </c>
      <c r="FB36" s="313">
        <v>35</v>
      </c>
      <c r="FC36" s="313">
        <v>34</v>
      </c>
      <c r="FD36" s="313">
        <v>40</v>
      </c>
      <c r="FE36" s="313">
        <v>8</v>
      </c>
      <c r="FF36" s="313">
        <v>30</v>
      </c>
      <c r="FG36" s="527">
        <v>0</v>
      </c>
      <c r="FH36" s="657">
        <v>0</v>
      </c>
      <c r="FI36" s="313">
        <v>8</v>
      </c>
      <c r="FJ36" s="313">
        <v>0</v>
      </c>
      <c r="FK36" s="313">
        <v>0</v>
      </c>
      <c r="FL36" s="313">
        <v>200</v>
      </c>
      <c r="FM36" s="527">
        <v>0</v>
      </c>
      <c r="FN36" s="527">
        <v>0</v>
      </c>
      <c r="FO36" s="313">
        <v>200</v>
      </c>
      <c r="FP36" s="527">
        <v>0</v>
      </c>
      <c r="FQ36" s="313">
        <v>0</v>
      </c>
      <c r="FR36" s="1080">
        <v>0</v>
      </c>
      <c r="FS36" s="1080">
        <v>0</v>
      </c>
      <c r="FT36" s="1080">
        <v>0</v>
      </c>
      <c r="FU36" s="313">
        <v>0</v>
      </c>
      <c r="FV36" s="527">
        <v>0</v>
      </c>
      <c r="FW36" s="313">
        <v>380</v>
      </c>
      <c r="FX36" s="313">
        <v>70</v>
      </c>
      <c r="FY36" s="1080">
        <v>0</v>
      </c>
      <c r="FZ36" s="313">
        <v>35</v>
      </c>
      <c r="GA36" s="313">
        <v>0</v>
      </c>
      <c r="GB36" s="313">
        <v>40</v>
      </c>
      <c r="GC36" s="313">
        <v>0</v>
      </c>
      <c r="GD36" s="313">
        <v>8</v>
      </c>
      <c r="GE36" s="313">
        <v>35</v>
      </c>
      <c r="GF36" s="313">
        <v>1244</v>
      </c>
      <c r="GG36" s="313">
        <v>220</v>
      </c>
      <c r="GH36" s="527"/>
      <c r="GI36" s="313">
        <v>17</v>
      </c>
      <c r="GJ36" s="313">
        <v>6</v>
      </c>
      <c r="GK36" s="313">
        <v>100</v>
      </c>
      <c r="GL36" s="313">
        <v>35</v>
      </c>
      <c r="GM36" s="527">
        <v>0</v>
      </c>
      <c r="GN36" s="313">
        <v>0</v>
      </c>
      <c r="GO36" s="313">
        <v>0</v>
      </c>
      <c r="GP36" s="313">
        <v>30</v>
      </c>
      <c r="GQ36" s="313">
        <v>150</v>
      </c>
      <c r="GR36" s="313">
        <v>1400</v>
      </c>
      <c r="GS36" s="313">
        <v>130</v>
      </c>
      <c r="GT36" s="313">
        <v>0</v>
      </c>
      <c r="GU36" s="313"/>
      <c r="GV36" s="7" t="s">
        <v>922</v>
      </c>
      <c r="GW36" s="7"/>
      <c r="GX36" s="7"/>
      <c r="GY36" s="15" t="s">
        <v>967</v>
      </c>
      <c r="GZ36" s="7" t="s">
        <v>968</v>
      </c>
      <c r="HA36" s="15" t="s">
        <v>969</v>
      </c>
      <c r="HB36" s="7" t="s">
        <v>970</v>
      </c>
      <c r="HC36" s="15" t="s">
        <v>971</v>
      </c>
      <c r="HD36" s="7" t="s">
        <v>972</v>
      </c>
      <c r="HE36" s="7" t="s">
        <v>973</v>
      </c>
      <c r="HF36" s="7" t="s">
        <v>974</v>
      </c>
      <c r="HG36" s="7" t="s">
        <v>975</v>
      </c>
      <c r="HH36" s="7"/>
      <c r="HI36" s="7"/>
      <c r="HJ36" s="7"/>
      <c r="HK36" s="7"/>
      <c r="HL36" s="7"/>
    </row>
    <row r="37" spans="1:220" ht="30" customHeight="1" thickBot="1">
      <c r="A37" s="290" t="s">
        <v>290</v>
      </c>
      <c r="B37" s="314">
        <f>[3]Master!B21</f>
        <v>0</v>
      </c>
      <c r="C37" s="314">
        <f>[3]Master!C21</f>
        <v>0</v>
      </c>
      <c r="D37" s="314">
        <f>[3]Master!D21</f>
        <v>150</v>
      </c>
      <c r="E37" s="314">
        <f>[3]Master!E21</f>
        <v>180</v>
      </c>
      <c r="F37" s="314">
        <f>[3]Master!F21</f>
        <v>0</v>
      </c>
      <c r="G37" s="314">
        <f>[3]Master!G21</f>
        <v>72</v>
      </c>
      <c r="H37" s="314">
        <f>[3]Master!H21</f>
        <v>0</v>
      </c>
      <c r="I37" s="314">
        <f>[3]Master!I21</f>
        <v>326</v>
      </c>
      <c r="J37" s="314">
        <f>[3]Master!J21</f>
        <v>0</v>
      </c>
      <c r="K37" s="314">
        <f>[3]Master!K21</f>
        <v>0</v>
      </c>
      <c r="L37" s="314">
        <f>[3]Master!L21</f>
        <v>0</v>
      </c>
      <c r="M37" s="314">
        <f>[3]Master!M21</f>
        <v>330</v>
      </c>
      <c r="N37" s="314">
        <f>[3]Master!N21</f>
        <v>252</v>
      </c>
      <c r="O37" s="314">
        <f>[3]Master!O21</f>
        <v>0</v>
      </c>
      <c r="P37" s="314">
        <f>[3]Master!P21</f>
        <v>0</v>
      </c>
      <c r="Q37" s="314">
        <f>[3]Master!Q21</f>
        <v>0</v>
      </c>
      <c r="R37" s="314">
        <f>[3]Master!R21</f>
        <v>270</v>
      </c>
      <c r="S37" s="314">
        <f>[3]Master!S21</f>
        <v>0</v>
      </c>
      <c r="T37" s="314">
        <f>[3]Master!T21</f>
        <v>74</v>
      </c>
      <c r="U37" s="314">
        <f>[3]Master!U21</f>
        <v>0</v>
      </c>
      <c r="V37" s="314">
        <f>[3]Master!V21</f>
        <v>0</v>
      </c>
      <c r="W37" s="314">
        <f>[3]Master!W21</f>
        <v>16</v>
      </c>
      <c r="X37" s="314">
        <f>[3]Master!X21</f>
        <v>0</v>
      </c>
      <c r="Y37" s="314">
        <f>[3]Master!Y21</f>
        <v>0</v>
      </c>
      <c r="Z37" s="314">
        <f>[3]Master!Z21</f>
        <v>0</v>
      </c>
      <c r="AA37" s="314">
        <f>[3]Master!AA21</f>
        <v>0</v>
      </c>
      <c r="AB37" s="314">
        <f>[3]Master!AB21</f>
        <v>0</v>
      </c>
      <c r="AC37" s="314">
        <f>[3]Master!AC21</f>
        <v>0</v>
      </c>
      <c r="AD37" s="314">
        <f>[3]Master!AD21</f>
        <v>0</v>
      </c>
      <c r="AE37" s="314">
        <f>[3]Master!AE21</f>
        <v>0</v>
      </c>
      <c r="AF37" s="314">
        <f>[3]Master!AF21</f>
        <v>12</v>
      </c>
      <c r="AG37" s="314">
        <f>[3]Master!AG21</f>
        <v>10</v>
      </c>
      <c r="AH37" s="314">
        <f>[3]Master!AH21</f>
        <v>16</v>
      </c>
      <c r="AI37" s="314">
        <f>[3]Master!AI21</f>
        <v>8</v>
      </c>
      <c r="AJ37" s="314">
        <f>[3]Master!AJ21</f>
        <v>17</v>
      </c>
      <c r="AK37" s="314">
        <f>[3]Master!AK21</f>
        <v>0</v>
      </c>
      <c r="AL37" s="314">
        <f>[3]Master!AL21</f>
        <v>0</v>
      </c>
      <c r="AM37" s="314">
        <f>[3]Master!AM21</f>
        <v>30</v>
      </c>
      <c r="AN37" s="314">
        <f>[3]Master!AN21</f>
        <v>123</v>
      </c>
      <c r="AO37" s="314">
        <f>[3]Master!AO21</f>
        <v>0</v>
      </c>
      <c r="AP37" s="314">
        <f>[3]Master!AP21</f>
        <v>0</v>
      </c>
      <c r="AQ37" s="314">
        <f>[3]Master!AQ21</f>
        <v>211</v>
      </c>
      <c r="AR37" s="314">
        <f>[3]Master!AR21</f>
        <v>0</v>
      </c>
      <c r="AS37" s="314">
        <f>[3]Master!AS21</f>
        <v>0</v>
      </c>
      <c r="AT37" s="314">
        <f>[3]Master!AT21</f>
        <v>0</v>
      </c>
      <c r="AU37" s="314">
        <f>[3]Master!AU21</f>
        <v>0</v>
      </c>
      <c r="AV37" s="314">
        <f>[3]Master!AV21</f>
        <v>6</v>
      </c>
      <c r="AW37" s="314">
        <f>[3]Master!AW21</f>
        <v>40</v>
      </c>
      <c r="AX37" s="314">
        <f>[3]Master!AX21</f>
        <v>17</v>
      </c>
      <c r="AY37" s="314">
        <f>[3]Master!AY21</f>
        <v>0</v>
      </c>
      <c r="AZ37" s="314">
        <f>[3]Master!AZ21</f>
        <v>0</v>
      </c>
      <c r="BA37" s="314">
        <f>[3]Master!BA21</f>
        <v>0</v>
      </c>
      <c r="BB37" s="314">
        <f>[3]Master!BB21</f>
        <v>5</v>
      </c>
      <c r="BC37" s="314">
        <f>[3]Master!BC21</f>
        <v>42</v>
      </c>
      <c r="BD37" s="314">
        <f>[3]Master!BD21</f>
        <v>0</v>
      </c>
      <c r="BE37" s="314">
        <f>[3]Master!BE21</f>
        <v>0</v>
      </c>
      <c r="BF37" s="314">
        <f>[3]Master!BF21</f>
        <v>0</v>
      </c>
      <c r="BG37" s="314">
        <f>[3]Master!BG21</f>
        <v>280</v>
      </c>
      <c r="BH37" s="314">
        <f>[3]Master!BH21</f>
        <v>240</v>
      </c>
      <c r="BI37" s="314">
        <f>[3]Master!BI21</f>
        <v>201</v>
      </c>
      <c r="BJ37" s="314">
        <f>[3]Master!BJ21</f>
        <v>55</v>
      </c>
      <c r="BK37" s="314">
        <f>[3]Master!BK21</f>
        <v>0</v>
      </c>
      <c r="BL37" s="314">
        <f>[3]Master!BL21</f>
        <v>33</v>
      </c>
      <c r="BM37" s="314">
        <f>[3]Master!BM21</f>
        <v>10</v>
      </c>
      <c r="BN37" s="314">
        <f>[3]Master!BN21</f>
        <v>0</v>
      </c>
      <c r="BO37" s="314">
        <f>[3]Master!BO21</f>
        <v>51</v>
      </c>
      <c r="BP37" s="314">
        <f>[3]Master!BP21</f>
        <v>0</v>
      </c>
      <c r="BQ37" s="314">
        <f>[3]Master!BQ21</f>
        <v>0</v>
      </c>
      <c r="BR37" s="314">
        <f>[3]Master!BR21</f>
        <v>25</v>
      </c>
      <c r="BS37" s="314">
        <f>[3]Master!BS21</f>
        <v>0</v>
      </c>
      <c r="BT37" s="314">
        <f>[3]Master!BT21</f>
        <v>10</v>
      </c>
      <c r="BU37" s="314">
        <f>[3]Master!BU21</f>
        <v>17</v>
      </c>
      <c r="BV37" s="314">
        <f>[3]Master!BV21</f>
        <v>18</v>
      </c>
      <c r="BW37" s="314">
        <f>[3]Master!BW21</f>
        <v>78</v>
      </c>
      <c r="BX37" s="314">
        <f>[3]Master!BX21</f>
        <v>69</v>
      </c>
      <c r="BY37" s="314">
        <f>[3]Master!BY21</f>
        <v>0</v>
      </c>
      <c r="BZ37" s="314">
        <f>[3]Master!BZ21</f>
        <v>0</v>
      </c>
      <c r="CA37" s="314">
        <f>[3]Master!CA21</f>
        <v>1</v>
      </c>
      <c r="CB37" s="314">
        <f>[3]Master!CB21</f>
        <v>43</v>
      </c>
      <c r="CC37" s="314">
        <f>[3]Master!CC21</f>
        <v>30</v>
      </c>
      <c r="CD37" s="314">
        <f>[3]Master!CD21</f>
        <v>53</v>
      </c>
      <c r="CE37" s="314">
        <f>[3]Master!CE21</f>
        <v>47</v>
      </c>
      <c r="CF37" s="314">
        <f>[3]Master!CF21</f>
        <v>112</v>
      </c>
      <c r="CG37" s="314">
        <f>[3]Master!CG21</f>
        <v>0</v>
      </c>
      <c r="CH37" s="314">
        <f>[3]Master!CH21</f>
        <v>40</v>
      </c>
      <c r="CI37" s="1300">
        <f>[3]Master!CI21</f>
        <v>0</v>
      </c>
      <c r="CJ37" s="314">
        <f>[3]Master!CJ21</f>
        <v>0</v>
      </c>
      <c r="CK37" s="314">
        <f>[3]Master!CK21</f>
        <v>211</v>
      </c>
      <c r="CL37" s="314">
        <f>[3]Master!CL21</f>
        <v>17</v>
      </c>
      <c r="CM37" s="314">
        <f>[3]Master!CM21</f>
        <v>0</v>
      </c>
      <c r="CN37" s="314">
        <f>[3]Master!CN21</f>
        <v>0</v>
      </c>
      <c r="CO37" s="314">
        <f>[3]Master!CO21</f>
        <v>0</v>
      </c>
      <c r="CP37" s="314">
        <f>[3]Master!CP21</f>
        <v>16</v>
      </c>
      <c r="CQ37" s="314">
        <f>[3]Master!CQ21</f>
        <v>0</v>
      </c>
      <c r="CR37" s="314">
        <f>[3]Master!CR21</f>
        <v>0</v>
      </c>
      <c r="CS37" s="314">
        <f>[3]Master!CS21</f>
        <v>0</v>
      </c>
      <c r="CT37" s="314">
        <f>[3]Master!CT21</f>
        <v>0</v>
      </c>
      <c r="CU37" s="314">
        <f>[3]Master!CU21</f>
        <v>0</v>
      </c>
      <c r="CV37" s="314">
        <f>[3]Master!CV21</f>
        <v>58</v>
      </c>
      <c r="CW37" s="314">
        <f>[3]Master!CW21</f>
        <v>0</v>
      </c>
      <c r="CX37" s="314">
        <f>[3]Master!CX21</f>
        <v>75</v>
      </c>
      <c r="CY37" s="314">
        <f>[3]Master!CY21</f>
        <v>7</v>
      </c>
      <c r="CZ37" s="314">
        <f>[3]Master!CZ21</f>
        <v>0</v>
      </c>
      <c r="DA37" s="314">
        <f>[3]Master!DA21</f>
        <v>17</v>
      </c>
      <c r="DB37" s="314">
        <f>[3]Master!DB21</f>
        <v>6</v>
      </c>
      <c r="DC37" s="314">
        <f>[3]Master!DC21</f>
        <v>0</v>
      </c>
      <c r="DD37" s="314">
        <f>[3]Master!DD21</f>
        <v>49</v>
      </c>
      <c r="DE37" s="314">
        <f>[3]Master!DE21</f>
        <v>0</v>
      </c>
      <c r="DF37" s="314">
        <f>[3]Master!DF21</f>
        <v>0</v>
      </c>
      <c r="DG37" s="314">
        <f>[3]Master!DG21</f>
        <v>2</v>
      </c>
      <c r="DH37" s="314">
        <f>[3]Master!DH21</f>
        <v>16</v>
      </c>
      <c r="DI37" s="314">
        <f>[3]Master!DI21</f>
        <v>0</v>
      </c>
      <c r="DJ37" s="314">
        <f>[3]Master!DJ21</f>
        <v>17</v>
      </c>
      <c r="DK37" s="314">
        <f>[3]Master!DK21</f>
        <v>34</v>
      </c>
      <c r="DL37" s="314">
        <f>[3]Master!DL21</f>
        <v>0</v>
      </c>
      <c r="DM37" s="314">
        <f>[3]Master!DM21</f>
        <v>0</v>
      </c>
      <c r="DN37" s="314">
        <f>[3]Master!DN21</f>
        <v>100</v>
      </c>
      <c r="DO37" s="314">
        <f>[3]Master!DO21</f>
        <v>0</v>
      </c>
      <c r="DP37" s="314">
        <f>[3]Master!DP21</f>
        <v>13</v>
      </c>
      <c r="DQ37" s="314">
        <f>[3]Master!DQ21</f>
        <v>0</v>
      </c>
      <c r="DR37" s="314">
        <f>[3]Master!DR21</f>
        <v>17</v>
      </c>
      <c r="DS37" s="314">
        <f>[3]Master!DS21</f>
        <v>0</v>
      </c>
      <c r="DT37" s="314">
        <f>[3]Master!DT21</f>
        <v>0</v>
      </c>
      <c r="DU37" s="314">
        <f>[3]Master!DU21</f>
        <v>12</v>
      </c>
      <c r="DV37" s="314">
        <f>[3]Master!DV21</f>
        <v>36</v>
      </c>
      <c r="DW37" s="314">
        <f>[3]Master!DW21</f>
        <v>0</v>
      </c>
      <c r="DX37" s="314">
        <f>[3]Master!DX21</f>
        <v>230</v>
      </c>
      <c r="DY37" s="314">
        <f>[3]Master!DY21</f>
        <v>0</v>
      </c>
      <c r="DZ37" s="314">
        <f>[3]Master!DZ21</f>
        <v>0</v>
      </c>
      <c r="EA37" s="314">
        <f>[3]Master!EA21</f>
        <v>470</v>
      </c>
      <c r="EB37" s="314">
        <f>[3]Master!EB21</f>
        <v>3</v>
      </c>
      <c r="EC37" s="314">
        <f>[3]Master!EC21</f>
        <v>589</v>
      </c>
      <c r="ED37" s="314">
        <f>[3]Master!ED21</f>
        <v>183</v>
      </c>
      <c r="EE37" s="314">
        <f>[3]Master!EE21</f>
        <v>600</v>
      </c>
      <c r="EF37" s="314">
        <f>[3]Master!EF21</f>
        <v>34</v>
      </c>
      <c r="EG37" s="314">
        <f>[3]Master!EG21</f>
        <v>0</v>
      </c>
      <c r="EH37" s="314">
        <f>[3]Master!EH21</f>
        <v>929</v>
      </c>
      <c r="EI37" s="314">
        <f>[3]Master!EI21</f>
        <v>0</v>
      </c>
      <c r="EJ37" s="314">
        <f>[3]Master!EJ21</f>
        <v>0</v>
      </c>
      <c r="EK37" s="314">
        <f>[3]Master!EK21</f>
        <v>0</v>
      </c>
      <c r="EL37" s="314">
        <f>[3]Master!EL21</f>
        <v>0</v>
      </c>
      <c r="EM37" s="314">
        <f>[3]Master!EM21</f>
        <v>0</v>
      </c>
      <c r="EN37" s="314">
        <f>[3]Master!EN21</f>
        <v>0</v>
      </c>
      <c r="EO37" s="314">
        <f>[3]Master!EO21</f>
        <v>0</v>
      </c>
      <c r="EP37" s="314">
        <f>[3]Master!EP21</f>
        <v>0</v>
      </c>
      <c r="EQ37" s="314">
        <f>[3]Master!EQ21</f>
        <v>0</v>
      </c>
      <c r="ER37" s="314">
        <f>[3]Master!ER21</f>
        <v>0</v>
      </c>
      <c r="ES37" s="314">
        <f>[3]Master!ES21</f>
        <v>78</v>
      </c>
      <c r="ET37" s="314">
        <f>[3]Master!ET21</f>
        <v>0</v>
      </c>
      <c r="EU37" s="314">
        <f>[3]Master!EU21</f>
        <v>0</v>
      </c>
      <c r="EV37" s="314">
        <f>[3]Master!EV21</f>
        <v>0</v>
      </c>
      <c r="EW37" s="314">
        <f>[3]Master!EW21</f>
        <v>0</v>
      </c>
      <c r="EX37" s="314">
        <f>[3]Master!EX21</f>
        <v>50</v>
      </c>
      <c r="EY37" s="314">
        <f>[3]Master!EY21</f>
        <v>0</v>
      </c>
      <c r="EZ37" s="314">
        <f>[3]Master!EZ21</f>
        <v>0</v>
      </c>
      <c r="FA37" s="314">
        <f>[3]Master!FA21</f>
        <v>0</v>
      </c>
      <c r="FB37" s="314">
        <f>[3]Master!FB21</f>
        <v>0</v>
      </c>
      <c r="FC37" s="314">
        <f>[3]Master!FC21</f>
        <v>0</v>
      </c>
      <c r="FD37" s="314">
        <f>[3]Master!FD21</f>
        <v>0</v>
      </c>
      <c r="FE37" s="314">
        <f>[3]Master!FE21</f>
        <v>8</v>
      </c>
      <c r="FF37" s="314">
        <f>[3]Master!FF21</f>
        <v>0</v>
      </c>
      <c r="FG37" s="314">
        <f>[3]Master!FG21</f>
        <v>0</v>
      </c>
      <c r="FH37" s="314">
        <f>[3]Master!FH21</f>
        <v>0</v>
      </c>
      <c r="FI37" s="314">
        <f>[3]Master!FI21</f>
        <v>8</v>
      </c>
      <c r="FJ37" s="314">
        <f>[3]Master!FJ21</f>
        <v>0</v>
      </c>
      <c r="FK37" s="314">
        <f>[3]Master!FK21</f>
        <v>0</v>
      </c>
      <c r="FL37" s="314">
        <f>[3]Master!FL21</f>
        <v>200</v>
      </c>
      <c r="FM37" s="314">
        <f>[3]Master!FM21</f>
        <v>0</v>
      </c>
      <c r="FN37" s="314">
        <f>[3]Master!FN21</f>
        <v>0</v>
      </c>
      <c r="FO37" s="314">
        <f>[3]Master!FO21</f>
        <v>154</v>
      </c>
      <c r="FP37" s="314">
        <f>[3]Master!FP21</f>
        <v>0</v>
      </c>
      <c r="FQ37" s="314">
        <f>[3]Master!FQ21</f>
        <v>0</v>
      </c>
      <c r="FR37" s="314">
        <f>[3]Master!FR21</f>
        <v>0</v>
      </c>
      <c r="FS37" s="314">
        <f>[3]Master!FS21</f>
        <v>0</v>
      </c>
      <c r="FT37" s="314">
        <f>[3]Master!FT21</f>
        <v>0</v>
      </c>
      <c r="FU37" s="314">
        <f>[3]Master!FU21</f>
        <v>0</v>
      </c>
      <c r="FV37" s="314">
        <f>[3]Master!FV21</f>
        <v>0</v>
      </c>
      <c r="FW37" s="314">
        <f>[3]Master!FW21</f>
        <v>297</v>
      </c>
      <c r="FX37" s="314">
        <f>[3]Master!FX21</f>
        <v>0</v>
      </c>
      <c r="FY37" s="314">
        <f>[3]Master!FY21</f>
        <v>0</v>
      </c>
      <c r="FZ37" s="314">
        <f>[3]Master!FZ21</f>
        <v>2</v>
      </c>
      <c r="GA37" s="314">
        <f>[3]Master!GA21</f>
        <v>0</v>
      </c>
      <c r="GB37" s="314">
        <f>[3]Master!GB21</f>
        <v>0</v>
      </c>
      <c r="GC37" s="314">
        <f>[3]Master!GC21</f>
        <v>0</v>
      </c>
      <c r="GD37" s="314">
        <f>[3]Master!GD21</f>
        <v>2</v>
      </c>
      <c r="GE37" s="314">
        <f>[3]Master!GE21</f>
        <v>0</v>
      </c>
      <c r="GF37" s="314">
        <f>[3]Master!GF21</f>
        <v>580</v>
      </c>
      <c r="GG37" s="314">
        <f>[3]Master!GG21</f>
        <v>180</v>
      </c>
      <c r="GH37" s="314">
        <f>[3]Master!GH21</f>
        <v>0</v>
      </c>
      <c r="GI37" s="314">
        <f>[3]Master!GI21</f>
        <v>0</v>
      </c>
      <c r="GJ37" s="314">
        <f>[3]Master!GJ21</f>
        <v>1</v>
      </c>
      <c r="GK37" s="314">
        <f>[3]Master!GK21</f>
        <v>40</v>
      </c>
      <c r="GL37" s="314">
        <f>[3]Master!GL21</f>
        <v>38</v>
      </c>
      <c r="GM37" s="314">
        <f>[3]Master!GM21</f>
        <v>0</v>
      </c>
      <c r="GN37" s="314">
        <f>[3]Master!GN21</f>
        <v>0</v>
      </c>
      <c r="GO37" s="314">
        <f>[3]Master!GO21</f>
        <v>0</v>
      </c>
      <c r="GP37" s="314">
        <f>[3]Master!GP21</f>
        <v>10</v>
      </c>
      <c r="GQ37" s="314">
        <f>[3]Master!GQ21</f>
        <v>150</v>
      </c>
      <c r="GR37" s="314">
        <f>[3]Master!GR21</f>
        <v>909</v>
      </c>
      <c r="GS37" s="314">
        <f>[3]Master!GS21</f>
        <v>65</v>
      </c>
      <c r="GT37" s="314">
        <f>[3]Master!GT21</f>
        <v>0</v>
      </c>
      <c r="GU37" s="314">
        <f>[3]Master!GU21</f>
        <v>0</v>
      </c>
      <c r="GV37" s="7"/>
      <c r="GW37" s="15"/>
      <c r="GX37" s="15"/>
      <c r="GY37" s="1169">
        <f>GY31+HA31</f>
        <v>145220535</v>
      </c>
      <c r="GZ37" s="1169">
        <f>GZ31</f>
        <v>20759272</v>
      </c>
      <c r="HA37" s="1170">
        <f>HB31+HF31</f>
        <v>0</v>
      </c>
      <c r="HB37" s="1170">
        <f>HD31</f>
        <v>80598808</v>
      </c>
      <c r="HC37" s="1169">
        <f>HC31+HG31</f>
        <v>21122486</v>
      </c>
      <c r="HD37" s="1169">
        <f>HH31</f>
        <v>2221440</v>
      </c>
      <c r="HE37" s="1169">
        <f>HI31</f>
        <v>3217956</v>
      </c>
      <c r="HF37" s="15">
        <f>HJ31</f>
        <v>245760</v>
      </c>
      <c r="HG37" s="15">
        <f>HE31</f>
        <v>720000</v>
      </c>
      <c r="HH37" s="15"/>
      <c r="HI37" s="7"/>
      <c r="HJ37" s="15">
        <f>HJ31+HI31+HH31+HG31+HE31+HD31+HC31+HA31+GZ31+GY31</f>
        <v>274106257</v>
      </c>
      <c r="HK37" s="7"/>
      <c r="HL37" s="7"/>
    </row>
    <row r="38" spans="1:220" ht="30" customHeight="1">
      <c r="A38" s="16"/>
      <c r="B38" s="315"/>
      <c r="C38" s="315"/>
      <c r="D38" s="315"/>
      <c r="E38" s="315"/>
      <c r="F38" s="315"/>
      <c r="G38" s="315"/>
      <c r="H38" s="315"/>
      <c r="I38" s="315">
        <v>299430</v>
      </c>
      <c r="J38" s="315"/>
      <c r="K38" s="315"/>
      <c r="L38" s="315"/>
      <c r="M38" s="315">
        <v>25503</v>
      </c>
      <c r="N38" s="315"/>
      <c r="O38" s="315"/>
      <c r="P38" s="315">
        <v>299624</v>
      </c>
      <c r="Q38" s="315">
        <v>299625</v>
      </c>
      <c r="R38" s="315">
        <v>299739</v>
      </c>
      <c r="S38" s="316"/>
      <c r="T38" s="315"/>
      <c r="U38" s="315"/>
      <c r="V38" s="315">
        <v>299750</v>
      </c>
      <c r="W38" s="315">
        <v>299565</v>
      </c>
      <c r="X38" s="315"/>
      <c r="Y38" s="315"/>
      <c r="Z38" s="315"/>
      <c r="AA38" s="315"/>
      <c r="AB38" s="315"/>
      <c r="AC38" s="315"/>
      <c r="AD38" s="315"/>
      <c r="AE38" s="315"/>
      <c r="AF38" s="315"/>
      <c r="AG38" s="315"/>
      <c r="AH38" s="315"/>
      <c r="AI38" s="315"/>
      <c r="AJ38" s="315"/>
      <c r="AK38" s="315"/>
      <c r="AL38" s="315"/>
      <c r="AM38" s="315"/>
      <c r="AN38" s="315"/>
      <c r="AO38" s="315"/>
      <c r="AP38" s="315"/>
      <c r="AQ38" s="315"/>
      <c r="AR38" s="315"/>
      <c r="AS38" s="315"/>
      <c r="AT38" s="315"/>
      <c r="AU38" s="315"/>
      <c r="AV38" s="315"/>
      <c r="AW38" s="315"/>
      <c r="AX38" s="1301">
        <v>399366</v>
      </c>
      <c r="AY38" s="315">
        <v>399587</v>
      </c>
      <c r="AZ38" s="315"/>
      <c r="BA38" s="315"/>
      <c r="BB38" s="315"/>
      <c r="BC38" s="315"/>
      <c r="BD38" s="315"/>
      <c r="BE38" s="315"/>
      <c r="BF38" s="315"/>
      <c r="BG38" s="315">
        <v>299667</v>
      </c>
      <c r="BH38" s="315">
        <v>299280</v>
      </c>
      <c r="BI38" s="315">
        <v>299277</v>
      </c>
      <c r="BJ38" s="315"/>
      <c r="BK38" s="315"/>
      <c r="BL38" s="315"/>
      <c r="BM38" s="315"/>
      <c r="BN38" s="315"/>
      <c r="BO38" s="315"/>
      <c r="BP38" s="315"/>
      <c r="BQ38" s="315"/>
      <c r="BR38" s="315"/>
      <c r="BS38" s="315"/>
      <c r="BT38" s="315"/>
      <c r="BU38" s="315"/>
      <c r="BV38" s="315"/>
      <c r="BW38" s="315"/>
      <c r="BX38" s="315">
        <v>299772</v>
      </c>
      <c r="BY38" s="315"/>
      <c r="BZ38" s="315"/>
      <c r="CA38" s="315"/>
      <c r="CB38" s="315"/>
      <c r="CC38" s="315"/>
      <c r="CD38" s="315"/>
      <c r="CE38" s="315"/>
      <c r="CF38" s="315"/>
      <c r="CG38" s="315"/>
      <c r="CH38" s="315"/>
      <c r="CI38" s="315">
        <v>299755</v>
      </c>
      <c r="CJ38" s="315"/>
      <c r="CK38" s="315"/>
      <c r="CL38" s="315"/>
      <c r="CM38" s="315"/>
      <c r="CN38" s="315"/>
      <c r="CO38" s="315"/>
      <c r="CP38" s="529"/>
      <c r="CQ38" s="529"/>
      <c r="CR38" s="315"/>
      <c r="CS38" s="315">
        <v>299472</v>
      </c>
      <c r="CT38" s="315"/>
      <c r="CU38" s="315"/>
      <c r="CV38" s="1301">
        <v>299523</v>
      </c>
      <c r="CW38" s="1301"/>
      <c r="CX38" s="1301">
        <v>299563</v>
      </c>
      <c r="CY38" s="1301"/>
      <c r="CZ38" s="1301">
        <v>399588</v>
      </c>
      <c r="DA38" s="315">
        <v>399244</v>
      </c>
      <c r="DB38" s="315">
        <v>299281</v>
      </c>
      <c r="DC38" s="315">
        <v>299229</v>
      </c>
      <c r="DD38" s="315">
        <v>299524</v>
      </c>
      <c r="DE38" s="315">
        <v>299566</v>
      </c>
      <c r="DF38" s="1301">
        <v>399747</v>
      </c>
      <c r="DG38" s="1301"/>
      <c r="DH38" s="1301">
        <v>399277</v>
      </c>
      <c r="DI38" s="1301"/>
      <c r="DJ38" s="1301">
        <v>399575</v>
      </c>
      <c r="DK38" s="1301">
        <v>399337</v>
      </c>
      <c r="DL38" s="1301">
        <v>399467</v>
      </c>
      <c r="DM38" s="315">
        <v>399589</v>
      </c>
      <c r="DN38" s="315">
        <v>299230</v>
      </c>
      <c r="DO38" s="315">
        <v>299765</v>
      </c>
      <c r="DP38" s="315"/>
      <c r="DQ38" s="315"/>
      <c r="DR38" s="315"/>
      <c r="DS38" s="315"/>
      <c r="DT38" s="315"/>
      <c r="DU38" s="315"/>
      <c r="DV38" s="315">
        <v>399245</v>
      </c>
      <c r="DW38" s="315"/>
      <c r="DX38" s="315">
        <v>299282</v>
      </c>
      <c r="DY38" s="1302" t="s">
        <v>976</v>
      </c>
      <c r="DZ38" s="315"/>
      <c r="EA38" s="1302" t="s">
        <v>983</v>
      </c>
      <c r="EB38" s="315"/>
      <c r="EC38" s="1301">
        <v>399630</v>
      </c>
      <c r="ED38" s="315">
        <v>299864</v>
      </c>
      <c r="EE38" s="315"/>
      <c r="EF38" s="315"/>
      <c r="EG38" s="315"/>
      <c r="EH38" s="315"/>
      <c r="EI38" s="315"/>
      <c r="EJ38" s="315"/>
      <c r="EK38" s="315"/>
      <c r="EL38" s="315"/>
      <c r="EM38" s="315"/>
      <c r="EN38" s="315"/>
      <c r="EO38" s="315"/>
      <c r="EP38" s="315"/>
      <c r="EQ38" s="315">
        <v>599468</v>
      </c>
      <c r="ER38" s="315"/>
      <c r="ES38" s="315"/>
      <c r="ET38" s="315"/>
      <c r="EU38" s="315">
        <v>599230</v>
      </c>
      <c r="EV38" s="315"/>
      <c r="EW38" s="315"/>
      <c r="EX38" s="315"/>
      <c r="EY38" s="315"/>
      <c r="EZ38" s="315"/>
      <c r="FA38" s="315"/>
      <c r="FB38" s="315"/>
      <c r="FC38" s="315"/>
      <c r="FD38" s="315"/>
      <c r="FE38" s="315"/>
      <c r="FF38" s="315"/>
      <c r="FG38" s="315"/>
      <c r="FH38" s="315"/>
      <c r="FI38" s="315"/>
      <c r="FJ38" s="315"/>
      <c r="FK38" s="315"/>
      <c r="FL38" s="315"/>
      <c r="FM38" s="315"/>
      <c r="FN38" s="315"/>
      <c r="FO38" s="315">
        <v>499698</v>
      </c>
      <c r="FP38" s="315"/>
      <c r="FQ38" s="315"/>
      <c r="FR38" s="315"/>
      <c r="FS38" s="315"/>
      <c r="FT38" s="315"/>
      <c r="FU38" s="315">
        <v>499700</v>
      </c>
      <c r="FV38" s="315"/>
      <c r="FW38" s="315">
        <v>499696</v>
      </c>
      <c r="FX38" s="315">
        <v>599787</v>
      </c>
      <c r="FY38" s="315"/>
      <c r="FZ38" s="1301">
        <v>499268</v>
      </c>
      <c r="GA38" s="1301">
        <v>599634</v>
      </c>
      <c r="GB38" s="1301">
        <v>43212</v>
      </c>
      <c r="GC38" s="315"/>
      <c r="GD38" s="315"/>
      <c r="GE38" s="1301">
        <v>499270</v>
      </c>
      <c r="GF38" s="315">
        <v>599730</v>
      </c>
      <c r="GG38" s="315"/>
      <c r="GH38" s="315"/>
      <c r="GI38" s="315">
        <v>599864</v>
      </c>
      <c r="GJ38" s="315"/>
      <c r="GK38" s="315"/>
      <c r="GL38" s="315"/>
      <c r="GM38" s="315"/>
      <c r="GN38" s="315"/>
      <c r="GO38" s="315">
        <v>599726</v>
      </c>
      <c r="GP38" s="315"/>
      <c r="GQ38" s="315"/>
      <c r="GR38" s="315"/>
      <c r="GS38" s="315"/>
      <c r="GT38" s="315"/>
      <c r="GU38" s="315"/>
      <c r="GV38" s="7"/>
      <c r="GW38" s="15"/>
      <c r="GX38" s="15"/>
      <c r="GY38" s="1303">
        <v>139.71698499999999</v>
      </c>
      <c r="GZ38" s="1303">
        <v>20.224</v>
      </c>
      <c r="HA38" s="1303">
        <v>0</v>
      </c>
      <c r="HB38" s="1303">
        <v>77.101664999999997</v>
      </c>
      <c r="HC38" s="1304">
        <v>19.969417</v>
      </c>
      <c r="HD38" s="1304">
        <v>2.12832</v>
      </c>
      <c r="HE38" s="1305">
        <v>3.4099179999999998</v>
      </c>
      <c r="HF38" s="1305">
        <v>0.31152000000000002</v>
      </c>
      <c r="HG38" s="1305">
        <v>0.72399999999999998</v>
      </c>
      <c r="HH38" s="7"/>
      <c r="HI38" s="7"/>
      <c r="HJ38" s="7"/>
      <c r="HK38" s="7"/>
      <c r="HL38" s="7"/>
    </row>
    <row r="39" spans="1:220" ht="30" customHeight="1">
      <c r="A39" s="7"/>
      <c r="B39" s="317" t="s">
        <v>291</v>
      </c>
      <c r="C39" s="318"/>
      <c r="D39" s="319">
        <f>MIN(GX5:GX13)</f>
        <v>10002</v>
      </c>
      <c r="E39" s="320">
        <f>INDEX(A5:A13,MATCH(D39,GX5:GX13,0))</f>
        <v>0.25</v>
      </c>
      <c r="F39" s="27"/>
      <c r="O39" s="176"/>
      <c r="P39" s="176"/>
      <c r="Q39" s="176"/>
      <c r="R39" s="7"/>
      <c r="S39" s="164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17" t="s">
        <v>9</v>
      </c>
      <c r="C40" s="318"/>
      <c r="D40" s="319">
        <f>MAX(GX5:GX30)</f>
        <v>12823</v>
      </c>
      <c r="E40" s="320">
        <f>INDEX(A5:A30,MATCH(D40,GX5:GX30,0))</f>
        <v>0.91666666666666663</v>
      </c>
      <c r="F40" s="27"/>
      <c r="J40">
        <v>4500</v>
      </c>
      <c r="O40" s="165"/>
      <c r="P40" s="165"/>
      <c r="Q40" s="176"/>
      <c r="R40" s="7"/>
      <c r="S40" s="165"/>
      <c r="T40" s="166"/>
      <c r="U40" s="16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306">
        <v>263.58582499999994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21"/>
      <c r="B41" s="317" t="s">
        <v>292</v>
      </c>
      <c r="C41" s="318"/>
      <c r="D41" s="322">
        <v>10915</v>
      </c>
      <c r="E41" s="320">
        <v>0.5</v>
      </c>
      <c r="F41" s="27"/>
      <c r="J41">
        <v>6000</v>
      </c>
      <c r="O41" s="170"/>
      <c r="P41" s="171"/>
      <c r="Q41" s="170"/>
      <c r="R41" s="7"/>
      <c r="S41" s="172"/>
      <c r="T41" s="173"/>
      <c r="U41" s="174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23"/>
      <c r="B42" s="324" t="s">
        <v>293</v>
      </c>
      <c r="C42" s="325"/>
      <c r="D42" s="326">
        <v>12743</v>
      </c>
      <c r="E42" s="320">
        <v>0.875</v>
      </c>
      <c r="F42" s="27"/>
      <c r="J42">
        <v>10500</v>
      </c>
      <c r="O42" s="170"/>
      <c r="P42" s="171"/>
      <c r="Q42" s="170"/>
      <c r="R42" s="7"/>
      <c r="S42" s="172"/>
      <c r="T42" s="173"/>
      <c r="U42" s="174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27"/>
      <c r="B43" s="317" t="s">
        <v>294</v>
      </c>
      <c r="C43" s="318"/>
      <c r="D43" s="319">
        <f>MAX(GZ5:GZ30)</f>
        <v>930</v>
      </c>
      <c r="E43" s="320">
        <f>INDEX(A5:A30,MATCH(D43,GZ5:GZ30,0))</f>
        <v>0.41666666666666669</v>
      </c>
      <c r="F43" s="7"/>
      <c r="O43" s="170"/>
      <c r="P43" s="171"/>
      <c r="Q43" s="170"/>
      <c r="R43" s="7"/>
      <c r="S43" s="172"/>
      <c r="T43" s="173"/>
      <c r="U43" s="174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306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28"/>
      <c r="B44" s="317" t="s">
        <v>295</v>
      </c>
      <c r="C44" s="318"/>
      <c r="D44" s="329">
        <f>INDEX(GZ21:GZ30,MATCH(E44,A21:A30,0))</f>
        <v>787</v>
      </c>
      <c r="E44" s="330">
        <f>E42</f>
        <v>0.875</v>
      </c>
      <c r="F44" s="7"/>
      <c r="O44" s="170"/>
      <c r="P44" s="171"/>
      <c r="Q44" s="170"/>
      <c r="R44" s="7"/>
      <c r="S44" s="172"/>
      <c r="T44" s="173"/>
      <c r="U44" s="174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17" t="s">
        <v>296</v>
      </c>
      <c r="C45" s="318"/>
      <c r="D45" s="331">
        <f>GX31/(D40*1000*24)</f>
        <v>0.89067254477631341</v>
      </c>
      <c r="E45" s="332"/>
      <c r="F45" s="7"/>
      <c r="O45" s="170"/>
      <c r="P45" s="171"/>
      <c r="Q45" s="170"/>
      <c r="R45" s="7"/>
      <c r="S45" s="172"/>
      <c r="T45" s="173"/>
      <c r="U45" s="174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7"/>
      <c r="F46" s="7"/>
      <c r="G46" s="7"/>
      <c r="H46" s="175"/>
      <c r="I46" s="168"/>
      <c r="J46" s="169"/>
      <c r="K46" s="169"/>
      <c r="L46" s="170"/>
      <c r="M46" s="170"/>
      <c r="N46" s="170"/>
      <c r="O46" s="170"/>
      <c r="P46" s="170"/>
      <c r="Q46" s="170"/>
      <c r="R46" s="171"/>
      <c r="S46" s="170"/>
      <c r="T46" s="7"/>
      <c r="U46" s="172"/>
      <c r="V46" s="173"/>
      <c r="W46" s="173"/>
      <c r="X46" s="174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5"/>
      <c r="I47" s="168"/>
      <c r="J47" s="169"/>
      <c r="K47" s="169"/>
      <c r="L47" s="170"/>
      <c r="M47" s="170"/>
      <c r="N47" s="170"/>
      <c r="O47" s="170"/>
      <c r="P47" s="170"/>
      <c r="Q47" s="170"/>
      <c r="R47" s="171"/>
      <c r="S47" s="170"/>
      <c r="T47" s="7"/>
      <c r="U47" s="172"/>
      <c r="V47" s="173"/>
      <c r="W47" s="173"/>
      <c r="X47" s="174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5"/>
      <c r="I48" s="168"/>
      <c r="J48" s="169"/>
      <c r="K48" s="169"/>
      <c r="L48" s="170"/>
      <c r="M48" s="170"/>
      <c r="N48" s="170"/>
      <c r="O48" s="170"/>
      <c r="P48" s="170"/>
      <c r="Q48" s="170"/>
      <c r="R48" s="171"/>
      <c r="S48" s="170"/>
      <c r="T48" s="7"/>
      <c r="U48" s="172"/>
      <c r="V48" s="173"/>
      <c r="W48" s="173"/>
      <c r="X48" s="174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5"/>
      <c r="I49" s="168"/>
      <c r="J49" s="169"/>
      <c r="K49" s="169"/>
      <c r="L49" s="170"/>
      <c r="M49" s="170"/>
      <c r="N49" s="170"/>
      <c r="O49" s="170"/>
      <c r="P49" s="170"/>
      <c r="Q49" s="170"/>
      <c r="R49" s="171"/>
      <c r="S49" s="170"/>
      <c r="T49" s="7"/>
      <c r="U49" s="172"/>
      <c r="V49" s="173"/>
      <c r="W49" s="173"/>
      <c r="X49" s="174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5"/>
      <c r="I50" s="168"/>
      <c r="J50" s="169"/>
      <c r="K50" s="169"/>
      <c r="L50" s="170"/>
      <c r="M50" s="170"/>
      <c r="N50" s="170"/>
      <c r="O50" s="170"/>
      <c r="P50" s="170"/>
      <c r="Q50" s="170"/>
      <c r="R50" s="171"/>
      <c r="S50" s="170"/>
      <c r="T50" s="7"/>
      <c r="U50" s="172"/>
      <c r="V50" s="173"/>
      <c r="W50" s="173"/>
      <c r="X50" s="174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5"/>
      <c r="I51" s="168"/>
      <c r="J51" s="169"/>
      <c r="K51" s="169"/>
      <c r="L51" s="170"/>
      <c r="M51" s="170"/>
      <c r="N51" s="170"/>
      <c r="O51" s="170"/>
      <c r="P51" s="170"/>
      <c r="Q51" s="170"/>
      <c r="R51" s="171"/>
      <c r="S51" s="170"/>
      <c r="T51" s="7"/>
      <c r="U51" s="172"/>
      <c r="V51" s="173"/>
      <c r="W51" s="173"/>
      <c r="X51" s="174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257"/>
  <sheetViews>
    <sheetView zoomScale="55" zoomScaleNormal="55" workbookViewId="0">
      <selection activeCell="D12" sqref="D12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10" ht="33" customHeight="1">
      <c r="A1" s="1809"/>
      <c r="B1" s="1810"/>
      <c r="C1" s="678"/>
      <c r="D1" s="1810"/>
      <c r="E1" s="1841" t="s">
        <v>728</v>
      </c>
      <c r="F1" s="676"/>
      <c r="G1" s="676"/>
      <c r="H1" s="677"/>
      <c r="I1" s="678"/>
    </row>
    <row r="2" spans="1:10" ht="33" customHeight="1">
      <c r="A2" s="1811"/>
      <c r="B2" s="1812"/>
      <c r="C2" s="1842"/>
      <c r="D2" s="1812"/>
      <c r="E2" s="682" t="s">
        <v>729</v>
      </c>
      <c r="F2" s="680"/>
      <c r="G2" s="680"/>
      <c r="H2" s="681"/>
      <c r="I2" s="1843"/>
    </row>
    <row r="3" spans="1:10" ht="33" customHeight="1">
      <c r="A3" s="1811"/>
      <c r="B3" s="1812"/>
      <c r="C3" s="1842"/>
      <c r="D3" s="1812"/>
      <c r="E3" s="682" t="s">
        <v>730</v>
      </c>
      <c r="F3" s="680"/>
      <c r="G3" s="682"/>
      <c r="H3" s="683"/>
      <c r="I3" s="683"/>
    </row>
    <row r="4" spans="1:10" ht="33" customHeight="1">
      <c r="A4" s="1811"/>
      <c r="B4" s="1812"/>
      <c r="C4" s="1842"/>
      <c r="D4" s="1842"/>
      <c r="E4" s="1842"/>
      <c r="F4" s="1842"/>
      <c r="G4" s="683"/>
      <c r="H4" s="1844" t="s">
        <v>301</v>
      </c>
      <c r="I4" s="1845">
        <v>43935</v>
      </c>
    </row>
    <row r="5" spans="1:10" ht="33" customHeight="1">
      <c r="A5" s="1846" t="s">
        <v>302</v>
      </c>
      <c r="B5" s="682"/>
      <c r="C5" s="18"/>
      <c r="D5" s="18"/>
      <c r="E5" s="1847">
        <v>15648</v>
      </c>
      <c r="F5" s="1848">
        <v>0.875</v>
      </c>
      <c r="G5" s="1849" t="s">
        <v>303</v>
      </c>
      <c r="H5" s="1850">
        <v>43573</v>
      </c>
      <c r="I5" s="1851"/>
    </row>
    <row r="6" spans="1:10" ht="33" customHeight="1">
      <c r="A6" s="1852" t="s">
        <v>304</v>
      </c>
      <c r="B6" s="1853"/>
      <c r="C6" s="1854"/>
      <c r="D6" s="1855">
        <v>43934</v>
      </c>
      <c r="E6" s="1854" t="s">
        <v>305</v>
      </c>
      <c r="F6" s="1854"/>
      <c r="G6" s="1856" t="s">
        <v>306</v>
      </c>
      <c r="H6" s="1857"/>
      <c r="I6" s="1857"/>
    </row>
    <row r="7" spans="1:10" ht="33" customHeight="1">
      <c r="A7" s="1858" t="s">
        <v>307</v>
      </c>
      <c r="B7" s="1859"/>
      <c r="C7" s="683"/>
      <c r="D7" s="1860">
        <v>10915</v>
      </c>
      <c r="E7" s="683" t="s">
        <v>659</v>
      </c>
      <c r="F7" s="1861">
        <v>0.5</v>
      </c>
      <c r="G7" s="1862" t="s">
        <v>308</v>
      </c>
      <c r="H7" s="1863">
        <v>0.33333333333333331</v>
      </c>
      <c r="I7" s="1864">
        <v>10659</v>
      </c>
    </row>
    <row r="8" spans="1:10" ht="33" customHeight="1">
      <c r="A8" s="1858" t="s">
        <v>309</v>
      </c>
      <c r="B8" s="1859"/>
      <c r="C8" s="683"/>
      <c r="D8" s="1860">
        <v>12743</v>
      </c>
      <c r="E8" s="683" t="s">
        <v>659</v>
      </c>
      <c r="F8" s="1861">
        <v>0.875</v>
      </c>
      <c r="G8" s="683" t="s">
        <v>310</v>
      </c>
      <c r="H8" s="683"/>
      <c r="I8" s="1865">
        <v>15543</v>
      </c>
    </row>
    <row r="9" spans="1:10" ht="33" customHeight="1">
      <c r="A9" s="1858" t="s">
        <v>311</v>
      </c>
      <c r="B9" s="1859"/>
      <c r="C9" s="683"/>
      <c r="D9" s="1860">
        <v>12880</v>
      </c>
      <c r="E9" s="683" t="s">
        <v>659</v>
      </c>
      <c r="F9" s="1861">
        <v>0.875</v>
      </c>
      <c r="G9" s="683" t="s">
        <v>312</v>
      </c>
      <c r="H9" s="683"/>
      <c r="I9" s="1865">
        <v>14000</v>
      </c>
    </row>
    <row r="10" spans="1:10" ht="33" customHeight="1">
      <c r="A10" s="1858" t="s">
        <v>313</v>
      </c>
      <c r="B10" s="1859"/>
      <c r="C10" s="683"/>
      <c r="D10" s="1860">
        <v>12823</v>
      </c>
      <c r="E10" s="683" t="s">
        <v>659</v>
      </c>
      <c r="F10" s="1861">
        <v>0.91666666666666663</v>
      </c>
      <c r="G10" s="1866" t="s">
        <v>252</v>
      </c>
      <c r="H10" s="1867"/>
      <c r="I10" s="1865">
        <v>1543</v>
      </c>
    </row>
    <row r="11" spans="1:10" ht="33" customHeight="1">
      <c r="A11" s="1868" t="s">
        <v>314</v>
      </c>
      <c r="B11" s="1869"/>
      <c r="C11" s="1870"/>
      <c r="D11" s="1871">
        <v>274.10599999999999</v>
      </c>
      <c r="E11" s="1872" t="s">
        <v>315</v>
      </c>
      <c r="F11" s="1873">
        <v>0.85648777262211129</v>
      </c>
      <c r="G11" s="1870" t="s">
        <v>316</v>
      </c>
      <c r="H11" s="1870"/>
      <c r="I11" s="1874">
        <v>0</v>
      </c>
    </row>
    <row r="12" spans="1:10" ht="33" customHeight="1">
      <c r="A12" s="1858"/>
      <c r="B12" s="1859"/>
      <c r="C12" s="683"/>
      <c r="D12" s="683"/>
      <c r="E12" s="682" t="s">
        <v>317</v>
      </c>
      <c r="F12" s="1875"/>
      <c r="G12" s="1875"/>
      <c r="H12" s="683"/>
      <c r="I12" s="683"/>
    </row>
    <row r="13" spans="1:10" ht="33" customHeight="1">
      <c r="A13" s="1858" t="s">
        <v>318</v>
      </c>
      <c r="B13" s="1859"/>
      <c r="C13" s="683"/>
      <c r="D13" s="683"/>
      <c r="E13" s="1865">
        <v>250</v>
      </c>
      <c r="F13" s="683" t="s">
        <v>319</v>
      </c>
      <c r="G13" s="1861">
        <v>0.29166666666666669</v>
      </c>
      <c r="H13" s="1844" t="s">
        <v>11</v>
      </c>
      <c r="I13" s="1876"/>
      <c r="J13" t="s">
        <v>1027</v>
      </c>
    </row>
    <row r="14" spans="1:10" ht="33" customHeight="1">
      <c r="A14" s="1858" t="s">
        <v>320</v>
      </c>
      <c r="B14" s="1859"/>
      <c r="C14" s="683"/>
      <c r="D14" s="683"/>
      <c r="E14" s="1877" t="s">
        <v>321</v>
      </c>
      <c r="F14" s="683" t="s">
        <v>319</v>
      </c>
      <c r="G14" s="1861" t="s">
        <v>322</v>
      </c>
      <c r="H14" s="1844" t="s">
        <v>11</v>
      </c>
      <c r="I14" s="1844" t="s">
        <v>323</v>
      </c>
      <c r="J14" t="s">
        <v>1027</v>
      </c>
    </row>
    <row r="15" spans="1:10" ht="33" customHeight="1">
      <c r="A15" s="1878"/>
      <c r="B15" s="1879"/>
      <c r="C15" s="1880" t="s">
        <v>731</v>
      </c>
      <c r="D15" s="1881"/>
      <c r="E15" s="1882">
        <v>43938</v>
      </c>
      <c r="F15" s="1883"/>
      <c r="G15" s="1884"/>
      <c r="H15" s="1884"/>
      <c r="I15" s="1884"/>
    </row>
    <row r="16" spans="1:10" ht="33" customHeight="1">
      <c r="A16" s="1868" t="s">
        <v>324</v>
      </c>
      <c r="B16" s="1869"/>
      <c r="C16" s="1885">
        <v>0</v>
      </c>
      <c r="D16" s="1870" t="s">
        <v>325</v>
      </c>
      <c r="E16" s="1886" t="s">
        <v>326</v>
      </c>
      <c r="F16" s="1885">
        <v>85.4</v>
      </c>
      <c r="G16" s="1870" t="s">
        <v>327</v>
      </c>
      <c r="H16" s="1870"/>
      <c r="I16" s="1870"/>
    </row>
    <row r="17" spans="1:10" ht="33" customHeight="1">
      <c r="A17" s="1858"/>
      <c r="B17" s="1859"/>
      <c r="C17" s="1887"/>
      <c r="D17" s="1888"/>
      <c r="E17" s="1889"/>
      <c r="F17" s="683"/>
      <c r="G17" s="683"/>
      <c r="H17" s="683"/>
      <c r="I17" s="683"/>
    </row>
    <row r="18" spans="1:10" ht="33" customHeight="1">
      <c r="A18" s="1858" t="s">
        <v>328</v>
      </c>
      <c r="B18" s="1859"/>
      <c r="C18" s="1844" t="s">
        <v>329</v>
      </c>
      <c r="D18" s="1890">
        <v>1173.08</v>
      </c>
      <c r="E18" s="683" t="s">
        <v>330</v>
      </c>
      <c r="F18" s="1891" t="s">
        <v>331</v>
      </c>
      <c r="G18" s="683"/>
      <c r="H18" s="683"/>
      <c r="I18" s="1892"/>
    </row>
    <row r="19" spans="1:10" ht="33" customHeight="1">
      <c r="A19" s="1858"/>
      <c r="B19" s="1859"/>
      <c r="C19" s="1887"/>
      <c r="D19" s="1888"/>
      <c r="E19" s="1889"/>
      <c r="F19" s="683"/>
      <c r="G19" s="683"/>
      <c r="H19" s="683" t="s">
        <v>332</v>
      </c>
      <c r="I19" s="1892"/>
      <c r="J19" t="s">
        <v>1028</v>
      </c>
    </row>
    <row r="20" spans="1:10" ht="33" customHeight="1">
      <c r="A20" s="1858"/>
      <c r="B20" s="1859"/>
      <c r="C20" s="1889"/>
      <c r="D20" s="1888"/>
      <c r="E20" s="1889"/>
      <c r="F20" s="1877"/>
      <c r="G20" s="1877"/>
      <c r="H20" s="683" t="s">
        <v>333</v>
      </c>
      <c r="I20" s="1892"/>
      <c r="J20" t="s">
        <v>1028</v>
      </c>
    </row>
    <row r="21" spans="1:10" ht="33" customHeight="1">
      <c r="A21" s="1858"/>
      <c r="B21" s="1859"/>
      <c r="C21" s="1889"/>
      <c r="D21" s="1888"/>
      <c r="E21" s="1889"/>
      <c r="F21" s="683"/>
      <c r="G21" s="683"/>
      <c r="H21" s="683"/>
      <c r="I21" s="683"/>
    </row>
    <row r="22" spans="1:10" ht="33" customHeight="1">
      <c r="A22" s="1893" t="s">
        <v>334</v>
      </c>
      <c r="B22" s="1894"/>
      <c r="C22" s="1895"/>
      <c r="D22" s="1896" t="s">
        <v>335</v>
      </c>
      <c r="E22" s="1897">
        <v>451600510.14799994</v>
      </c>
      <c r="F22" s="1891"/>
      <c r="G22" s="683"/>
      <c r="H22" s="683"/>
      <c r="I22" s="683"/>
    </row>
    <row r="23" spans="1:10" ht="33" customHeight="1">
      <c r="A23" s="1868" t="s">
        <v>660</v>
      </c>
      <c r="B23" s="1869"/>
      <c r="C23" s="1898"/>
      <c r="D23" s="1899" t="s">
        <v>336</v>
      </c>
      <c r="E23" s="1900">
        <v>548447665.12</v>
      </c>
      <c r="F23" s="1886" t="s">
        <v>337</v>
      </c>
      <c r="G23" s="1901">
        <v>473955678.19999993</v>
      </c>
      <c r="H23" s="1886" t="s">
        <v>338</v>
      </c>
      <c r="I23" s="1902">
        <v>1474003853.4679999</v>
      </c>
    </row>
    <row r="24" spans="1:10" ht="33" customHeight="1">
      <c r="A24" s="1858"/>
      <c r="B24" s="1859"/>
      <c r="C24" s="683"/>
      <c r="D24" s="683"/>
      <c r="E24" s="683"/>
      <c r="F24" s="683"/>
      <c r="G24" s="683"/>
      <c r="H24" s="683"/>
      <c r="I24" s="683"/>
    </row>
    <row r="25" spans="1:10" ht="33" customHeight="1">
      <c r="A25" s="1858"/>
      <c r="B25" s="1859"/>
      <c r="C25" s="683"/>
      <c r="D25" s="1903" t="s">
        <v>339</v>
      </c>
      <c r="E25" s="683"/>
      <c r="F25" s="1891"/>
      <c r="G25" s="683"/>
      <c r="H25" s="683"/>
      <c r="I25" s="1891"/>
    </row>
    <row r="26" spans="1:10" ht="33" customHeight="1">
      <c r="A26" s="1858"/>
      <c r="B26" s="1859"/>
      <c r="C26" s="1903"/>
      <c r="D26" s="683"/>
      <c r="E26" s="683"/>
      <c r="F26" s="683"/>
      <c r="G26" s="683"/>
      <c r="H26" s="683"/>
      <c r="I26" s="683"/>
    </row>
    <row r="27" spans="1:10" ht="33" customHeight="1">
      <c r="A27" s="1904" t="s">
        <v>340</v>
      </c>
      <c r="B27" s="1905"/>
      <c r="C27" s="1906" t="s">
        <v>341</v>
      </c>
      <c r="D27" s="1907"/>
      <c r="E27" s="1907"/>
      <c r="F27" s="1905"/>
      <c r="G27" s="1907" t="s">
        <v>342</v>
      </c>
      <c r="H27" s="1908"/>
      <c r="I27" s="1909"/>
    </row>
    <row r="28" spans="1:10" ht="33" customHeight="1">
      <c r="A28" s="1858"/>
      <c r="B28" s="1859"/>
      <c r="C28" s="1891" t="s">
        <v>0</v>
      </c>
      <c r="D28" s="1891"/>
      <c r="E28" s="1859" t="s">
        <v>343</v>
      </c>
      <c r="F28" s="1891"/>
      <c r="G28" s="1891" t="s">
        <v>344</v>
      </c>
      <c r="H28" s="1910"/>
      <c r="I28" s="1891" t="s">
        <v>345</v>
      </c>
    </row>
    <row r="29" spans="1:10" ht="33" customHeight="1">
      <c r="A29" s="1868"/>
      <c r="B29" s="1869"/>
      <c r="C29" s="1911" t="s">
        <v>45</v>
      </c>
      <c r="D29" s="1911"/>
      <c r="E29" s="1869" t="s">
        <v>45</v>
      </c>
      <c r="F29" s="1869"/>
      <c r="G29" s="1886"/>
      <c r="H29" s="1870" t="s">
        <v>45</v>
      </c>
      <c r="I29" s="1912" t="s">
        <v>346</v>
      </c>
    </row>
    <row r="30" spans="1:10" ht="33" customHeight="1">
      <c r="A30" s="1878" t="s">
        <v>216</v>
      </c>
      <c r="B30" s="1859"/>
      <c r="C30" s="1892">
        <v>0</v>
      </c>
      <c r="D30" s="1913">
        <v>0</v>
      </c>
      <c r="E30" s="1892">
        <v>4307.9930883199995</v>
      </c>
      <c r="F30" s="1862"/>
      <c r="G30" s="1914"/>
      <c r="H30" s="1915">
        <v>0</v>
      </c>
      <c r="I30" s="1916">
        <v>-0.23049991161125988</v>
      </c>
    </row>
    <row r="31" spans="1:10" ht="33" customHeight="1">
      <c r="A31" s="1858" t="s">
        <v>347</v>
      </c>
      <c r="B31" s="1859"/>
      <c r="C31" s="1892">
        <v>0</v>
      </c>
      <c r="D31" s="1913">
        <v>0</v>
      </c>
      <c r="E31" s="1892">
        <v>1182.1376</v>
      </c>
      <c r="F31" s="1895"/>
      <c r="G31" s="1914"/>
      <c r="H31" s="1917">
        <v>0</v>
      </c>
      <c r="I31" s="1916">
        <v>-0.21168248534401091</v>
      </c>
    </row>
    <row r="32" spans="1:10" ht="33" customHeight="1">
      <c r="A32" s="1858" t="s">
        <v>348</v>
      </c>
      <c r="B32" s="1859"/>
      <c r="C32" s="1892">
        <v>0</v>
      </c>
      <c r="D32" s="1913">
        <v>0</v>
      </c>
      <c r="E32" s="1892">
        <v>1655.4665600000001</v>
      </c>
      <c r="F32" s="1895"/>
      <c r="G32" s="1914" t="s">
        <v>40</v>
      </c>
      <c r="H32" s="1917">
        <v>0</v>
      </c>
      <c r="I32" s="1916">
        <v>-0.20764461250424632</v>
      </c>
    </row>
    <row r="33" spans="1:9" ht="33" customHeight="1">
      <c r="A33" s="1858" t="s">
        <v>349</v>
      </c>
      <c r="B33" s="1859"/>
      <c r="C33" s="1892">
        <v>0</v>
      </c>
      <c r="D33" s="1913">
        <v>0</v>
      </c>
      <c r="E33" s="1892">
        <v>1438.4608000000001</v>
      </c>
      <c r="F33" s="1895"/>
      <c r="G33" s="1914"/>
      <c r="H33" s="1917">
        <v>0</v>
      </c>
      <c r="I33" s="1916">
        <v>-0.20336300304689167</v>
      </c>
    </row>
    <row r="34" spans="1:9" ht="33" customHeight="1">
      <c r="A34" s="1858" t="s">
        <v>661</v>
      </c>
      <c r="B34" s="1859"/>
      <c r="C34" s="1892">
        <v>0</v>
      </c>
      <c r="D34" s="1913">
        <v>0</v>
      </c>
      <c r="E34" s="1892">
        <v>1183.8220799999999</v>
      </c>
      <c r="F34" s="1895"/>
      <c r="G34" s="1914"/>
      <c r="H34" s="1917">
        <v>0</v>
      </c>
      <c r="I34" s="1916">
        <v>-0.20602144924474178</v>
      </c>
    </row>
    <row r="35" spans="1:9" ht="33" customHeight="1">
      <c r="A35" s="1858" t="s">
        <v>350</v>
      </c>
      <c r="B35" s="1859"/>
      <c r="C35" s="1892">
        <v>111</v>
      </c>
      <c r="D35" s="1913">
        <v>111</v>
      </c>
      <c r="E35" s="1892">
        <v>880.23488000000009</v>
      </c>
      <c r="F35" s="1895"/>
      <c r="G35" s="1914"/>
      <c r="H35" s="1917">
        <v>0</v>
      </c>
      <c r="I35" s="1916">
        <v>-0.20230157791975281</v>
      </c>
    </row>
    <row r="36" spans="1:9" ht="33" customHeight="1">
      <c r="A36" s="1858" t="s">
        <v>351</v>
      </c>
      <c r="B36" s="1859"/>
      <c r="C36" s="1892">
        <v>0</v>
      </c>
      <c r="D36" s="1913">
        <v>0</v>
      </c>
      <c r="E36" s="1892">
        <v>493.64512000000002</v>
      </c>
      <c r="F36" s="1895"/>
      <c r="G36" s="1914"/>
      <c r="H36" s="1917">
        <v>0</v>
      </c>
      <c r="I36" s="1916">
        <v>-0.20939675296372975</v>
      </c>
    </row>
    <row r="37" spans="1:9" ht="33" customHeight="1">
      <c r="A37" s="1858" t="s">
        <v>352</v>
      </c>
      <c r="B37" s="1859"/>
      <c r="C37" s="1892">
        <v>0</v>
      </c>
      <c r="D37" s="1913">
        <v>0</v>
      </c>
      <c r="E37" s="1892">
        <v>411.16927999999996</v>
      </c>
      <c r="F37" s="1895"/>
      <c r="G37" s="1914"/>
      <c r="H37" s="1917">
        <v>0</v>
      </c>
      <c r="I37" s="1916">
        <v>0</v>
      </c>
    </row>
    <row r="38" spans="1:9" ht="33" customHeight="1">
      <c r="A38" s="1858" t="s">
        <v>353</v>
      </c>
      <c r="B38" s="1859"/>
      <c r="C38" s="1892">
        <v>20</v>
      </c>
      <c r="D38" s="1913">
        <v>20</v>
      </c>
      <c r="E38" s="1892">
        <v>804.18016000000011</v>
      </c>
      <c r="F38" s="1895"/>
      <c r="G38" s="1914"/>
      <c r="H38" s="1917">
        <v>0</v>
      </c>
      <c r="I38" s="1916">
        <v>-0.20171201188981755</v>
      </c>
    </row>
    <row r="39" spans="1:9" ht="33" customHeight="1">
      <c r="A39" s="1852" t="s">
        <v>354</v>
      </c>
      <c r="B39" s="1853"/>
      <c r="C39" s="1918">
        <v>131</v>
      </c>
      <c r="D39" s="1918"/>
      <c r="E39" s="1918">
        <v>12357.109568319998</v>
      </c>
      <c r="F39" s="1919"/>
      <c r="G39" s="1920"/>
      <c r="H39" s="1918">
        <v>0</v>
      </c>
      <c r="I39" s="1919"/>
    </row>
    <row r="40" spans="1:9" ht="33" customHeight="1">
      <c r="A40" s="1858"/>
      <c r="B40" s="1859"/>
      <c r="C40" s="1844"/>
      <c r="D40" s="682"/>
      <c r="E40" s="683"/>
      <c r="F40" s="683"/>
      <c r="G40" s="683"/>
      <c r="H40" s="683"/>
      <c r="I40" s="683"/>
    </row>
    <row r="41" spans="1:9" ht="33" customHeight="1">
      <c r="A41" s="1858"/>
      <c r="B41" s="1859"/>
      <c r="C41" s="1921" t="s">
        <v>355</v>
      </c>
      <c r="D41" s="683"/>
      <c r="E41" s="1921"/>
      <c r="F41" s="1921"/>
      <c r="G41" s="1921"/>
      <c r="H41" s="1921"/>
      <c r="I41" s="1921"/>
    </row>
    <row r="42" spans="1:9" ht="33" customHeight="1">
      <c r="A42" s="1858"/>
      <c r="B42" s="1859"/>
      <c r="C42" s="1921"/>
      <c r="D42" s="1921"/>
      <c r="E42" s="1921"/>
      <c r="F42" s="1921"/>
      <c r="G42" s="1921"/>
      <c r="H42" s="1921"/>
      <c r="I42" s="1922"/>
    </row>
    <row r="43" spans="1:9" ht="33" customHeight="1">
      <c r="A43" s="1923" t="s">
        <v>356</v>
      </c>
      <c r="B43" s="1924"/>
      <c r="C43" s="1925" t="s">
        <v>357</v>
      </c>
      <c r="D43" s="1925"/>
      <c r="E43" s="1925" t="s">
        <v>358</v>
      </c>
      <c r="F43" s="1926" t="s">
        <v>359</v>
      </c>
      <c r="G43" s="1925"/>
      <c r="H43" s="1926"/>
      <c r="I43" s="1926"/>
    </row>
    <row r="44" spans="1:9" ht="33" customHeight="1">
      <c r="A44" s="1927"/>
      <c r="B44" s="1928"/>
      <c r="C44" s="1929"/>
      <c r="D44" s="1930"/>
      <c r="E44" s="1931"/>
      <c r="F44" s="1932" t="s">
        <v>985</v>
      </c>
      <c r="G44" s="17"/>
      <c r="H44" s="1933"/>
      <c r="I44" s="1933"/>
    </row>
    <row r="45" spans="1:9" ht="33" customHeight="1">
      <c r="A45" s="1934"/>
      <c r="B45" s="1935"/>
      <c r="C45" s="1936"/>
      <c r="D45" s="1930"/>
      <c r="E45" s="1937"/>
      <c r="F45" s="1938" t="s">
        <v>923</v>
      </c>
      <c r="G45" s="1939"/>
      <c r="H45" s="1933"/>
      <c r="I45" s="1933"/>
    </row>
    <row r="46" spans="1:9" ht="33" customHeight="1">
      <c r="A46" s="1934"/>
      <c r="B46" s="1935"/>
      <c r="C46" s="1930"/>
      <c r="D46" s="1929"/>
      <c r="E46" s="1937"/>
      <c r="F46" s="1940" t="s">
        <v>986</v>
      </c>
      <c r="G46" s="1941"/>
      <c r="H46" s="1933"/>
      <c r="I46" s="17"/>
    </row>
    <row r="47" spans="1:9" ht="33" customHeight="1">
      <c r="A47" s="1934"/>
      <c r="B47" s="1935"/>
      <c r="C47" s="1930"/>
      <c r="D47" s="1929"/>
      <c r="E47" s="1937"/>
      <c r="F47" s="1942" t="s">
        <v>987</v>
      </c>
      <c r="G47" s="1943"/>
      <c r="H47" s="17"/>
      <c r="I47" s="665"/>
    </row>
    <row r="48" spans="1:9" ht="33" customHeight="1">
      <c r="A48" s="1934"/>
      <c r="B48" s="1935"/>
      <c r="C48" s="1930"/>
      <c r="D48" s="1929"/>
      <c r="E48" s="1937"/>
      <c r="F48" s="1942" t="s">
        <v>924</v>
      </c>
      <c r="G48" s="17"/>
      <c r="H48" s="17"/>
      <c r="I48" s="665"/>
    </row>
    <row r="49" spans="1:9" ht="33" customHeight="1">
      <c r="A49" s="1934"/>
      <c r="B49" s="1935"/>
      <c r="C49" s="1930"/>
      <c r="D49" s="1929"/>
      <c r="E49" s="1944"/>
      <c r="F49" s="1945" t="s">
        <v>890</v>
      </c>
      <c r="G49" s="17"/>
      <c r="H49" s="17"/>
      <c r="I49" s="665"/>
    </row>
    <row r="50" spans="1:9" ht="33" customHeight="1">
      <c r="A50" s="1934"/>
      <c r="B50" s="1935"/>
      <c r="C50" s="1930"/>
      <c r="D50" s="1929"/>
      <c r="E50" s="1944"/>
      <c r="F50" s="17" t="s">
        <v>988</v>
      </c>
      <c r="G50" s="17"/>
      <c r="H50" s="17"/>
      <c r="I50" s="17"/>
    </row>
    <row r="51" spans="1:9" ht="33" customHeight="1">
      <c r="A51" s="1934"/>
      <c r="B51" s="1935"/>
      <c r="C51" s="1930"/>
      <c r="D51" s="1933"/>
      <c r="E51" s="1931"/>
      <c r="F51" s="17"/>
      <c r="G51" s="17"/>
      <c r="H51" s="1929"/>
      <c r="I51" s="665"/>
    </row>
    <row r="52" spans="1:9" ht="33" customHeight="1" thickBot="1">
      <c r="A52" s="1934"/>
      <c r="B52" s="1935"/>
      <c r="C52" s="1930"/>
      <c r="D52" s="1933"/>
      <c r="E52" s="1944" t="s">
        <v>0</v>
      </c>
      <c r="F52" s="17"/>
      <c r="G52" s="17"/>
      <c r="H52" s="1929"/>
      <c r="I52" s="17"/>
    </row>
    <row r="53" spans="1:9" ht="33" customHeight="1" thickBot="1">
      <c r="A53" s="1946" t="s">
        <v>909</v>
      </c>
      <c r="B53" s="1947" t="s">
        <v>910</v>
      </c>
      <c r="C53" s="1948" t="s">
        <v>911</v>
      </c>
      <c r="D53" s="1949"/>
      <c r="E53" s="1950"/>
      <c r="F53" s="1950"/>
      <c r="G53" s="1950"/>
      <c r="H53" s="1950"/>
      <c r="I53" s="1951" t="s">
        <v>912</v>
      </c>
    </row>
    <row r="54" spans="1:9" ht="33" customHeight="1" thickBot="1">
      <c r="A54" s="1952" t="s">
        <v>846</v>
      </c>
      <c r="B54" s="1953" t="s">
        <v>846</v>
      </c>
      <c r="C54" s="1954"/>
      <c r="D54" s="1954"/>
      <c r="E54" s="1954"/>
      <c r="F54" s="1954"/>
      <c r="G54" s="1954"/>
      <c r="H54" s="1955"/>
      <c r="I54" s="1956"/>
    </row>
    <row r="55" spans="1:9" ht="33" customHeight="1">
      <c r="A55" s="1957" t="s">
        <v>989</v>
      </c>
      <c r="B55" s="1957"/>
      <c r="C55" s="1958" t="s">
        <v>990</v>
      </c>
      <c r="D55" s="1933"/>
      <c r="E55" s="1959"/>
      <c r="F55" s="1959"/>
      <c r="G55" s="1960"/>
      <c r="H55" s="17"/>
      <c r="I55" s="1961"/>
    </row>
    <row r="56" spans="1:9" ht="33" customHeight="1">
      <c r="A56" s="1962"/>
      <c r="B56" s="1962"/>
      <c r="C56" s="1893" t="s">
        <v>991</v>
      </c>
      <c r="D56" s="1933"/>
      <c r="E56" s="17"/>
      <c r="F56" s="17"/>
      <c r="G56" s="1963"/>
      <c r="H56" s="17"/>
      <c r="I56" s="1866"/>
    </row>
    <row r="57" spans="1:9" ht="33" customHeight="1">
      <c r="A57" s="1962" t="s">
        <v>992</v>
      </c>
      <c r="B57" s="1962" t="s">
        <v>993</v>
      </c>
      <c r="C57" s="1893" t="s">
        <v>994</v>
      </c>
      <c r="D57" s="1933"/>
      <c r="E57" s="17"/>
      <c r="F57" s="17"/>
      <c r="G57" s="1963"/>
      <c r="H57" s="17"/>
      <c r="I57" s="1866"/>
    </row>
    <row r="58" spans="1:9" ht="33" customHeight="1">
      <c r="A58" s="1962" t="s">
        <v>995</v>
      </c>
      <c r="B58" s="1962"/>
      <c r="C58" s="1893" t="s">
        <v>996</v>
      </c>
      <c r="D58" s="1933"/>
      <c r="E58" s="17"/>
      <c r="F58" s="17"/>
      <c r="G58" s="1963"/>
      <c r="H58" s="17"/>
      <c r="I58" s="1866"/>
    </row>
    <row r="59" spans="1:9" ht="33" customHeight="1">
      <c r="A59" s="1964" t="s">
        <v>746</v>
      </c>
      <c r="B59" s="1962"/>
      <c r="C59" s="1893" t="s">
        <v>997</v>
      </c>
      <c r="D59" s="1933"/>
      <c r="E59" s="17"/>
      <c r="F59" s="17"/>
      <c r="G59" s="1963"/>
      <c r="H59" s="17"/>
      <c r="I59" s="1866"/>
    </row>
    <row r="60" spans="1:9" ht="33" customHeight="1">
      <c r="A60" s="1964" t="s">
        <v>998</v>
      </c>
      <c r="B60" s="1962"/>
      <c r="C60" s="1893" t="s">
        <v>999</v>
      </c>
      <c r="D60" s="1933"/>
      <c r="E60" s="17"/>
      <c r="F60" s="17"/>
      <c r="G60" s="1963"/>
      <c r="H60" s="17"/>
      <c r="I60" s="1866"/>
    </row>
    <row r="61" spans="1:9" ht="33" customHeight="1">
      <c r="A61" s="1964" t="s">
        <v>1000</v>
      </c>
      <c r="B61" s="1962"/>
      <c r="C61" s="1893" t="s">
        <v>1001</v>
      </c>
      <c r="D61" s="1933"/>
      <c r="E61" s="17"/>
      <c r="F61" s="17"/>
      <c r="G61" s="1963"/>
      <c r="H61" s="17"/>
      <c r="I61" s="1866"/>
    </row>
    <row r="62" spans="1:9" ht="33" customHeight="1">
      <c r="A62" s="1964" t="s">
        <v>1002</v>
      </c>
      <c r="B62" s="1962"/>
      <c r="C62" s="1893" t="s">
        <v>1003</v>
      </c>
      <c r="D62" s="1933"/>
      <c r="E62" s="17"/>
      <c r="F62" s="17"/>
      <c r="G62" s="1963"/>
      <c r="H62" s="17"/>
      <c r="I62" s="1866"/>
    </row>
    <row r="63" spans="1:9" ht="33" customHeight="1">
      <c r="A63" s="1964" t="s">
        <v>745</v>
      </c>
      <c r="B63" s="1962"/>
      <c r="C63" s="1965" t="s">
        <v>1004</v>
      </c>
      <c r="D63" s="1933"/>
      <c r="E63" s="17"/>
      <c r="F63" s="17"/>
      <c r="G63" s="1963"/>
      <c r="H63" s="17"/>
      <c r="I63" s="1866"/>
    </row>
    <row r="64" spans="1:9" ht="33" customHeight="1">
      <c r="A64" s="1964" t="s">
        <v>1005</v>
      </c>
      <c r="B64" s="1962" t="s">
        <v>1006</v>
      </c>
      <c r="C64" s="1965" t="s">
        <v>1007</v>
      </c>
      <c r="D64" s="1933"/>
      <c r="E64" s="17"/>
      <c r="F64" s="17"/>
      <c r="G64" s="1963"/>
      <c r="H64" s="17"/>
      <c r="I64" s="1866"/>
    </row>
    <row r="65" spans="1:9" ht="33" customHeight="1">
      <c r="A65" s="1964"/>
      <c r="B65" s="1962"/>
      <c r="C65" s="1893" t="s">
        <v>1008</v>
      </c>
      <c r="D65" s="1933"/>
      <c r="E65" s="17"/>
      <c r="F65" s="17"/>
      <c r="G65" s="1963"/>
      <c r="H65" s="17"/>
      <c r="I65" s="1866"/>
    </row>
    <row r="66" spans="1:9" ht="33" customHeight="1">
      <c r="A66" s="1964"/>
      <c r="B66" s="1962" t="s">
        <v>1009</v>
      </c>
      <c r="C66" s="1893" t="s">
        <v>1010</v>
      </c>
      <c r="D66" s="1933"/>
      <c r="E66" s="17"/>
      <c r="F66" s="17"/>
      <c r="G66" s="1963"/>
      <c r="H66" s="17"/>
      <c r="I66" s="1866"/>
    </row>
    <row r="67" spans="1:9" ht="33" customHeight="1">
      <c r="A67" s="1964"/>
      <c r="B67" s="1962" t="s">
        <v>1011</v>
      </c>
      <c r="C67" s="1893" t="s">
        <v>1012</v>
      </c>
      <c r="D67" s="1933"/>
      <c r="E67" s="17"/>
      <c r="F67" s="17"/>
      <c r="G67" s="1963"/>
      <c r="H67" s="17"/>
      <c r="I67" s="1866"/>
    </row>
    <row r="68" spans="1:9" ht="33" customHeight="1">
      <c r="A68" s="1964" t="s">
        <v>1013</v>
      </c>
      <c r="B68" s="1962"/>
      <c r="C68" s="1965" t="s">
        <v>1014</v>
      </c>
      <c r="D68" s="1933"/>
      <c r="E68" s="17"/>
      <c r="F68" s="17"/>
      <c r="G68" s="1963"/>
      <c r="H68" s="17"/>
      <c r="I68" s="1895"/>
    </row>
    <row r="69" spans="1:9" ht="33" customHeight="1">
      <c r="A69" s="1964" t="s">
        <v>755</v>
      </c>
      <c r="B69" s="1962"/>
      <c r="C69" s="1893" t="s">
        <v>1015</v>
      </c>
      <c r="D69" s="1933"/>
      <c r="E69" s="17"/>
      <c r="F69" s="17"/>
      <c r="G69" s="1963"/>
      <c r="H69" s="17"/>
      <c r="I69" s="1895"/>
    </row>
    <row r="70" spans="1:9" ht="33" customHeight="1">
      <c r="A70" s="1962"/>
      <c r="B70" s="1962"/>
      <c r="C70" s="1893"/>
      <c r="D70" s="1933"/>
      <c r="E70" s="17"/>
      <c r="F70" s="17"/>
      <c r="G70" s="1963"/>
      <c r="H70" s="17"/>
      <c r="I70" s="1866"/>
    </row>
    <row r="71" spans="1:9" ht="33" customHeight="1">
      <c r="A71" s="1962"/>
      <c r="B71" s="1962"/>
      <c r="C71" s="1893"/>
      <c r="D71" s="1933"/>
      <c r="E71" s="17"/>
      <c r="F71" s="17"/>
      <c r="G71" s="1963"/>
      <c r="H71" s="17"/>
      <c r="I71" s="1866"/>
    </row>
    <row r="72" spans="1:9" ht="33" customHeight="1">
      <c r="A72" s="1964"/>
      <c r="B72" s="1962"/>
      <c r="C72" s="1893"/>
      <c r="D72" s="1933"/>
      <c r="E72" s="17"/>
      <c r="F72" s="17"/>
      <c r="G72" s="1963"/>
      <c r="H72" s="17"/>
      <c r="I72" s="1866"/>
    </row>
    <row r="73" spans="1:9" ht="33" customHeight="1">
      <c r="A73" s="1964"/>
      <c r="B73" s="1962"/>
      <c r="C73" s="1893"/>
      <c r="D73" s="1933"/>
      <c r="E73" s="17"/>
      <c r="F73" s="17"/>
      <c r="G73" s="1963"/>
      <c r="H73" s="17"/>
      <c r="I73" s="1866"/>
    </row>
    <row r="74" spans="1:9" ht="33" customHeight="1">
      <c r="A74" s="1964"/>
      <c r="B74" s="1962"/>
      <c r="C74" s="1893"/>
      <c r="D74" s="1933"/>
      <c r="E74" s="17"/>
      <c r="F74" s="17"/>
      <c r="G74" s="1963"/>
      <c r="H74" s="17"/>
      <c r="I74" s="1866"/>
    </row>
    <row r="75" spans="1:9" ht="33" customHeight="1">
      <c r="A75" s="1964"/>
      <c r="B75" s="1962"/>
      <c r="C75" s="1893"/>
      <c r="D75" s="1933"/>
      <c r="E75" s="17"/>
      <c r="F75" s="17"/>
      <c r="G75" s="1963"/>
      <c r="H75" s="17"/>
      <c r="I75" s="1866"/>
    </row>
    <row r="76" spans="1:9" ht="33" customHeight="1">
      <c r="A76" s="1964"/>
      <c r="B76" s="1962"/>
      <c r="C76" s="1893"/>
      <c r="D76" s="1933"/>
      <c r="E76" s="17"/>
      <c r="F76" s="17"/>
      <c r="G76" s="1963"/>
      <c r="H76" s="17"/>
      <c r="I76" s="1866"/>
    </row>
    <row r="77" spans="1:9" ht="33" customHeight="1">
      <c r="A77" s="1964"/>
      <c r="B77" s="1962"/>
      <c r="C77" s="1893"/>
      <c r="D77" s="1933"/>
      <c r="E77" s="17"/>
      <c r="F77" s="17"/>
      <c r="G77" s="1963"/>
      <c r="H77" s="17"/>
      <c r="I77" s="1866"/>
    </row>
    <row r="78" spans="1:9" ht="33" customHeight="1">
      <c r="A78" s="1964"/>
      <c r="B78" s="1962"/>
      <c r="C78" s="1893"/>
      <c r="D78" s="1933"/>
      <c r="E78" s="17"/>
      <c r="F78" s="17"/>
      <c r="G78" s="1963"/>
      <c r="H78" s="17"/>
      <c r="I78" s="1866"/>
    </row>
    <row r="79" spans="1:9" ht="33" customHeight="1">
      <c r="A79" s="1964"/>
      <c r="B79" s="1962"/>
      <c r="C79" s="1965"/>
      <c r="D79" s="1933"/>
      <c r="E79" s="17"/>
      <c r="F79" s="17"/>
      <c r="G79" s="1963"/>
      <c r="H79" s="17"/>
      <c r="I79" s="1866"/>
    </row>
    <row r="80" spans="1:9" ht="33" customHeight="1">
      <c r="A80" s="1964"/>
      <c r="B80" s="1962"/>
      <c r="C80" s="1966"/>
      <c r="D80" s="1933"/>
      <c r="E80" s="17"/>
      <c r="F80" s="17"/>
      <c r="G80" s="1963"/>
      <c r="H80" s="17"/>
      <c r="I80" s="1866"/>
    </row>
    <row r="81" spans="1:9" ht="33" customHeight="1">
      <c r="A81" s="1964"/>
      <c r="B81" s="1962"/>
      <c r="C81" s="1893"/>
      <c r="D81" s="1933"/>
      <c r="E81" s="17"/>
      <c r="F81" s="17"/>
      <c r="G81" s="1963"/>
      <c r="H81" s="17"/>
      <c r="I81" s="1866"/>
    </row>
    <row r="82" spans="1:9" ht="33" customHeight="1">
      <c r="A82" s="1962"/>
      <c r="B82" s="1962"/>
      <c r="C82" s="1893"/>
      <c r="D82" s="1933"/>
      <c r="E82" s="17"/>
      <c r="F82" s="17"/>
      <c r="G82" s="1963"/>
      <c r="H82" s="17"/>
      <c r="I82" s="1866"/>
    </row>
    <row r="83" spans="1:9" ht="33" customHeight="1">
      <c r="A83" s="1964"/>
      <c r="B83" s="1962"/>
      <c r="C83" s="1893"/>
      <c r="D83" s="1933"/>
      <c r="E83" s="17"/>
      <c r="F83" s="17"/>
      <c r="G83" s="1963"/>
      <c r="H83" s="17"/>
      <c r="I83" s="1866"/>
    </row>
    <row r="84" spans="1:9" ht="33" customHeight="1">
      <c r="A84" s="1964"/>
      <c r="B84" s="1962"/>
      <c r="C84" s="1893"/>
      <c r="D84" s="17"/>
      <c r="E84" s="17"/>
      <c r="F84" s="17"/>
      <c r="G84" s="1963"/>
      <c r="H84" s="17"/>
      <c r="I84" s="1866"/>
    </row>
    <row r="85" spans="1:9" ht="33" customHeight="1">
      <c r="A85" s="1964"/>
      <c r="B85" s="1962"/>
      <c r="C85" s="1893"/>
      <c r="D85" s="17"/>
      <c r="E85" s="17"/>
      <c r="F85" s="17"/>
      <c r="G85" s="1963"/>
      <c r="H85" s="17"/>
      <c r="I85" s="1866"/>
    </row>
    <row r="86" spans="1:9" ht="33" customHeight="1">
      <c r="A86" s="1964"/>
      <c r="B86" s="1962"/>
      <c r="C86" s="1893"/>
      <c r="D86" s="17"/>
      <c r="E86" s="17"/>
      <c r="F86" s="17"/>
      <c r="G86" s="1963"/>
      <c r="H86" s="17"/>
      <c r="I86" s="1866"/>
    </row>
    <row r="87" spans="1:9" ht="33" customHeight="1">
      <c r="A87" s="1962"/>
      <c r="B87" s="1962"/>
      <c r="C87" s="1893"/>
      <c r="D87" s="17"/>
      <c r="E87" s="1967"/>
      <c r="F87" s="1967"/>
      <c r="G87" s="1963"/>
      <c r="H87" s="17"/>
      <c r="I87" s="1866"/>
    </row>
    <row r="88" spans="1:9" ht="33" customHeight="1">
      <c r="A88" s="1962"/>
      <c r="B88" s="1962"/>
      <c r="C88" s="1965"/>
      <c r="D88" s="17"/>
      <c r="E88" s="17"/>
      <c r="F88" s="17"/>
      <c r="G88" s="1963"/>
      <c r="H88" s="17"/>
      <c r="I88" s="1866"/>
    </row>
    <row r="89" spans="1:9" ht="33" customHeight="1">
      <c r="A89" s="1964"/>
      <c r="B89" s="1962"/>
      <c r="C89" s="1893"/>
      <c r="D89" s="17"/>
      <c r="E89" s="17"/>
      <c r="F89" s="17"/>
      <c r="G89" s="1963"/>
      <c r="H89" s="17"/>
      <c r="I89" s="1866"/>
    </row>
    <row r="90" spans="1:9" ht="33" customHeight="1">
      <c r="A90" s="1964"/>
      <c r="B90" s="1962"/>
      <c r="C90" s="1893"/>
      <c r="D90" s="17"/>
      <c r="E90" s="17"/>
      <c r="F90" s="17"/>
      <c r="G90" s="1963"/>
      <c r="H90" s="17"/>
      <c r="I90" s="1866"/>
    </row>
    <row r="91" spans="1:9" ht="33" customHeight="1">
      <c r="A91" s="1964"/>
      <c r="B91" s="1962"/>
      <c r="C91" s="1893"/>
      <c r="D91" s="17"/>
      <c r="E91" s="17"/>
      <c r="F91" s="17"/>
      <c r="G91" s="1963"/>
      <c r="H91" s="17"/>
      <c r="I91" s="1866"/>
    </row>
    <row r="92" spans="1:9" ht="33" customHeight="1">
      <c r="A92" s="1964"/>
      <c r="B92" s="1962"/>
      <c r="C92" s="1893"/>
      <c r="D92" s="17"/>
      <c r="E92" s="17"/>
      <c r="F92" s="17"/>
      <c r="G92" s="1963"/>
      <c r="H92" s="17"/>
      <c r="I92" s="1866"/>
    </row>
    <row r="93" spans="1:9" ht="33" customHeight="1">
      <c r="A93" s="1964"/>
      <c r="B93" s="1962"/>
      <c r="C93" s="1893"/>
      <c r="D93" s="17"/>
      <c r="E93" s="17"/>
      <c r="F93" s="17"/>
      <c r="G93" s="1963"/>
      <c r="H93" s="17"/>
      <c r="I93" s="1866"/>
    </row>
    <row r="94" spans="1:9" ht="33" customHeight="1">
      <c r="A94" s="1964"/>
      <c r="B94" s="1962"/>
      <c r="C94" s="1893"/>
      <c r="D94" s="17"/>
      <c r="E94" s="17"/>
      <c r="F94" s="17"/>
      <c r="G94" s="1963"/>
      <c r="H94" s="17"/>
      <c r="I94" s="1866"/>
    </row>
    <row r="95" spans="1:9" ht="33" customHeight="1">
      <c r="A95" s="1964"/>
      <c r="B95" s="1962"/>
      <c r="C95" s="1893"/>
      <c r="D95" s="17"/>
      <c r="E95" s="17"/>
      <c r="F95" s="17"/>
      <c r="G95" s="1963"/>
      <c r="H95" s="17"/>
      <c r="I95" s="1866"/>
    </row>
    <row r="96" spans="1:9" ht="33" customHeight="1">
      <c r="A96" s="1964"/>
      <c r="B96" s="1962"/>
      <c r="C96" s="1893"/>
      <c r="D96" s="17"/>
      <c r="E96" s="17"/>
      <c r="F96" s="17"/>
      <c r="G96" s="1963"/>
      <c r="H96" s="17"/>
      <c r="I96" s="1866"/>
    </row>
    <row r="97" spans="1:9" ht="33" customHeight="1">
      <c r="A97" s="1964"/>
      <c r="B97" s="1962"/>
      <c r="C97" s="1893"/>
      <c r="D97" s="17"/>
      <c r="E97" s="17"/>
      <c r="F97" s="17"/>
      <c r="G97" s="1963"/>
      <c r="H97" s="17"/>
      <c r="I97" s="1866"/>
    </row>
    <row r="98" spans="1:9" ht="33" customHeight="1">
      <c r="A98" s="1964"/>
      <c r="B98" s="1962"/>
      <c r="C98" s="1893"/>
      <c r="D98" s="17"/>
      <c r="E98" s="17"/>
      <c r="F98" s="17"/>
      <c r="G98" s="1963"/>
      <c r="H98" s="17"/>
      <c r="I98" s="1866"/>
    </row>
    <row r="99" spans="1:9" ht="33" customHeight="1">
      <c r="A99" s="1964"/>
      <c r="B99" s="1962"/>
      <c r="C99" s="1893"/>
      <c r="D99" s="17"/>
      <c r="E99" s="17"/>
      <c r="F99" s="17"/>
      <c r="G99" s="1963"/>
      <c r="H99" s="17"/>
      <c r="I99" s="1866"/>
    </row>
    <row r="100" spans="1:9" ht="33" customHeight="1">
      <c r="A100" s="1964"/>
      <c r="B100" s="1962"/>
      <c r="C100" s="1893"/>
      <c r="D100" s="1933"/>
      <c r="E100" s="17"/>
      <c r="F100" s="17"/>
      <c r="G100" s="1963"/>
      <c r="H100" s="1933"/>
      <c r="I100" s="1866"/>
    </row>
    <row r="101" spans="1:9" ht="33" customHeight="1">
      <c r="A101" s="1964"/>
      <c r="B101" s="1962"/>
      <c r="C101" s="1893"/>
      <c r="D101" s="1933"/>
      <c r="E101" s="17"/>
      <c r="F101" s="17"/>
      <c r="G101" s="1963"/>
      <c r="H101" s="1933"/>
      <c r="I101" s="1866"/>
    </row>
    <row r="102" spans="1:9" ht="33" customHeight="1">
      <c r="A102" s="1964"/>
      <c r="B102" s="1962"/>
      <c r="C102" s="1893"/>
      <c r="D102" s="1933"/>
      <c r="E102" s="17"/>
      <c r="F102" s="17"/>
      <c r="G102" s="1963"/>
      <c r="H102" s="1933"/>
      <c r="I102" s="1866"/>
    </row>
    <row r="103" spans="1:9" ht="33" customHeight="1">
      <c r="A103" s="1964"/>
      <c r="B103" s="1962"/>
      <c r="C103" s="1965"/>
      <c r="D103" s="1933"/>
      <c r="E103" s="17"/>
      <c r="F103" s="17"/>
      <c r="G103" s="1963"/>
      <c r="H103" s="1933"/>
      <c r="I103" s="1866"/>
    </row>
    <row r="104" spans="1:9" ht="33" customHeight="1">
      <c r="A104" s="1964"/>
      <c r="B104" s="1962"/>
      <c r="C104" s="1965"/>
      <c r="D104" s="1933"/>
      <c r="E104" s="17"/>
      <c r="F104" s="17"/>
      <c r="G104" s="1963"/>
      <c r="H104" s="1933"/>
      <c r="I104" s="1866"/>
    </row>
    <row r="105" spans="1:9" ht="33" customHeight="1">
      <c r="A105" s="1964"/>
      <c r="B105" s="1962"/>
      <c r="C105" s="1965"/>
      <c r="D105" s="1933"/>
      <c r="E105" s="17"/>
      <c r="F105" s="17"/>
      <c r="G105" s="1963"/>
      <c r="H105" s="1933"/>
      <c r="I105" s="1866"/>
    </row>
    <row r="106" spans="1:9" ht="33" customHeight="1">
      <c r="A106" s="1964"/>
      <c r="B106" s="1962"/>
      <c r="C106" s="1965"/>
      <c r="D106" s="1933"/>
      <c r="E106" s="17"/>
      <c r="F106" s="17"/>
      <c r="G106" s="1963"/>
      <c r="H106" s="1933"/>
      <c r="I106" s="1866"/>
    </row>
    <row r="107" spans="1:9" ht="33" customHeight="1">
      <c r="A107" s="1964"/>
      <c r="B107" s="1962"/>
      <c r="C107" s="1965"/>
      <c r="D107" s="1933"/>
      <c r="E107" s="17"/>
      <c r="F107" s="17"/>
      <c r="G107" s="1963"/>
      <c r="H107" s="1933"/>
      <c r="I107" s="1866"/>
    </row>
    <row r="108" spans="1:9" ht="33" customHeight="1">
      <c r="A108" s="1962"/>
      <c r="B108" s="1962"/>
      <c r="C108" s="1893"/>
      <c r="D108" s="1933"/>
      <c r="E108" s="17"/>
      <c r="F108" s="17"/>
      <c r="G108" s="1963"/>
      <c r="H108" s="1933"/>
      <c r="I108" s="1968"/>
    </row>
    <row r="109" spans="1:9" ht="33" customHeight="1">
      <c r="A109" s="1962"/>
      <c r="B109" s="1962"/>
      <c r="C109" s="1893"/>
      <c r="D109" s="1933"/>
      <c r="E109" s="17"/>
      <c r="F109" s="17"/>
      <c r="G109" s="1963"/>
      <c r="H109" s="1933"/>
      <c r="I109" s="1968"/>
    </row>
    <row r="110" spans="1:9" ht="33" customHeight="1">
      <c r="A110" s="1962"/>
      <c r="B110" s="1969"/>
      <c r="C110" s="1893"/>
      <c r="D110" s="1933"/>
      <c r="E110" s="17"/>
      <c r="F110" s="17"/>
      <c r="G110" s="1963"/>
      <c r="H110" s="1933"/>
      <c r="I110" s="1968"/>
    </row>
    <row r="111" spans="1:9" ht="33" customHeight="1">
      <c r="A111" s="1962"/>
      <c r="B111" s="1969"/>
      <c r="C111" s="1893"/>
      <c r="D111" s="1933"/>
      <c r="E111" s="17"/>
      <c r="F111" s="17"/>
      <c r="G111" s="1963"/>
      <c r="H111" s="17"/>
      <c r="I111" s="1968"/>
    </row>
    <row r="112" spans="1:9" ht="33" customHeight="1">
      <c r="A112" s="1962"/>
      <c r="B112" s="1969"/>
      <c r="C112" s="1893"/>
      <c r="D112" s="1933"/>
      <c r="E112" s="17"/>
      <c r="F112" s="17"/>
      <c r="G112" s="1963"/>
      <c r="H112" s="17"/>
      <c r="I112" s="1968"/>
    </row>
    <row r="113" spans="1:9" ht="33" customHeight="1">
      <c r="A113" s="1962"/>
      <c r="B113" s="1969"/>
      <c r="C113" s="1893"/>
      <c r="D113" s="1933"/>
      <c r="E113" s="17"/>
      <c r="F113" s="17"/>
      <c r="G113" s="1963"/>
      <c r="H113" s="17"/>
      <c r="I113" s="1968"/>
    </row>
    <row r="114" spans="1:9" ht="33" customHeight="1">
      <c r="A114" s="1962"/>
      <c r="B114" s="1969"/>
      <c r="C114" s="1893"/>
      <c r="D114" s="1933"/>
      <c r="E114" s="17"/>
      <c r="F114" s="17"/>
      <c r="G114" s="1963"/>
      <c r="H114" s="17"/>
      <c r="I114" s="1968"/>
    </row>
    <row r="115" spans="1:9" ht="33" customHeight="1">
      <c r="A115" s="1962"/>
      <c r="B115" s="1962"/>
      <c r="C115" s="1893"/>
      <c r="D115" s="1933"/>
      <c r="E115" s="17"/>
      <c r="F115" s="17"/>
      <c r="G115" s="1963"/>
      <c r="H115" s="17"/>
      <c r="I115" s="1968"/>
    </row>
    <row r="116" spans="1:9" ht="33" customHeight="1">
      <c r="A116" s="1962"/>
      <c r="B116" s="1962"/>
      <c r="C116" s="1893"/>
      <c r="D116" s="1933"/>
      <c r="E116" s="17"/>
      <c r="F116" s="17"/>
      <c r="G116" s="1963"/>
      <c r="H116" s="17"/>
      <c r="I116" s="1968"/>
    </row>
    <row r="117" spans="1:9" ht="33" customHeight="1">
      <c r="A117" s="1962"/>
      <c r="B117" s="1969"/>
      <c r="C117" s="1893"/>
      <c r="D117" s="1933"/>
      <c r="E117" s="17"/>
      <c r="F117" s="17"/>
      <c r="G117" s="1963"/>
      <c r="H117" s="17"/>
      <c r="I117" s="1968"/>
    </row>
    <row r="118" spans="1:9" ht="33" customHeight="1">
      <c r="A118" s="1962"/>
      <c r="B118" s="1969"/>
      <c r="C118" s="1893"/>
      <c r="D118" s="1933"/>
      <c r="E118" s="17"/>
      <c r="F118" s="17"/>
      <c r="G118" s="1963"/>
      <c r="H118" s="17"/>
      <c r="I118" s="1968"/>
    </row>
    <row r="119" spans="1:9" ht="33" customHeight="1">
      <c r="A119" s="1962"/>
      <c r="B119" s="1969"/>
      <c r="C119" s="1893"/>
      <c r="D119" s="1933"/>
      <c r="E119" s="17"/>
      <c r="F119" s="17"/>
      <c r="G119" s="1963"/>
      <c r="H119" s="17"/>
      <c r="I119" s="1968"/>
    </row>
    <row r="120" spans="1:9" ht="33" customHeight="1">
      <c r="A120" s="1962"/>
      <c r="B120" s="1969"/>
      <c r="C120" s="1893"/>
      <c r="D120" s="1933"/>
      <c r="E120" s="17"/>
      <c r="F120" s="17"/>
      <c r="G120" s="1963"/>
      <c r="H120" s="17"/>
      <c r="I120" s="1968"/>
    </row>
    <row r="121" spans="1:9" ht="33" customHeight="1">
      <c r="A121" s="1962"/>
      <c r="B121" s="1969"/>
      <c r="C121" s="1893"/>
      <c r="D121" s="1933"/>
      <c r="E121" s="17"/>
      <c r="F121" s="17"/>
      <c r="G121" s="1963"/>
      <c r="H121" s="17"/>
      <c r="I121" s="1968"/>
    </row>
    <row r="122" spans="1:9" ht="33" customHeight="1">
      <c r="A122" s="1969"/>
      <c r="B122" s="1969"/>
      <c r="C122" s="1893"/>
      <c r="D122" s="17"/>
      <c r="E122" s="17"/>
      <c r="F122" s="17"/>
      <c r="G122" s="1963"/>
      <c r="H122" s="1893" t="s">
        <v>0</v>
      </c>
      <c r="I122" s="1968"/>
    </row>
    <row r="123" spans="1:9" ht="33" customHeight="1">
      <c r="A123" s="1969"/>
      <c r="B123" s="1969"/>
      <c r="C123" s="1893"/>
      <c r="D123" s="17"/>
      <c r="E123" s="17"/>
      <c r="F123" s="17"/>
      <c r="G123" s="1963"/>
      <c r="H123" s="1893" t="s">
        <v>171</v>
      </c>
      <c r="I123" s="1968"/>
    </row>
    <row r="124" spans="1:9" ht="33" customHeight="1">
      <c r="A124" s="1969"/>
      <c r="B124" s="1969"/>
      <c r="C124" s="1893"/>
      <c r="D124" s="17"/>
      <c r="E124" s="17"/>
      <c r="F124" s="17"/>
      <c r="G124" s="1963"/>
      <c r="H124" s="1893" t="s">
        <v>171</v>
      </c>
      <c r="I124" s="1968"/>
    </row>
    <row r="125" spans="1:9" ht="33" customHeight="1">
      <c r="A125" s="1969"/>
      <c r="B125" s="1969"/>
      <c r="C125" s="1893"/>
      <c r="D125" s="17"/>
      <c r="E125" s="17"/>
      <c r="F125" s="17"/>
      <c r="G125" s="1963"/>
      <c r="H125" s="1893" t="s">
        <v>171</v>
      </c>
      <c r="I125" s="1968"/>
    </row>
    <row r="126" spans="1:9" ht="33" customHeight="1">
      <c r="A126" s="1969"/>
      <c r="B126" s="1969"/>
      <c r="C126" s="1893"/>
      <c r="D126" s="17"/>
      <c r="E126" s="17"/>
      <c r="F126" s="17"/>
      <c r="G126" s="1963"/>
      <c r="H126" s="1893" t="s">
        <v>0</v>
      </c>
      <c r="I126" s="1968"/>
    </row>
    <row r="127" spans="1:9" ht="33" customHeight="1">
      <c r="A127" s="1969"/>
      <c r="B127" s="1969"/>
      <c r="C127" s="1893"/>
      <c r="D127" s="17"/>
      <c r="E127" s="17"/>
      <c r="F127" s="17"/>
      <c r="G127" s="1963"/>
      <c r="H127" s="1893" t="s">
        <v>171</v>
      </c>
      <c r="I127" s="1968"/>
    </row>
    <row r="128" spans="1:9" ht="33" customHeight="1">
      <c r="A128" s="1969"/>
      <c r="B128" s="1969"/>
      <c r="C128" s="1893"/>
      <c r="D128" s="17"/>
      <c r="E128" s="17"/>
      <c r="F128" s="17"/>
      <c r="G128" s="1963"/>
      <c r="H128" s="1893"/>
      <c r="I128" s="1968"/>
    </row>
    <row r="129" spans="1:9" ht="33" customHeight="1">
      <c r="A129" s="1969"/>
      <c r="B129" s="1969"/>
      <c r="C129" s="1893"/>
      <c r="D129" s="17"/>
      <c r="E129" s="17"/>
      <c r="F129" s="17"/>
      <c r="G129" s="1963"/>
      <c r="H129" s="1893"/>
      <c r="I129" s="1968"/>
    </row>
    <row r="130" spans="1:9" ht="33" customHeight="1">
      <c r="A130" s="1969"/>
      <c r="B130" s="1969"/>
      <c r="C130" s="1893"/>
      <c r="D130" s="17"/>
      <c r="E130" s="17"/>
      <c r="F130" s="17"/>
      <c r="G130" s="1963"/>
      <c r="H130" s="1893"/>
      <c r="I130" s="1968"/>
    </row>
    <row r="131" spans="1:9" ht="33" customHeight="1">
      <c r="A131" s="1969"/>
      <c r="B131" s="1969"/>
      <c r="C131" s="1893"/>
      <c r="D131" s="17"/>
      <c r="E131" s="17"/>
      <c r="F131" s="17"/>
      <c r="G131" s="1963"/>
      <c r="H131" s="1893"/>
      <c r="I131" s="1970"/>
    </row>
    <row r="132" spans="1:9" ht="33" customHeight="1">
      <c r="A132" s="1969"/>
      <c r="B132" s="1969"/>
      <c r="C132" s="1893"/>
      <c r="D132" s="17"/>
      <c r="E132" s="17"/>
      <c r="F132" s="17"/>
      <c r="G132" s="1963"/>
      <c r="H132" s="1893"/>
      <c r="I132" s="1970"/>
    </row>
    <row r="133" spans="1:9" ht="33" customHeight="1">
      <c r="A133" s="1969"/>
      <c r="B133" s="1969"/>
      <c r="C133" s="1893"/>
      <c r="D133" s="17"/>
      <c r="E133" s="17"/>
      <c r="F133" s="17"/>
      <c r="G133" s="1963"/>
      <c r="H133" s="1893"/>
      <c r="I133" s="1968"/>
    </row>
    <row r="134" spans="1:9" ht="33" customHeight="1">
      <c r="A134" s="1969"/>
      <c r="B134" s="1969"/>
      <c r="C134" s="1893"/>
      <c r="D134" s="17"/>
      <c r="E134" s="17"/>
      <c r="F134" s="17"/>
      <c r="G134" s="1963"/>
      <c r="H134" s="1893" t="s">
        <v>171</v>
      </c>
      <c r="I134" s="1968"/>
    </row>
    <row r="135" spans="1:9" ht="33" customHeight="1">
      <c r="A135" s="1969"/>
      <c r="B135" s="1969"/>
      <c r="C135" s="1893"/>
      <c r="D135" s="17"/>
      <c r="E135" s="17"/>
      <c r="F135" s="17"/>
      <c r="G135" s="1963"/>
      <c r="H135" s="1893" t="s">
        <v>171</v>
      </c>
      <c r="I135" s="1968"/>
    </row>
    <row r="136" spans="1:9" ht="33" customHeight="1">
      <c r="A136" s="1969"/>
      <c r="B136" s="1969"/>
      <c r="C136" s="1893"/>
      <c r="D136" s="17"/>
      <c r="E136" s="17"/>
      <c r="F136" s="17"/>
      <c r="G136" s="1963"/>
      <c r="H136" s="1893"/>
      <c r="I136" s="1968"/>
    </row>
    <row r="137" spans="1:9" ht="33" customHeight="1">
      <c r="A137" s="1969"/>
      <c r="B137" s="1969"/>
      <c r="C137" s="1893"/>
      <c r="D137" s="17"/>
      <c r="E137" s="17"/>
      <c r="F137" s="17"/>
      <c r="G137" s="1963"/>
      <c r="H137" s="1893" t="s">
        <v>171</v>
      </c>
      <c r="I137" s="1968"/>
    </row>
    <row r="138" spans="1:9" ht="33" customHeight="1">
      <c r="A138" s="1969"/>
      <c r="B138" s="1969"/>
      <c r="C138" s="1893"/>
      <c r="D138" s="17"/>
      <c r="E138" s="17"/>
      <c r="F138" s="17"/>
      <c r="G138" s="1963"/>
      <c r="H138" s="1893" t="s">
        <v>171</v>
      </c>
      <c r="I138" s="1968"/>
    </row>
    <row r="139" spans="1:9" ht="33" customHeight="1">
      <c r="A139" s="1969"/>
      <c r="B139" s="1969"/>
      <c r="C139" s="1893"/>
      <c r="D139" s="17"/>
      <c r="E139" s="17"/>
      <c r="F139" s="17"/>
      <c r="G139" s="1963"/>
      <c r="H139" s="1893" t="s">
        <v>171</v>
      </c>
      <c r="I139" s="1968"/>
    </row>
    <row r="140" spans="1:9" ht="33" customHeight="1">
      <c r="A140" s="1969"/>
      <c r="B140" s="1969"/>
      <c r="C140" s="1893"/>
      <c r="D140" s="17"/>
      <c r="E140" s="17"/>
      <c r="F140" s="17"/>
      <c r="G140" s="1963"/>
      <c r="H140" s="1893" t="s">
        <v>171</v>
      </c>
      <c r="I140" s="1968"/>
    </row>
    <row r="141" spans="1:9" ht="33" customHeight="1">
      <c r="A141" s="1969"/>
      <c r="B141" s="1969"/>
      <c r="C141" s="1893"/>
      <c r="D141" s="17"/>
      <c r="E141" s="17"/>
      <c r="F141" s="17"/>
      <c r="G141" s="1963"/>
      <c r="H141" s="1893" t="s">
        <v>171</v>
      </c>
      <c r="I141" s="1971"/>
    </row>
    <row r="142" spans="1:9" ht="33" customHeight="1">
      <c r="A142" s="1969"/>
      <c r="B142" s="1969"/>
      <c r="C142" s="1893"/>
      <c r="D142" s="17"/>
      <c r="E142" s="17"/>
      <c r="F142" s="17"/>
      <c r="G142" s="1963"/>
      <c r="H142" s="1893"/>
      <c r="I142" s="1971"/>
    </row>
    <row r="143" spans="1:9" ht="33" customHeight="1">
      <c r="A143" s="1969"/>
      <c r="B143" s="1969"/>
      <c r="C143" s="1893"/>
      <c r="D143" s="17"/>
      <c r="E143" s="17"/>
      <c r="F143" s="17"/>
      <c r="G143" s="1963"/>
      <c r="H143" s="1893"/>
      <c r="I143" s="1971"/>
    </row>
    <row r="144" spans="1:9" ht="33" customHeight="1">
      <c r="A144" s="1969"/>
      <c r="B144" s="1969"/>
      <c r="C144" s="1893"/>
      <c r="D144" s="17"/>
      <c r="E144" s="17"/>
      <c r="F144" s="17"/>
      <c r="G144" s="1963"/>
      <c r="H144" s="1893"/>
      <c r="I144" s="1971"/>
    </row>
    <row r="145" spans="1:9" ht="33" customHeight="1">
      <c r="A145" s="1969"/>
      <c r="B145" s="1969"/>
      <c r="C145" s="1893"/>
      <c r="D145" s="17"/>
      <c r="E145" s="17"/>
      <c r="F145" s="17"/>
      <c r="G145" s="1963"/>
      <c r="H145" s="1893"/>
      <c r="I145" s="1971"/>
    </row>
    <row r="146" spans="1:9" ht="33" customHeight="1">
      <c r="A146" s="1969"/>
      <c r="B146" s="1969"/>
      <c r="C146" s="1893"/>
      <c r="D146" s="17"/>
      <c r="E146" s="17"/>
      <c r="F146" s="17"/>
      <c r="G146" s="1963"/>
      <c r="H146" s="1893"/>
      <c r="I146" s="1971"/>
    </row>
    <row r="147" spans="1:9" ht="33" customHeight="1">
      <c r="A147" s="1969"/>
      <c r="B147" s="1969"/>
      <c r="C147" s="1893"/>
      <c r="D147" s="17"/>
      <c r="E147" s="17"/>
      <c r="F147" s="17"/>
      <c r="G147" s="1963"/>
      <c r="H147" s="1893" t="s">
        <v>171</v>
      </c>
      <c r="I147" s="1971"/>
    </row>
    <row r="148" spans="1:9" ht="33" customHeight="1">
      <c r="A148" s="1969"/>
      <c r="B148" s="1969"/>
      <c r="C148" s="1893"/>
      <c r="D148" s="17"/>
      <c r="E148" s="17"/>
      <c r="F148" s="17"/>
      <c r="G148" s="1963"/>
      <c r="H148" s="1893" t="s">
        <v>171</v>
      </c>
      <c r="I148" s="1933"/>
    </row>
    <row r="149" spans="1:9" ht="33" customHeight="1">
      <c r="A149" s="1969"/>
      <c r="B149" s="1969"/>
      <c r="C149" s="1893"/>
      <c r="D149" s="17"/>
      <c r="E149" s="17"/>
      <c r="F149" s="17"/>
      <c r="G149" s="1963"/>
      <c r="H149" s="1893"/>
      <c r="I149" s="1971"/>
    </row>
    <row r="150" spans="1:9" ht="33" customHeight="1">
      <c r="A150" s="1969"/>
      <c r="B150" s="1969"/>
      <c r="C150" s="1893"/>
      <c r="D150" s="17"/>
      <c r="E150" s="17"/>
      <c r="F150" s="17"/>
      <c r="G150" s="1963"/>
      <c r="H150" s="1893"/>
      <c r="I150" s="1968"/>
    </row>
    <row r="151" spans="1:9" ht="33" customHeight="1">
      <c r="A151" s="1969"/>
      <c r="B151" s="1969"/>
      <c r="C151" s="1893"/>
      <c r="D151" s="17"/>
      <c r="E151" s="17"/>
      <c r="F151" s="17"/>
      <c r="G151" s="1963"/>
      <c r="H151" s="1893"/>
      <c r="I151" s="1968"/>
    </row>
    <row r="152" spans="1:9" ht="33" customHeight="1">
      <c r="A152" s="1969"/>
      <c r="B152" s="1969"/>
      <c r="C152" s="1893"/>
      <c r="D152" s="17"/>
      <c r="E152" s="17"/>
      <c r="F152" s="17"/>
      <c r="G152" s="1963"/>
      <c r="H152" s="1893"/>
      <c r="I152" s="1968"/>
    </row>
    <row r="153" spans="1:9" ht="33" customHeight="1">
      <c r="A153" s="1969"/>
      <c r="B153" s="1969"/>
      <c r="C153" s="1893"/>
      <c r="D153" s="17"/>
      <c r="E153" s="17"/>
      <c r="F153" s="17"/>
      <c r="G153" s="1963"/>
      <c r="H153" s="1893"/>
      <c r="I153" s="1968"/>
    </row>
    <row r="154" spans="1:9" ht="33" customHeight="1">
      <c r="A154" s="1969"/>
      <c r="B154" s="1969"/>
      <c r="C154" s="1893"/>
      <c r="D154" s="17"/>
      <c r="E154" s="17"/>
      <c r="F154" s="17"/>
      <c r="G154" s="1963"/>
      <c r="H154" s="1893"/>
      <c r="I154" s="1968"/>
    </row>
    <row r="155" spans="1:9" ht="33" customHeight="1">
      <c r="A155" s="1969"/>
      <c r="B155" s="1969"/>
      <c r="C155" s="1893"/>
      <c r="D155" s="17"/>
      <c r="E155" s="17"/>
      <c r="F155" s="17"/>
      <c r="G155" s="1963"/>
      <c r="H155" s="1893"/>
      <c r="I155" s="1968"/>
    </row>
    <row r="156" spans="1:9" ht="33" customHeight="1">
      <c r="A156" s="1969"/>
      <c r="B156" s="1969"/>
      <c r="C156" s="1893"/>
      <c r="D156" s="17"/>
      <c r="E156" s="17"/>
      <c r="F156" s="17"/>
      <c r="G156" s="1963"/>
      <c r="H156" s="1893"/>
      <c r="I156" s="1970"/>
    </row>
    <row r="157" spans="1:9" ht="33" customHeight="1">
      <c r="A157" s="1969"/>
      <c r="B157" s="1969"/>
      <c r="C157" s="1893"/>
      <c r="D157" s="17"/>
      <c r="E157" s="17"/>
      <c r="F157" s="17"/>
      <c r="G157" s="1963"/>
      <c r="H157" s="1893"/>
      <c r="I157" s="1970"/>
    </row>
    <row r="158" spans="1:9" ht="33" customHeight="1">
      <c r="A158" s="1969"/>
      <c r="B158" s="1969"/>
      <c r="C158" s="1893"/>
      <c r="D158" s="17"/>
      <c r="E158" s="17"/>
      <c r="F158" s="17"/>
      <c r="G158" s="1963"/>
      <c r="H158" s="1893"/>
      <c r="I158" s="1970"/>
    </row>
    <row r="159" spans="1:9" ht="33" customHeight="1">
      <c r="A159" s="1969"/>
      <c r="B159" s="1969"/>
      <c r="C159" s="1893"/>
      <c r="D159" s="17"/>
      <c r="E159" s="17"/>
      <c r="F159" s="17"/>
      <c r="G159" s="1963"/>
      <c r="H159" s="1893"/>
      <c r="I159" s="1970"/>
    </row>
    <row r="160" spans="1:9" ht="33" customHeight="1">
      <c r="A160" s="1969"/>
      <c r="B160" s="1969"/>
      <c r="C160" s="1893"/>
      <c r="D160" s="17"/>
      <c r="E160" s="17"/>
      <c r="F160" s="17"/>
      <c r="G160" s="1963"/>
      <c r="H160" s="1893"/>
      <c r="I160" s="1968"/>
    </row>
    <row r="161" spans="1:9" ht="33" customHeight="1">
      <c r="A161" s="1969"/>
      <c r="B161" s="1969"/>
      <c r="C161" s="1893"/>
      <c r="D161" s="17"/>
      <c r="E161" s="17"/>
      <c r="F161" s="17"/>
      <c r="G161" s="1963"/>
      <c r="H161" s="1893"/>
      <c r="I161" s="1968"/>
    </row>
    <row r="162" spans="1:9" ht="33" customHeight="1">
      <c r="A162" s="1969"/>
      <c r="B162" s="1969"/>
      <c r="C162" s="1893"/>
      <c r="D162" s="17"/>
      <c r="E162" s="17"/>
      <c r="F162" s="17"/>
      <c r="G162" s="1963"/>
      <c r="H162" s="1893"/>
      <c r="I162" s="1968"/>
    </row>
    <row r="163" spans="1:9" ht="33" customHeight="1">
      <c r="A163" s="1969"/>
      <c r="B163" s="1969"/>
      <c r="C163" s="1893"/>
      <c r="D163" s="17"/>
      <c r="E163" s="17"/>
      <c r="F163" s="17"/>
      <c r="G163" s="1963"/>
      <c r="H163" s="1893"/>
      <c r="I163" s="1968"/>
    </row>
    <row r="164" spans="1:9" ht="33" customHeight="1">
      <c r="A164" s="1969"/>
      <c r="B164" s="1969"/>
      <c r="C164" s="1893"/>
      <c r="D164" s="17"/>
      <c r="E164" s="17"/>
      <c r="F164" s="17"/>
      <c r="G164" s="1963"/>
      <c r="H164" s="1893"/>
      <c r="I164" s="1968"/>
    </row>
    <row r="165" spans="1:9" ht="33" customHeight="1">
      <c r="A165" s="1969"/>
      <c r="B165" s="1969"/>
      <c r="C165" s="1893"/>
      <c r="D165" s="17"/>
      <c r="E165" s="17"/>
      <c r="F165" s="17"/>
      <c r="G165" s="1963"/>
      <c r="H165" s="1893"/>
      <c r="I165" s="1968"/>
    </row>
    <row r="166" spans="1:9" ht="33" customHeight="1">
      <c r="A166" s="1969"/>
      <c r="B166" s="1969"/>
      <c r="C166" s="1893"/>
      <c r="D166" s="17"/>
      <c r="E166" s="17"/>
      <c r="F166" s="17"/>
      <c r="G166" s="1963"/>
      <c r="H166" s="1893"/>
      <c r="I166" s="1968"/>
    </row>
    <row r="167" spans="1:9" ht="33" customHeight="1">
      <c r="A167" s="1969"/>
      <c r="B167" s="1969"/>
      <c r="C167" s="1893"/>
      <c r="D167" s="17"/>
      <c r="E167" s="17"/>
      <c r="F167" s="17"/>
      <c r="G167" s="1963"/>
      <c r="H167" s="1893"/>
      <c r="I167" s="1968"/>
    </row>
    <row r="168" spans="1:9" ht="33" customHeight="1">
      <c r="A168" s="1969"/>
      <c r="B168" s="1969"/>
      <c r="C168" s="1893"/>
      <c r="D168" s="17"/>
      <c r="E168" s="17"/>
      <c r="F168" s="17"/>
      <c r="G168" s="1963"/>
      <c r="H168" s="1893"/>
      <c r="I168" s="1968"/>
    </row>
    <row r="169" spans="1:9" ht="33" customHeight="1">
      <c r="A169" s="1969"/>
      <c r="B169" s="1969"/>
      <c r="C169" s="1893"/>
      <c r="D169" s="17"/>
      <c r="E169" s="17"/>
      <c r="F169" s="17"/>
      <c r="G169" s="1963"/>
      <c r="H169" s="1893"/>
      <c r="I169" s="1968"/>
    </row>
    <row r="170" spans="1:9" ht="33" customHeight="1">
      <c r="A170" s="1969"/>
      <c r="B170" s="1969"/>
      <c r="C170" s="1893"/>
      <c r="D170" s="17"/>
      <c r="E170" s="17"/>
      <c r="F170" s="17"/>
      <c r="G170" s="1963"/>
      <c r="H170" s="1893"/>
      <c r="I170" s="1968"/>
    </row>
    <row r="171" spans="1:9" ht="33" customHeight="1">
      <c r="A171" s="1969"/>
      <c r="B171" s="1969"/>
      <c r="C171" s="1893"/>
      <c r="D171" s="17"/>
      <c r="E171" s="17"/>
      <c r="F171" s="17"/>
      <c r="G171" s="1963"/>
      <c r="H171" s="1893"/>
      <c r="I171" s="1968"/>
    </row>
    <row r="172" spans="1:9" ht="33" customHeight="1">
      <c r="A172" s="1969"/>
      <c r="B172" s="1969"/>
      <c r="C172" s="1893"/>
      <c r="D172" s="17"/>
      <c r="E172" s="17"/>
      <c r="F172" s="17"/>
      <c r="G172" s="1963"/>
      <c r="H172" s="1893"/>
      <c r="I172" s="1968"/>
    </row>
    <row r="173" spans="1:9" ht="33" customHeight="1">
      <c r="A173" s="1969"/>
      <c r="B173" s="1969"/>
      <c r="C173" s="1893"/>
      <c r="D173" s="17"/>
      <c r="E173" s="17"/>
      <c r="F173" s="17"/>
      <c r="G173" s="1963"/>
      <c r="H173" s="1893"/>
      <c r="I173" s="1968"/>
    </row>
    <row r="174" spans="1:9" ht="33" customHeight="1">
      <c r="A174" s="1969"/>
      <c r="B174" s="1969"/>
      <c r="C174" s="1893"/>
      <c r="D174" s="17"/>
      <c r="E174" s="17"/>
      <c r="F174" s="17"/>
      <c r="G174" s="1963"/>
      <c r="H174" s="1893"/>
      <c r="I174" s="1968"/>
    </row>
    <row r="175" spans="1:9" ht="33" customHeight="1">
      <c r="A175" s="1969"/>
      <c r="B175" s="1969"/>
      <c r="C175" s="1893"/>
      <c r="D175" s="17"/>
      <c r="E175" s="17"/>
      <c r="F175" s="17"/>
      <c r="G175" s="1963"/>
      <c r="H175" s="1893"/>
      <c r="I175" s="1968"/>
    </row>
    <row r="176" spans="1:9" ht="33" customHeight="1">
      <c r="A176" s="1969"/>
      <c r="B176" s="1969"/>
      <c r="C176" s="1893"/>
      <c r="D176" s="17"/>
      <c r="E176" s="17"/>
      <c r="F176" s="17"/>
      <c r="G176" s="1963"/>
      <c r="H176" s="1893"/>
      <c r="I176" s="1968"/>
    </row>
    <row r="177" spans="1:9" ht="33" customHeight="1">
      <c r="A177" s="1969"/>
      <c r="B177" s="1969"/>
      <c r="C177" s="1893"/>
      <c r="D177" s="17"/>
      <c r="E177" s="17"/>
      <c r="F177" s="17"/>
      <c r="G177" s="1963"/>
      <c r="H177" s="1893"/>
      <c r="I177" s="1968"/>
    </row>
    <row r="178" spans="1:9" ht="33" customHeight="1">
      <c r="A178" s="1969"/>
      <c r="B178" s="1969"/>
      <c r="C178" s="1893"/>
      <c r="D178" s="17"/>
      <c r="E178" s="17"/>
      <c r="F178" s="17"/>
      <c r="G178" s="1963"/>
      <c r="H178" s="1893"/>
      <c r="I178" s="1968"/>
    </row>
    <row r="179" spans="1:9" ht="33" customHeight="1">
      <c r="A179" s="1969"/>
      <c r="B179" s="1969"/>
      <c r="C179" s="1893"/>
      <c r="D179" s="17"/>
      <c r="E179" s="17"/>
      <c r="F179" s="17"/>
      <c r="G179" s="1963"/>
      <c r="H179" s="1893"/>
      <c r="I179" s="1968"/>
    </row>
    <row r="180" spans="1:9" ht="33" customHeight="1">
      <c r="A180" s="1969"/>
      <c r="B180" s="1969"/>
      <c r="C180" s="1893"/>
      <c r="D180" s="17"/>
      <c r="E180" s="17"/>
      <c r="F180" s="17"/>
      <c r="G180" s="1963"/>
      <c r="H180" s="1893"/>
      <c r="I180" s="1968"/>
    </row>
    <row r="181" spans="1:9" ht="33" customHeight="1">
      <c r="A181" s="1969"/>
      <c r="B181" s="1969"/>
      <c r="C181" s="1893"/>
      <c r="D181" s="17"/>
      <c r="E181" s="17"/>
      <c r="F181" s="17"/>
      <c r="G181" s="1963"/>
      <c r="H181" s="1893"/>
      <c r="I181" s="1968"/>
    </row>
    <row r="182" spans="1:9" ht="33" customHeight="1">
      <c r="A182" s="1969"/>
      <c r="B182" s="1969"/>
      <c r="C182" s="1893"/>
      <c r="D182" s="17"/>
      <c r="E182" s="17"/>
      <c r="F182" s="17"/>
      <c r="G182" s="1963"/>
      <c r="H182" s="1893"/>
      <c r="I182" s="1968"/>
    </row>
    <row r="183" spans="1:9" ht="33" customHeight="1">
      <c r="A183" s="1969"/>
      <c r="B183" s="1969"/>
      <c r="C183" s="1893"/>
      <c r="D183" s="17"/>
      <c r="E183" s="17"/>
      <c r="F183" s="17"/>
      <c r="G183" s="1963"/>
      <c r="H183" s="1893"/>
      <c r="I183" s="1968"/>
    </row>
    <row r="184" spans="1:9" ht="33" customHeight="1">
      <c r="A184" s="1969"/>
      <c r="B184" s="1969"/>
      <c r="C184" s="1965"/>
      <c r="D184" s="17"/>
      <c r="E184" s="17"/>
      <c r="F184" s="17"/>
      <c r="G184" s="1963"/>
      <c r="H184" s="1965"/>
      <c r="I184" s="1968"/>
    </row>
    <row r="185" spans="1:9" ht="33" customHeight="1">
      <c r="A185" s="1969"/>
      <c r="B185" s="1969"/>
      <c r="C185" s="1965"/>
      <c r="D185" s="17"/>
      <c r="E185" s="17"/>
      <c r="F185" s="17"/>
      <c r="G185" s="1963"/>
      <c r="H185" s="1965"/>
      <c r="I185" s="1968"/>
    </row>
    <row r="186" spans="1:9" ht="33" customHeight="1">
      <c r="A186" s="1969"/>
      <c r="B186" s="1969"/>
      <c r="C186" s="1965"/>
      <c r="D186" s="17"/>
      <c r="E186" s="17"/>
      <c r="F186" s="17"/>
      <c r="G186" s="1963"/>
      <c r="H186" s="1965"/>
      <c r="I186" s="1968"/>
    </row>
    <row r="187" spans="1:9" ht="33" customHeight="1">
      <c r="A187" s="1969"/>
      <c r="B187" s="1969"/>
      <c r="C187" s="1965"/>
      <c r="D187" s="17"/>
      <c r="E187" s="17"/>
      <c r="F187" s="17"/>
      <c r="G187" s="1963"/>
      <c r="H187" s="1965"/>
      <c r="I187" s="1968"/>
    </row>
    <row r="188" spans="1:9" ht="33" customHeight="1">
      <c r="A188" s="1969"/>
      <c r="B188" s="1969"/>
      <c r="C188" s="1965"/>
      <c r="D188" s="17"/>
      <c r="E188" s="17"/>
      <c r="F188" s="17"/>
      <c r="G188" s="1963"/>
      <c r="H188" s="1965"/>
      <c r="I188" s="1968"/>
    </row>
    <row r="189" spans="1:9" ht="33" customHeight="1">
      <c r="A189" s="1969"/>
      <c r="B189" s="1969"/>
      <c r="C189" s="1965"/>
      <c r="D189" s="17"/>
      <c r="E189" s="17"/>
      <c r="F189" s="17"/>
      <c r="G189" s="1963"/>
      <c r="H189" s="1965"/>
      <c r="I189" s="1968"/>
    </row>
    <row r="190" spans="1:9" ht="33" customHeight="1">
      <c r="A190" s="1969"/>
      <c r="B190" s="1969"/>
      <c r="C190" s="1965"/>
      <c r="D190" s="17"/>
      <c r="E190" s="17"/>
      <c r="F190" s="17"/>
      <c r="G190" s="1963"/>
      <c r="H190" s="1965"/>
      <c r="I190" s="1968"/>
    </row>
    <row r="191" spans="1:9" ht="33" customHeight="1">
      <c r="A191" s="1969"/>
      <c r="B191" s="1969"/>
      <c r="C191" s="1965"/>
      <c r="D191" s="17"/>
      <c r="E191" s="17"/>
      <c r="F191" s="17"/>
      <c r="G191" s="1963"/>
      <c r="H191" s="1965"/>
      <c r="I191" s="1968"/>
    </row>
    <row r="192" spans="1:9" ht="33" customHeight="1">
      <c r="A192" s="1969"/>
      <c r="B192" s="1969"/>
      <c r="C192" s="1965"/>
      <c r="D192" s="17"/>
      <c r="E192" s="17"/>
      <c r="F192" s="17"/>
      <c r="G192" s="1963"/>
      <c r="H192" s="1965"/>
      <c r="I192" s="1968"/>
    </row>
    <row r="193" spans="1:9" ht="33" customHeight="1">
      <c r="A193" s="1969"/>
      <c r="B193" s="1969"/>
      <c r="C193" s="1965"/>
      <c r="D193" s="17"/>
      <c r="E193" s="17"/>
      <c r="F193" s="17"/>
      <c r="G193" s="1963"/>
      <c r="H193" s="1965"/>
      <c r="I193" s="1968"/>
    </row>
    <row r="194" spans="1:9" ht="33" customHeight="1">
      <c r="A194" s="1969"/>
      <c r="B194" s="1969"/>
      <c r="C194" s="1965"/>
      <c r="D194" s="17"/>
      <c r="E194" s="17"/>
      <c r="F194" s="17"/>
      <c r="G194" s="1963"/>
      <c r="H194" s="1965"/>
      <c r="I194" s="1968"/>
    </row>
    <row r="195" spans="1:9" ht="33" customHeight="1">
      <c r="A195" s="1969"/>
      <c r="B195" s="1969"/>
      <c r="C195" s="1965"/>
      <c r="D195" s="17"/>
      <c r="E195" s="17"/>
      <c r="F195" s="17"/>
      <c r="G195" s="1963"/>
      <c r="H195" s="1965"/>
      <c r="I195" s="1968"/>
    </row>
    <row r="196" spans="1:9" ht="33" customHeight="1">
      <c r="A196" s="1969"/>
      <c r="B196" s="1969"/>
      <c r="C196" s="1965"/>
      <c r="D196" s="17"/>
      <c r="E196" s="17"/>
      <c r="F196" s="17"/>
      <c r="G196" s="1963"/>
      <c r="H196" s="1965"/>
      <c r="I196" s="1968"/>
    </row>
    <row r="197" spans="1:9" ht="33" customHeight="1">
      <c r="A197" s="1969"/>
      <c r="B197" s="1969"/>
      <c r="C197" s="1965"/>
      <c r="D197" s="17"/>
      <c r="E197" s="17"/>
      <c r="F197" s="17"/>
      <c r="G197" s="1963"/>
      <c r="H197" s="1965"/>
      <c r="I197" s="1968"/>
    </row>
    <row r="198" spans="1:9" ht="33" customHeight="1">
      <c r="A198" s="1969"/>
      <c r="B198" s="1969"/>
      <c r="C198" s="1965"/>
      <c r="D198" s="17"/>
      <c r="E198" s="17"/>
      <c r="F198" s="17"/>
      <c r="G198" s="1963"/>
      <c r="H198" s="1965"/>
      <c r="I198" s="1968"/>
    </row>
    <row r="199" spans="1:9" ht="33" customHeight="1">
      <c r="A199" s="1969"/>
      <c r="B199" s="1969"/>
      <c r="C199" s="1965"/>
      <c r="D199" s="17"/>
      <c r="E199" s="17"/>
      <c r="F199" s="17"/>
      <c r="G199" s="1963"/>
      <c r="H199" s="1965"/>
      <c r="I199" s="1968"/>
    </row>
    <row r="200" spans="1:9" ht="33" customHeight="1">
      <c r="A200" s="1969"/>
      <c r="B200" s="1969"/>
      <c r="C200" s="1965"/>
      <c r="D200" s="17"/>
      <c r="E200" s="17"/>
      <c r="F200" s="17"/>
      <c r="G200" s="1963"/>
      <c r="H200" s="1965"/>
      <c r="I200" s="196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tabSelected="1" topLeftCell="A190" workbookViewId="0">
      <selection activeCell="I209" sqref="I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5" t="s">
        <v>40</v>
      </c>
      <c r="C2" s="18" t="s">
        <v>360</v>
      </c>
      <c r="D2" s="18"/>
      <c r="E2" s="18"/>
      <c r="F2" s="18"/>
      <c r="G2" s="18"/>
      <c r="H2" s="18"/>
      <c r="I2" s="18"/>
      <c r="J2" s="375"/>
    </row>
    <row r="3" spans="1:10" ht="20.25">
      <c r="A3" s="7"/>
      <c r="B3" s="225"/>
      <c r="C3" s="19"/>
      <c r="D3" s="376"/>
      <c r="E3" s="376"/>
      <c r="F3" s="376"/>
      <c r="G3" s="376"/>
      <c r="H3" s="376"/>
      <c r="I3" s="376"/>
      <c r="J3" s="377"/>
    </row>
    <row r="4" spans="1:10" ht="18.75" thickBot="1">
      <c r="A4" s="7"/>
      <c r="B4" s="378"/>
      <c r="C4" s="379" t="s">
        <v>361</v>
      </c>
      <c r="D4" s="380">
        <f>[3]YesterdayGen!A2</f>
        <v>43934</v>
      </c>
      <c r="E4" s="381"/>
      <c r="F4" s="212"/>
      <c r="G4" s="212"/>
      <c r="H4" s="212"/>
      <c r="I4" s="212"/>
      <c r="J4" s="382" t="s">
        <v>362</v>
      </c>
    </row>
    <row r="5" spans="1:10" ht="15" customHeight="1" thickBot="1">
      <c r="A5" s="7"/>
      <c r="B5" s="383" t="s">
        <v>47</v>
      </c>
      <c r="C5" s="384"/>
      <c r="D5" s="385"/>
      <c r="E5" s="386"/>
      <c r="F5" s="386"/>
      <c r="G5" s="383" t="s">
        <v>48</v>
      </c>
      <c r="H5" s="383" t="s">
        <v>363</v>
      </c>
      <c r="I5" s="383" t="s">
        <v>364</v>
      </c>
      <c r="J5" s="386"/>
    </row>
    <row r="6" spans="1:10" ht="54">
      <c r="A6" s="7"/>
      <c r="B6" s="387" t="s">
        <v>365</v>
      </c>
      <c r="C6" s="388" t="s">
        <v>366</v>
      </c>
      <c r="D6" s="389"/>
      <c r="E6" s="390" t="s">
        <v>57</v>
      </c>
      <c r="F6" s="390" t="s">
        <v>367</v>
      </c>
      <c r="G6" s="387" t="s">
        <v>59</v>
      </c>
      <c r="H6" s="387" t="s">
        <v>368</v>
      </c>
      <c r="I6" s="387" t="s">
        <v>369</v>
      </c>
      <c r="J6" s="386" t="s">
        <v>71</v>
      </c>
    </row>
    <row r="7" spans="1:10" ht="36.75" thickBot="1">
      <c r="A7" s="7"/>
      <c r="B7" s="391"/>
      <c r="C7" s="592"/>
      <c r="D7" s="392"/>
      <c r="E7" s="391"/>
      <c r="F7" s="391"/>
      <c r="G7" s="391"/>
      <c r="H7" s="393" t="s">
        <v>370</v>
      </c>
      <c r="I7" s="393"/>
      <c r="J7" s="394"/>
    </row>
    <row r="8" spans="1:10" ht="18.75" thickBot="1">
      <c r="A8" s="7"/>
      <c r="B8" s="395"/>
      <c r="C8" s="396"/>
      <c r="D8" s="396"/>
      <c r="E8" s="397"/>
      <c r="F8" s="398" t="s">
        <v>72</v>
      </c>
      <c r="G8" s="399" t="s">
        <v>45</v>
      </c>
      <c r="H8" s="399" t="s">
        <v>45</v>
      </c>
      <c r="I8" s="399" t="s">
        <v>282</v>
      </c>
      <c r="J8" s="400"/>
    </row>
    <row r="9" spans="1:10" ht="18">
      <c r="A9" s="7"/>
      <c r="B9" s="1088">
        <v>1</v>
      </c>
      <c r="C9" s="402" t="str">
        <f>[3]Master!C3</f>
        <v>Ghorasal Repowered CCPP:Unit-3 (GT</v>
      </c>
      <c r="D9" s="1972"/>
      <c r="E9" s="1088" t="str">
        <f>[3]Master!C4</f>
        <v>PDB</v>
      </c>
      <c r="F9" s="1973" t="str">
        <f>[3]Master!C6</f>
        <v>1*260</v>
      </c>
      <c r="G9" s="1974">
        <f>[3]Master!C8</f>
        <v>260</v>
      </c>
      <c r="H9" s="1975">
        <f>[3]YesterdayGen!C34</f>
        <v>0</v>
      </c>
      <c r="I9" s="1250">
        <f>[3]YesterdayGen!C31</f>
        <v>0</v>
      </c>
      <c r="J9" s="403" t="str">
        <f>IF([3]EvReport!L9 = 0, " ",[3]EvReport!L9)</f>
        <v>Under maint.</v>
      </c>
    </row>
    <row r="10" spans="1:10" ht="18">
      <c r="A10" s="7"/>
      <c r="B10" s="1088">
        <v>2</v>
      </c>
      <c r="C10" s="402" t="str">
        <f>[3]Master!D3</f>
        <v>Ghorasal Repowered CCPP Unit-4</v>
      </c>
      <c r="D10" s="1972"/>
      <c r="E10" s="1974" t="str">
        <f>[3]Master!D4</f>
        <v>PDB</v>
      </c>
      <c r="F10" s="1973" t="str">
        <f>[3]Master!D6</f>
        <v>1*210</v>
      </c>
      <c r="G10" s="1974">
        <f>[3]Master!D8</f>
        <v>180</v>
      </c>
      <c r="H10" s="1975">
        <f>[3]YesterdayGen!D34</f>
        <v>130</v>
      </c>
      <c r="I10" s="1250">
        <f>[3]YesterdayGen!D31</f>
        <v>3935594</v>
      </c>
      <c r="J10" s="403" t="str">
        <f>IF([3]EvReport!L10 = 0, " ",[3]EvReport!L10)</f>
        <v xml:space="preserve"> </v>
      </c>
    </row>
    <row r="11" spans="1:10" ht="18">
      <c r="A11" s="7"/>
      <c r="B11" s="1088"/>
      <c r="C11" s="402" t="str">
        <f>[3]Master!E3</f>
        <v>Ghorasal TPP Unit-5</v>
      </c>
      <c r="D11" s="1972"/>
      <c r="E11" s="1974" t="str">
        <f>[3]Master!E4</f>
        <v>PDB</v>
      </c>
      <c r="F11" s="1973" t="str">
        <f>[3]Master!E6</f>
        <v>1*210</v>
      </c>
      <c r="G11" s="1974">
        <f>[3]Master!E8</f>
        <v>190</v>
      </c>
      <c r="H11" s="1975">
        <f>[3]YesterdayGen!E34</f>
        <v>180</v>
      </c>
      <c r="I11" s="1250">
        <f>[3]YesterdayGen!E31</f>
        <v>4268250</v>
      </c>
      <c r="J11" s="403" t="str">
        <f>IF([3]EvReport!L11 = 0, " ",[3]EvReport!L11)</f>
        <v xml:space="preserve"> </v>
      </c>
    </row>
    <row r="12" spans="1:10" ht="18">
      <c r="A12" s="7"/>
      <c r="B12" s="1088">
        <v>3</v>
      </c>
      <c r="C12" s="402" t="str">
        <f>[3]Master!F3</f>
        <v>Ghorasal 365 MW CCPP Unit-7</v>
      </c>
      <c r="D12" s="1972"/>
      <c r="E12" s="1974" t="str">
        <f>[3]Master!F4</f>
        <v>PDB</v>
      </c>
      <c r="F12" s="1973" t="str">
        <f>[3]Master!F6</f>
        <v>1*243+1*122</v>
      </c>
      <c r="G12" s="1974">
        <f>[3]Master!F8</f>
        <v>365</v>
      </c>
      <c r="H12" s="1975">
        <f>[3]YesterdayGen!F34</f>
        <v>0</v>
      </c>
      <c r="I12" s="1250">
        <f>[3]YesterdayGen!F31</f>
        <v>0</v>
      </c>
      <c r="J12" s="403" t="str">
        <f>IF([3]EvReport!L12 = 0, " ",[3]EvReport!L12)</f>
        <v>Air Compressor problem</v>
      </c>
    </row>
    <row r="13" spans="1:10" ht="18">
      <c r="A13" s="7"/>
      <c r="B13" s="1088"/>
      <c r="C13" s="404" t="str">
        <f>[3]Master!H3</f>
        <v>Ghorashal 78.5 MW PP(MAX)</v>
      </c>
      <c r="D13" s="1972"/>
      <c r="E13" s="1974" t="str">
        <f>[3]Master!H4</f>
        <v>QRPP</v>
      </c>
      <c r="F13" s="1976" t="str">
        <f>[3]Master!H6</f>
        <v>2*40</v>
      </c>
      <c r="G13" s="1974">
        <f>[3]Master!H8</f>
        <v>0</v>
      </c>
      <c r="H13" s="1975">
        <f>[3]YesterdayGen!H34</f>
        <v>0</v>
      </c>
      <c r="I13" s="1250">
        <f>[3]YesterdayGen!H31</f>
        <v>0</v>
      </c>
      <c r="J13" s="403" t="str">
        <f>IF([3]EvReport!L13 = 0, " ",[3]EvReport!L13)</f>
        <v>Contract Expired</v>
      </c>
    </row>
    <row r="14" spans="1:10" ht="18">
      <c r="A14" s="7"/>
      <c r="B14" s="1088">
        <v>4</v>
      </c>
      <c r="C14" s="402" t="str">
        <f>[3]Master!G3</f>
        <v>Ghorashal 108 MW PP (Regent)</v>
      </c>
      <c r="D14" s="1972"/>
      <c r="E14" s="1974" t="str">
        <f>[3]Master!G4</f>
        <v>IPP</v>
      </c>
      <c r="F14" s="1976" t="str">
        <f>[3]Master!G6</f>
        <v>34*3.35</v>
      </c>
      <c r="G14" s="1974">
        <f>[3]Master!G8</f>
        <v>108</v>
      </c>
      <c r="H14" s="1975">
        <f>[3]YesterdayGen!G34</f>
        <v>6</v>
      </c>
      <c r="I14" s="1250">
        <f>[3]YesterdayGen!G31</f>
        <v>1550409</v>
      </c>
      <c r="J14" s="403" t="str">
        <f>IF([3]EvReport!L14 = 0, " ",[3]EvReport!L14)</f>
        <v>Engine problem</v>
      </c>
    </row>
    <row r="15" spans="1:10" ht="18">
      <c r="A15" s="7"/>
      <c r="B15" s="1088">
        <v>5</v>
      </c>
      <c r="C15" s="402" t="str">
        <f>[3]Master!L3</f>
        <v>Haripur GTPP</v>
      </c>
      <c r="D15" s="1972"/>
      <c r="E15" s="1974" t="str">
        <f>[3]Master!L4</f>
        <v>SBU, PDB</v>
      </c>
      <c r="F15" s="1976" t="str">
        <f>[3]Master!L6</f>
        <v>2*32</v>
      </c>
      <c r="G15" s="1974">
        <f>[3]Master!L8</f>
        <v>20</v>
      </c>
      <c r="H15" s="1975">
        <f>[3]YesterdayGen!L34</f>
        <v>0</v>
      </c>
      <c r="I15" s="1250">
        <f>[3]YesterdayGen!L31</f>
        <v>0</v>
      </c>
      <c r="J15" s="403" t="str">
        <f>IF([3]EvReport!L15 = 0, " ",[3]EvReport!L15)</f>
        <v>Under maint.</v>
      </c>
    </row>
    <row r="16" spans="1:10" ht="18">
      <c r="A16" s="7"/>
      <c r="B16" s="1088">
        <v>6</v>
      </c>
      <c r="C16" s="402" t="str">
        <f>[3]Master!I3</f>
        <v>Haripur  412 MW CCPP</v>
      </c>
      <c r="D16" s="1972"/>
      <c r="E16" s="1974" t="str">
        <f>[3]Master!I4</f>
        <v>EGCB</v>
      </c>
      <c r="F16" s="1973" t="str">
        <f>[3]Master!I6</f>
        <v>1*273+1*139</v>
      </c>
      <c r="G16" s="1974">
        <f>[3]Master!I8</f>
        <v>400</v>
      </c>
      <c r="H16" s="1975">
        <f>[3]YesterdayGen!I34</f>
        <v>323</v>
      </c>
      <c r="I16" s="1251">
        <f>[3]YesterdayGen!I31</f>
        <v>7837200</v>
      </c>
      <c r="J16" s="403" t="str">
        <f>IF([3]EvReport!L16 = 0, " ",[3]EvReport!L16)</f>
        <v xml:space="preserve"> </v>
      </c>
    </row>
    <row r="17" spans="1:10" ht="18">
      <c r="A17" s="7"/>
      <c r="B17" s="1088">
        <v>7</v>
      </c>
      <c r="C17" s="402" t="str">
        <f>[3]Master!J3</f>
        <v>Haripur 360 MW CCPP(HPL)</v>
      </c>
      <c r="D17" s="1972"/>
      <c r="E17" s="1974" t="str">
        <f>[3]Master!J4</f>
        <v>IPP</v>
      </c>
      <c r="F17" s="1976" t="str">
        <f>[3]Master!J6</f>
        <v>1*235+1*125</v>
      </c>
      <c r="G17" s="1974">
        <f>[3]Master!J8</f>
        <v>0</v>
      </c>
      <c r="H17" s="1975">
        <f>[3]YesterdayGen!J34</f>
        <v>0</v>
      </c>
      <c r="I17" s="1251">
        <f>[3]YesterdayGen!J31</f>
        <v>0</v>
      </c>
      <c r="J17" s="403" t="str">
        <f>IF([3]EvReport!L17 = 0, " ",[3]EvReport!L17)</f>
        <v>Contract Expired</v>
      </c>
    </row>
    <row r="18" spans="1:10" ht="18">
      <c r="A18" s="7"/>
      <c r="B18" s="1088">
        <v>8</v>
      </c>
      <c r="C18" s="405" t="str">
        <f>[3]Master!M3</f>
        <v>Meghnaghat 450 MW CCPP(MPL)</v>
      </c>
      <c r="D18" s="1977"/>
      <c r="E18" s="1974" t="str">
        <f>[3]Master!M4</f>
        <v>IPP</v>
      </c>
      <c r="F18" s="1973" t="str">
        <f>[3]Master!M6</f>
        <v>2*150+1*150</v>
      </c>
      <c r="G18" s="1978">
        <f>[3]Master!M8</f>
        <v>450</v>
      </c>
      <c r="H18" s="1975">
        <f>[3]YesterdayGen!M34</f>
        <v>450</v>
      </c>
      <c r="I18" s="1252">
        <f>[3]YesterdayGen!M31</f>
        <v>9566000</v>
      </c>
      <c r="J18" s="403" t="str">
        <f>IF([3]EvReport!L18 = 0, " ",[3]EvReport!L18)</f>
        <v xml:space="preserve"> </v>
      </c>
    </row>
    <row r="19" spans="1:10" ht="18">
      <c r="A19" s="7"/>
      <c r="B19" s="1088">
        <v>9</v>
      </c>
      <c r="C19" s="405" t="str">
        <f>[3]Master!O3</f>
        <v>Meghnaghat 100 MW(IEL)</v>
      </c>
      <c r="D19" s="1977"/>
      <c r="E19" s="1974" t="str">
        <f>[3]Master!O4</f>
        <v>NENP</v>
      </c>
      <c r="F19" s="1973" t="str">
        <f>[3]Master!O6</f>
        <v>12*8.9</v>
      </c>
      <c r="G19" s="1978">
        <f>[3]Master!O8</f>
        <v>100</v>
      </c>
      <c r="H19" s="1975">
        <f>[3]YesterdayGen!O34</f>
        <v>0</v>
      </c>
      <c r="I19" s="1252">
        <f>[3]YesterdayGen!O31</f>
        <v>0</v>
      </c>
      <c r="J19" s="403" t="str">
        <f>IF([3]EvReport!L19 = 0, " ",[3]EvReport!L19)</f>
        <v>Contract Expired</v>
      </c>
    </row>
    <row r="20" spans="1:10" ht="18">
      <c r="A20" s="7"/>
      <c r="B20" s="1088">
        <v>10</v>
      </c>
      <c r="C20" s="405" t="str">
        <f>[3]Master!N3</f>
        <v>Meghnaghat CCPP(Summit)</v>
      </c>
      <c r="D20" s="1977"/>
      <c r="E20" s="1974" t="str">
        <f>[3]Master!N4</f>
        <v>IPP</v>
      </c>
      <c r="F20" s="406" t="str">
        <f>[3]Master!N6</f>
        <v>2*110+1*110</v>
      </c>
      <c r="G20" s="1978">
        <f>[3]Master!N8</f>
        <v>335</v>
      </c>
      <c r="H20" s="1975">
        <f>[3]YesterdayGen!N34</f>
        <v>300</v>
      </c>
      <c r="I20" s="1252">
        <f>[3]YesterdayGen!N31</f>
        <v>6890298</v>
      </c>
      <c r="J20" s="684" t="str">
        <f>IF([3]EvReport!L20 = 0, " ",[3]EvReport!L20)</f>
        <v>FGMO</v>
      </c>
    </row>
    <row r="21" spans="1:10" ht="18">
      <c r="A21" s="7"/>
      <c r="B21" s="1088">
        <v>11</v>
      </c>
      <c r="C21" s="405" t="str">
        <f>[3]Master!P3</f>
        <v>Madanganj 102 PP(Summit)</v>
      </c>
      <c r="D21" s="1977"/>
      <c r="E21" s="1974" t="str">
        <f>[3]Master!P4</f>
        <v>NENP</v>
      </c>
      <c r="F21" s="1973" t="str">
        <f>[3]Master!P6</f>
        <v>6*17</v>
      </c>
      <c r="G21" s="1978">
        <f>[3]Master!P8</f>
        <v>102</v>
      </c>
      <c r="H21" s="1975">
        <f>[3]YesterdayGen!P34</f>
        <v>0</v>
      </c>
      <c r="I21" s="1252">
        <f>[3]YesterdayGen!P31</f>
        <v>0</v>
      </c>
      <c r="J21" s="403" t="str">
        <f>IF([3]EvReport!L21 = 0, " ",[3]EvReport!L21)</f>
        <v>Contract Expired</v>
      </c>
    </row>
    <row r="22" spans="1:10" ht="18">
      <c r="A22" s="7"/>
      <c r="B22" s="1088">
        <v>12</v>
      </c>
      <c r="C22" s="407" t="str">
        <f>[3]Master!Q3</f>
        <v>Madanganj-55 MW PP(Summit)</v>
      </c>
      <c r="D22" s="1977"/>
      <c r="E22" s="1974" t="str">
        <f>[3]Master!Q4</f>
        <v>IPP</v>
      </c>
      <c r="F22" s="1973" t="str">
        <f>[3]Master!Q6</f>
        <v>3*17.08+1*11.3</v>
      </c>
      <c r="G22" s="1978">
        <f>[3]Master!Q8</f>
        <v>55</v>
      </c>
      <c r="H22" s="1975">
        <f>[3]YesterdayGen!Q34</f>
        <v>0</v>
      </c>
      <c r="I22" s="1252">
        <f>[3]YesterdayGen!Q31</f>
        <v>0</v>
      </c>
      <c r="J22" s="403" t="str">
        <f>IF([3]EvReport!L22 = 0, " ",[3]EvReport!L22)</f>
        <v>Reserve</v>
      </c>
    </row>
    <row r="23" spans="1:10" ht="18">
      <c r="A23" s="7"/>
      <c r="B23" s="1088">
        <v>13</v>
      </c>
      <c r="C23" s="405" t="str">
        <f>[3]Master!X3</f>
        <v>Keraniganj 100 MW PP (Powerpac)</v>
      </c>
      <c r="D23" s="1977"/>
      <c r="E23" s="1974" t="str">
        <f>[3]Master!X4</f>
        <v>NENP</v>
      </c>
      <c r="F23" s="1973" t="str">
        <f>[3]Master!X6</f>
        <v>8*13.45</v>
      </c>
      <c r="G23" s="1978">
        <f>[3]Master!X8</f>
        <v>75</v>
      </c>
      <c r="H23" s="1975">
        <f>[3]YesterdayGen!X34</f>
        <v>0</v>
      </c>
      <c r="I23" s="1252">
        <f>[3]YesterdayGen!X31</f>
        <v>0</v>
      </c>
      <c r="J23" s="403" t="str">
        <f>IF([3]EvReport!L23 = 0, " ",[3]EvReport!L23)</f>
        <v>Fuel shortage</v>
      </c>
    </row>
    <row r="24" spans="1:10" ht="18">
      <c r="A24" s="7"/>
      <c r="B24" s="1088">
        <v>14</v>
      </c>
      <c r="C24" s="402" t="str">
        <f>[3]Master!AE3</f>
        <v>Narshingdi 22 MW PP  (Doreen)</v>
      </c>
      <c r="D24" s="1972"/>
      <c r="E24" s="1979" t="str">
        <f>[3]Master!AE4</f>
        <v>SIPP, REB</v>
      </c>
      <c r="F24" s="1980" t="str">
        <f>[3]Master!AE6</f>
        <v>8*2.90</v>
      </c>
      <c r="G24" s="1974">
        <f>[3]Master!AE8</f>
        <v>22</v>
      </c>
      <c r="H24" s="1975">
        <f>[3]YesterdayGen!AE34</f>
        <v>0</v>
      </c>
      <c r="I24" s="1251">
        <f>[3]YesterdayGen!AE31</f>
        <v>0</v>
      </c>
      <c r="J24" s="403" t="str">
        <f>IF([3]EvReport!L24 = 0, " ",[3]EvReport!L24)</f>
        <v>Contract Expired</v>
      </c>
    </row>
    <row r="25" spans="1:10" ht="18">
      <c r="A25" s="7"/>
      <c r="B25" s="1088">
        <v>15</v>
      </c>
      <c r="C25" s="402" t="str">
        <f>[3]Master!S3</f>
        <v>210 MW Siddhirgonj TPP</v>
      </c>
      <c r="D25" s="1972"/>
      <c r="E25" s="1974" t="str">
        <f>[3]Master!S4</f>
        <v>PDB</v>
      </c>
      <c r="F25" s="1976" t="str">
        <f>[3]Master!S6</f>
        <v xml:space="preserve"> 1*210</v>
      </c>
      <c r="G25" s="1974">
        <f>[3]Master!S8</f>
        <v>115</v>
      </c>
      <c r="H25" s="1975">
        <f>[3]YesterdayGen!S34</f>
        <v>0</v>
      </c>
      <c r="I25" s="1250">
        <f>[3]YesterdayGen!S31</f>
        <v>0</v>
      </c>
      <c r="J25" s="403" t="str">
        <f>IF([3]EvReport!L25 = 0, " ",[3]EvReport!L25)</f>
        <v>Under maint.</v>
      </c>
    </row>
    <row r="26" spans="1:10" ht="18">
      <c r="A26" s="7"/>
      <c r="B26" s="1088">
        <v>16</v>
      </c>
      <c r="C26" s="402" t="str">
        <f>[3]Master!T3</f>
        <v xml:space="preserve">Siddhirgonj 2*120 MW GTPP </v>
      </c>
      <c r="D26" s="1972"/>
      <c r="E26" s="1974" t="str">
        <f>[3]Master!T4</f>
        <v>EGCB</v>
      </c>
      <c r="F26" s="1976" t="str">
        <f>[3]Master!T6</f>
        <v xml:space="preserve"> 2*105</v>
      </c>
      <c r="G26" s="1974">
        <f>[3]Master!T8</f>
        <v>210</v>
      </c>
      <c r="H26" s="1975">
        <f>[3]YesterdayGen!T34</f>
        <v>204</v>
      </c>
      <c r="I26" s="1251">
        <f>[3]YesterdayGen!T31</f>
        <v>3359000</v>
      </c>
      <c r="J26" s="403" t="str">
        <f>IF([3]EvReport!L26 = 0, " ",[3]EvReport!L26)</f>
        <v>Gas shortage</v>
      </c>
    </row>
    <row r="27" spans="1:10" ht="18">
      <c r="A27" s="7"/>
      <c r="B27" s="1088">
        <v>17</v>
      </c>
      <c r="C27" s="408" t="str">
        <f>[3]Master!U3</f>
        <v>Siddhirganj 100 PP(Dutch Bangla)</v>
      </c>
      <c r="D27" s="1981"/>
      <c r="E27" s="1974" t="str">
        <f>[3]Master!U4</f>
        <v>NENP</v>
      </c>
      <c r="F27" s="1980" t="str">
        <f>[3]Master!U6</f>
        <v>12*8.9</v>
      </c>
      <c r="G27" s="1979">
        <f>[3]Master!U8</f>
        <v>100</v>
      </c>
      <c r="H27" s="1975">
        <f>[3]YesterdayGen!U34</f>
        <v>0</v>
      </c>
      <c r="I27" s="1253">
        <f>[3]YesterdayGen!U31</f>
        <v>0</v>
      </c>
      <c r="J27" s="403" t="str">
        <f>IF([3]EvReport!L27 = 0, " ",[3]EvReport!L27)</f>
        <v>Contract Expired</v>
      </c>
    </row>
    <row r="28" spans="1:10" ht="18">
      <c r="A28" s="7"/>
      <c r="B28" s="1088">
        <v>18</v>
      </c>
      <c r="C28" s="408" t="str">
        <f>[3]Master!R3</f>
        <v>Siddhirganj 335 MW CCPP</v>
      </c>
      <c r="D28" s="1981"/>
      <c r="E28" s="1974" t="str">
        <f>[3]Master!R4</f>
        <v>EGCB</v>
      </c>
      <c r="F28" s="1980" t="str">
        <f>[3]Master!R6</f>
        <v>1*217+118</v>
      </c>
      <c r="G28" s="1979">
        <f>[3]Master!R8</f>
        <v>335</v>
      </c>
      <c r="H28" s="1975">
        <f>[3]YesterdayGen!R34</f>
        <v>320</v>
      </c>
      <c r="I28" s="1253">
        <f>[3]YesterdayGen!R31</f>
        <v>7169103</v>
      </c>
      <c r="J28" s="403" t="str">
        <f>IF([3]EvReport!L28 = 0, " ",[3]EvReport!L28)</f>
        <v xml:space="preserve"> </v>
      </c>
    </row>
    <row r="29" spans="1:10" ht="18">
      <c r="A29" s="7"/>
      <c r="B29" s="1088">
        <v>19</v>
      </c>
      <c r="C29" s="402" t="str">
        <f>[3]Master!V3</f>
        <v>Gagnagar 102 MW PP (Digital Power)</v>
      </c>
      <c r="D29" s="1972"/>
      <c r="E29" s="1974" t="str">
        <f>[3]Master!V4</f>
        <v>IPP</v>
      </c>
      <c r="F29" s="1976" t="str">
        <f>[3]Master!V6</f>
        <v>12*8.924</v>
      </c>
      <c r="G29" s="1974">
        <f>[3]Master!V8</f>
        <v>102</v>
      </c>
      <c r="H29" s="1975">
        <f>[3]YesterdayGen!V34</f>
        <v>0</v>
      </c>
      <c r="I29" s="1251">
        <f>[3]YesterdayGen!V31</f>
        <v>0</v>
      </c>
      <c r="J29" s="403" t="str">
        <f>IF([3]EvReport!L29 = 0, " ",[3]EvReport!L29)</f>
        <v>Reserve</v>
      </c>
    </row>
    <row r="30" spans="1:10" ht="18">
      <c r="A30" s="7"/>
      <c r="B30" s="1088">
        <v>20</v>
      </c>
      <c r="C30" s="402" t="str">
        <f>[3]Master!AA3</f>
        <v>Katpotti 52 MW PP (Sinha)</v>
      </c>
      <c r="D30" s="1972"/>
      <c r="E30" s="1974" t="str">
        <f>[3]Master!AA4</f>
        <v>IPP</v>
      </c>
      <c r="F30" s="1976" t="str">
        <f>[3]Master!AA6</f>
        <v>7*7.9</v>
      </c>
      <c r="G30" s="1974">
        <f>[3]Master!AA8</f>
        <v>0</v>
      </c>
      <c r="H30" s="1975">
        <f>[3]YesterdayGen!AA34</f>
        <v>0</v>
      </c>
      <c r="I30" s="1251">
        <f>[3]YesterdayGen!AA31</f>
        <v>0</v>
      </c>
      <c r="J30" s="403" t="str">
        <f>IF([3]EvReport!L30 = 0, " ",[3]EvReport!L30)</f>
        <v>Fuel shortage</v>
      </c>
    </row>
    <row r="31" spans="1:10" ht="18">
      <c r="A31" s="7"/>
      <c r="B31" s="1088">
        <v>21</v>
      </c>
      <c r="C31" s="402" t="str">
        <f>[3]Master!AB3</f>
        <v>Kamalaghat 54 MW PP(Banco Energy)</v>
      </c>
      <c r="D31" s="1972"/>
      <c r="E31" s="1974" t="str">
        <f>[3]Master!AB4</f>
        <v>IPP</v>
      </c>
      <c r="F31" s="1976" t="str">
        <f>[3]Master!AB6</f>
        <v>3*18</v>
      </c>
      <c r="G31" s="1974">
        <f>[3]Master!AB8</f>
        <v>54</v>
      </c>
      <c r="H31" s="1975">
        <f>[3]YesterdayGen!AB34</f>
        <v>0</v>
      </c>
      <c r="I31" s="1251">
        <f>[3]YesterdayGen!AB31</f>
        <v>0</v>
      </c>
      <c r="J31" s="403" t="str">
        <f>IF([3]EvReport!L31 = 0, " ",[3]EvReport!L31)</f>
        <v>Fuel shortage</v>
      </c>
    </row>
    <row r="32" spans="1:10" ht="18">
      <c r="A32" s="7"/>
      <c r="B32" s="1088">
        <v>22</v>
      </c>
      <c r="C32" s="402" t="str">
        <f>[3]Master!W3</f>
        <v>Kodda 150 MW PP</v>
      </c>
      <c r="D32" s="1972"/>
      <c r="E32" s="1974" t="str">
        <f>[3]Master!W4</f>
        <v>BPDB-RPCL</v>
      </c>
      <c r="F32" s="1976" t="str">
        <f>[3]Master!W6</f>
        <v>9*17.06</v>
      </c>
      <c r="G32" s="1974">
        <f>[3]Master!W8</f>
        <v>149</v>
      </c>
      <c r="H32" s="1975">
        <f>[3]YesterdayGen!W34</f>
        <v>82</v>
      </c>
      <c r="I32" s="1251">
        <f>[3]YesterdayGen!W31</f>
        <v>791040</v>
      </c>
      <c r="J32" s="403" t="str">
        <f>IF([3]EvReport!L32 = 0, " ",[3]EvReport!L32)</f>
        <v>low demand</v>
      </c>
    </row>
    <row r="33" spans="1:10" ht="18">
      <c r="A33" s="7"/>
      <c r="B33" s="1088">
        <v>23</v>
      </c>
      <c r="C33" s="402" t="str">
        <f>[3]Master!AC3</f>
        <v>Manikganj 55 MW PP (Northern)</v>
      </c>
      <c r="D33" s="1972"/>
      <c r="E33" s="1974" t="str">
        <f>[3]Master!AC4</f>
        <v>IPP</v>
      </c>
      <c r="F33" s="1976" t="str">
        <f>[3]Master!AC6</f>
        <v>3*19.3</v>
      </c>
      <c r="G33" s="1974">
        <f>[3]Master!AC8</f>
        <v>55</v>
      </c>
      <c r="H33" s="1975">
        <f>[3]YesterdayGen!AC34</f>
        <v>0</v>
      </c>
      <c r="I33" s="1251">
        <f>[3]YesterdayGen!AC31</f>
        <v>0</v>
      </c>
      <c r="J33" s="403" t="str">
        <f>IF([3]EvReport!L33 = 0, " ",[3]EvReport!L33)</f>
        <v>Reserve</v>
      </c>
    </row>
    <row r="34" spans="1:10" ht="18">
      <c r="A34" s="7"/>
      <c r="B34" s="1088">
        <v>24</v>
      </c>
      <c r="C34" s="402" t="str">
        <f>[3]Master!AD3</f>
        <v>Nababganj 55 MW PP (Southern power )</v>
      </c>
      <c r="D34" s="1972"/>
      <c r="E34" s="1974" t="str">
        <f>[3]Master!AD4</f>
        <v>IPP</v>
      </c>
      <c r="F34" s="1976" t="str">
        <f>[3]Master!AD6</f>
        <v>3*19.3</v>
      </c>
      <c r="G34" s="1974">
        <f>[3]Master!AD8</f>
        <v>55</v>
      </c>
      <c r="H34" s="1975">
        <f>[3]YesterdayGen!AD34</f>
        <v>0</v>
      </c>
      <c r="I34" s="1251">
        <f>[3]YesterdayGen!AD31</f>
        <v>0</v>
      </c>
      <c r="J34" s="403" t="str">
        <f>IF([3]EvReport!L34 = 0, " ",[3]EvReport!L34)</f>
        <v>Reserve</v>
      </c>
    </row>
    <row r="35" spans="1:10" ht="18">
      <c r="A35" s="7"/>
      <c r="B35" s="1088">
        <v>25</v>
      </c>
      <c r="C35" s="402" t="str">
        <f>[3]Master!Y3</f>
        <v>Bosila 108 MW PP(CLC)</v>
      </c>
      <c r="D35" s="1972"/>
      <c r="E35" s="1974" t="str">
        <f>[3]Master!Y4</f>
        <v>IPP</v>
      </c>
      <c r="F35" s="1976" t="str">
        <f>[3]Master!Y6</f>
        <v>12*8.775+1*3.5</v>
      </c>
      <c r="G35" s="1974">
        <f>[3]Master!Y8</f>
        <v>0</v>
      </c>
      <c r="H35" s="1975">
        <f>[3]YesterdayGen!Y34</f>
        <v>0</v>
      </c>
      <c r="I35" s="1251">
        <f>[3]YesterdayGen!Y31</f>
        <v>0</v>
      </c>
      <c r="J35" s="403" t="str">
        <f>IF([3]EvReport!L35 = 0, " ",[3]EvReport!L35)</f>
        <v xml:space="preserve"> </v>
      </c>
    </row>
    <row r="36" spans="1:10" ht="18">
      <c r="A36" s="7"/>
      <c r="B36" s="1088">
        <v>26</v>
      </c>
      <c r="C36" s="402" t="s">
        <v>107</v>
      </c>
      <c r="D36" s="1972"/>
      <c r="E36" s="1979" t="str">
        <f>[3]Master!AF4</f>
        <v>SIPP,REB</v>
      </c>
      <c r="F36" s="1976" t="str">
        <f>[3]Master!AF6</f>
        <v>3*3.67+4*8.73</v>
      </c>
      <c r="G36" s="1974">
        <f>[3]Master!AF8+[3]Master!AG8</f>
        <v>80</v>
      </c>
      <c r="H36" s="1982">
        <f>[3]YesterdayGen!AF34+[3]YesterdayGen!AG34</f>
        <v>26</v>
      </c>
      <c r="I36" s="1251">
        <f>[3]YesterdayGen!AF31+[3]YesterdayGen!AG31</f>
        <v>593280</v>
      </c>
      <c r="J36" s="403" t="str">
        <f>IF([3]EvReport!L36 = 0, " ",[3]EvReport!L36)</f>
        <v>Engine problem</v>
      </c>
    </row>
    <row r="37" spans="1:10" ht="18">
      <c r="A37" s="7"/>
      <c r="B37" s="1088">
        <v>27</v>
      </c>
      <c r="C37" s="402" t="str">
        <f>[3]Master!AH3</f>
        <v>Maona 33 MW PP(Summit)</v>
      </c>
      <c r="D37" s="1972"/>
      <c r="E37" s="1979" t="str">
        <f>[3]Master!AH4</f>
        <v>SIPP,REB</v>
      </c>
      <c r="F37" s="1976" t="str">
        <f>[3]Master!AH6</f>
        <v>4*8.73</v>
      </c>
      <c r="G37" s="1974">
        <f>[3]Master!AH8</f>
        <v>33</v>
      </c>
      <c r="H37" s="1982">
        <f>[3]YesterdayGen!AH34</f>
        <v>25</v>
      </c>
      <c r="I37" s="1251">
        <f>[3]YesterdayGen!AH31</f>
        <v>488800</v>
      </c>
      <c r="J37" s="403" t="str">
        <f>IF([3]EvReport!L37 = 0, " ",[3]EvReport!L37)</f>
        <v>Engine problem</v>
      </c>
    </row>
    <row r="38" spans="1:10" ht="18">
      <c r="A38" s="7"/>
      <c r="B38" s="1088">
        <v>28</v>
      </c>
      <c r="C38" s="402" t="str">
        <f>[3]Master!AI3</f>
        <v xml:space="preserve">Rupganj 33 MW PP(Summit) </v>
      </c>
      <c r="D38" s="1972"/>
      <c r="E38" s="1983" t="str">
        <f>[3]Master!AI4</f>
        <v>SIPP,REB</v>
      </c>
      <c r="F38" s="1980" t="str">
        <f>[3]Master!AI6</f>
        <v>4*8.73</v>
      </c>
      <c r="G38" s="1974">
        <f>[3]Master!AI8</f>
        <v>33</v>
      </c>
      <c r="H38" s="1982">
        <f>[3]YesterdayGen!AI34</f>
        <v>6</v>
      </c>
      <c r="I38" s="1251">
        <f>[3]YesterdayGen!AI31</f>
        <v>199400</v>
      </c>
      <c r="J38" s="403" t="str">
        <f>IF([3]EvReport!L38 = 0, " ",[3]EvReport!L38)</f>
        <v>Engine problem</v>
      </c>
    </row>
    <row r="39" spans="1:10" ht="18">
      <c r="A39" s="7"/>
      <c r="B39" s="1088">
        <v>29</v>
      </c>
      <c r="C39" s="402" t="str">
        <f>[3]Master!AJ3</f>
        <v>Gazipur 52 MW PP</v>
      </c>
      <c r="D39" s="1984"/>
      <c r="E39" s="409" t="str">
        <f>[3]Master!AJ4</f>
        <v>RPCL</v>
      </c>
      <c r="F39" s="1985" t="str">
        <f>[3]Master!AJ6</f>
        <v>6*8.9</v>
      </c>
      <c r="G39" s="1986">
        <f>[3]Master!AJ8</f>
        <v>52</v>
      </c>
      <c r="H39" s="1982">
        <f>[3]YesterdayGen!AJ34</f>
        <v>8</v>
      </c>
      <c r="I39" s="1254">
        <f>[3]YesterdayGen!AJ31</f>
        <v>141600</v>
      </c>
      <c r="J39" s="403" t="str">
        <f>IF([3]EvReport!L39 = 0, " ",[3]EvReport!L39)</f>
        <v>low demand</v>
      </c>
    </row>
    <row r="40" spans="1:10" ht="18">
      <c r="A40" s="7"/>
      <c r="B40" s="1088">
        <v>30</v>
      </c>
      <c r="C40" s="593" t="str">
        <f>[3]Master!AK3</f>
        <v>Tongi 80 MW GTPP</v>
      </c>
      <c r="D40" s="1987"/>
      <c r="E40" s="410" t="str">
        <f>[3]Master!AK4</f>
        <v>PDB</v>
      </c>
      <c r="F40" s="1988" t="str">
        <f>[3]Master!AK6</f>
        <v>1* 105</v>
      </c>
      <c r="G40" s="1986">
        <f>[3]Master!AK8</f>
        <v>105</v>
      </c>
      <c r="H40" s="1989">
        <f>[3]YesterdayGen!AK34</f>
        <v>0</v>
      </c>
      <c r="I40" s="1254">
        <f>[3]YesterdayGen!AK31</f>
        <v>0</v>
      </c>
      <c r="J40" s="403" t="str">
        <f>IF([3]EvReport!L40 = 0, " ",[3]EvReport!L40)</f>
        <v>Gas shortage</v>
      </c>
    </row>
    <row r="41" spans="1:10" ht="18">
      <c r="A41" s="7"/>
      <c r="B41" s="1088">
        <v>31</v>
      </c>
      <c r="C41" s="593" t="str">
        <f>[3]Master!CS3</f>
        <v xml:space="preserve">Kodda 300 MW PP Unit-2 (Summit) </v>
      </c>
      <c r="D41" s="594"/>
      <c r="E41" s="595" t="str">
        <f>[3]Master!CS4</f>
        <v>IPP</v>
      </c>
      <c r="F41" s="595" t="str">
        <f>[3]Master!CS6</f>
        <v>18*17.076</v>
      </c>
      <c r="G41" s="596">
        <f>[3]Master!CS8</f>
        <v>300</v>
      </c>
      <c r="H41" s="597">
        <f>[3]YesterdayGen!CS34</f>
        <v>0</v>
      </c>
      <c r="I41" s="598">
        <f>[3]YesterdayGen!CS31</f>
        <v>0</v>
      </c>
      <c r="J41" s="403" t="str">
        <f>IF([3]EvReport!L41= 0, " ",[3]EvReport!L41)</f>
        <v>Reserve</v>
      </c>
    </row>
    <row r="42" spans="1:10" ht="18">
      <c r="A42" s="7"/>
      <c r="B42" s="1088"/>
      <c r="C42" s="593" t="str">
        <f>[3]Master!CU3</f>
        <v xml:space="preserve"> Bramhangoan 100 MW PP (Aggreko)</v>
      </c>
      <c r="D42" s="594"/>
      <c r="E42" s="596" t="str">
        <f>[3]Master!CU4</f>
        <v>IPP</v>
      </c>
      <c r="F42" s="599" t="str">
        <f>[3]Master!CU6</f>
        <v>114*0.959</v>
      </c>
      <c r="G42" s="596">
        <f>[3]Master!CU8</f>
        <v>0</v>
      </c>
      <c r="H42" s="597">
        <f>[3]YesterdayGen!CU34</f>
        <v>0</v>
      </c>
      <c r="I42" s="598">
        <f>[3]YesterdayGen!CU31</f>
        <v>0</v>
      </c>
      <c r="J42" s="403" t="str">
        <f>IF([3]EvReport!L42= 0, " ",[3]EvReport!L42)</f>
        <v>Contract Expired</v>
      </c>
    </row>
    <row r="43" spans="1:10" ht="18">
      <c r="A43" s="7"/>
      <c r="B43" s="1088"/>
      <c r="C43" s="593" t="str">
        <f>[3]Master!CW3</f>
        <v>Aurahati 100MW PP (Aggreko)</v>
      </c>
      <c r="D43" s="594"/>
      <c r="E43" s="595" t="str">
        <f>[3]Master!CW4</f>
        <v>IPP</v>
      </c>
      <c r="F43" s="595" t="str">
        <f>[3]Master!CW6</f>
        <v>0.85*23+0.95*91</v>
      </c>
      <c r="G43" s="596">
        <f>[3]Master!CW8</f>
        <v>0</v>
      </c>
      <c r="H43" s="597">
        <f>[3]YesterdayGen!CW34</f>
        <v>0</v>
      </c>
      <c r="I43" s="598">
        <f>[3]YesterdayGen!CW31</f>
        <v>0</v>
      </c>
      <c r="J43" s="1990" t="str">
        <f>IF([3]EvReport!L43= 0, " ",[3]EvReport!L43)</f>
        <v>Contract Expired</v>
      </c>
    </row>
    <row r="44" spans="1:10" ht="18">
      <c r="A44" s="7"/>
      <c r="B44" s="1088">
        <v>32</v>
      </c>
      <c r="C44" s="593" t="str">
        <f>[3]Master!CX3</f>
        <v xml:space="preserve">Kodda 149 MW PP Unit-1 (Summit) </v>
      </c>
      <c r="D44" s="594"/>
      <c r="E44" s="596" t="str">
        <f>[3]Master!CX4</f>
        <v>IPP</v>
      </c>
      <c r="F44" s="599" t="str">
        <f>[3]Master!CX6</f>
        <v>8*18.45+8.97</v>
      </c>
      <c r="G44" s="596">
        <f>[3]Master!CX8</f>
        <v>149</v>
      </c>
      <c r="H44" s="597">
        <f>[3]YesterdayGen!CX34</f>
        <v>108</v>
      </c>
      <c r="I44" s="598">
        <f>[3]YesterdayGen!CX31</f>
        <v>1921104</v>
      </c>
      <c r="J44" s="403" t="str">
        <f>IF([3]EvReport!L44= 0, " ",[3]EvReport!L44)</f>
        <v>low demand</v>
      </c>
    </row>
    <row r="45" spans="1:10" ht="18">
      <c r="A45" s="7"/>
      <c r="B45" s="1088">
        <v>33</v>
      </c>
      <c r="C45" s="593" t="str">
        <f>[3]Master!DE3</f>
        <v>Gazipur 100 MW PP</v>
      </c>
      <c r="D45" s="594"/>
      <c r="E45" s="596" t="str">
        <f>[3]Master!DE4</f>
        <v>RPCL</v>
      </c>
      <c r="F45" s="599" t="str">
        <f>[3]Master!DE6</f>
        <v>6*17.5</v>
      </c>
      <c r="G45" s="596">
        <f>[3]Master!DE8</f>
        <v>105</v>
      </c>
      <c r="H45" s="597">
        <f>[3]YesterdayGen!DE34</f>
        <v>0</v>
      </c>
      <c r="I45" s="598">
        <f>[3]YesterdayGen!DE31</f>
        <v>304320</v>
      </c>
      <c r="J45" s="403" t="str">
        <f>IF([3]EvReport!L45= 0, " ",[3]EvReport!L45)</f>
        <v>Reserve</v>
      </c>
    </row>
    <row r="46" spans="1:10" ht="18">
      <c r="A46" s="7"/>
      <c r="B46" s="1986">
        <v>34</v>
      </c>
      <c r="C46" s="593" t="str">
        <f>[3]Master!DO3</f>
        <v>Meghnaghat 104 MW PP (OPCL)</v>
      </c>
      <c r="D46" s="594"/>
      <c r="E46" s="1991" t="str">
        <f>[3]Master!DO4</f>
        <v>IPP</v>
      </c>
      <c r="F46" s="1992" t="str">
        <f>[3]Master!DO6</f>
        <v>18.5*6</v>
      </c>
      <c r="G46" s="1991">
        <f>[3]Master!DO8</f>
        <v>104</v>
      </c>
      <c r="H46" s="1993">
        <f>[3]YesterdayGen!DO34</f>
        <v>0</v>
      </c>
      <c r="I46" s="1994">
        <f>[3]YesterdayGen!DO31</f>
        <v>25920</v>
      </c>
      <c r="J46" s="1990" t="str">
        <f>IF([3]EvReport!L46= 0, " ",[3]EvReport!L46)</f>
        <v>Reserve</v>
      </c>
    </row>
    <row r="47" spans="1:10" ht="18">
      <c r="A47" s="7"/>
      <c r="B47" s="596">
        <v>35</v>
      </c>
      <c r="C47" s="402" t="str">
        <f>[3]Master!DQ3</f>
        <v>Manikgonj 162MW PP(MPGL)</v>
      </c>
      <c r="D47" s="600"/>
      <c r="E47" s="596" t="str">
        <f>[3]Master!DQ4</f>
        <v>IPP</v>
      </c>
      <c r="F47" s="596" t="str">
        <f>[3]Master!DQ6</f>
        <v>9*18</v>
      </c>
      <c r="G47" s="596">
        <f>[3]Master!DQ8</f>
        <v>162</v>
      </c>
      <c r="H47" s="601">
        <f>[3]YesterdayGen!DQ34</f>
        <v>0</v>
      </c>
      <c r="I47" s="428">
        <f>[3]YesterdayGen!DQ31</f>
        <v>0</v>
      </c>
      <c r="J47" s="403" t="str">
        <f>IF([3]EvReport!L47= 0, " ",[3]EvReport!L47)</f>
        <v>Reserve</v>
      </c>
    </row>
    <row r="48" spans="1:10" ht="18.75" thickBot="1">
      <c r="A48" s="7"/>
      <c r="B48" s="1201">
        <v>36</v>
      </c>
      <c r="C48" s="1202" t="str">
        <f>[3]Master!DU3</f>
        <v>Spectra Solar Plant Ltd.</v>
      </c>
      <c r="D48" s="1203"/>
      <c r="E48" s="1201" t="str">
        <f>[3]Master!DU4</f>
        <v>IPP</v>
      </c>
      <c r="F48" s="1201">
        <f>[3]Master!DU6</f>
        <v>35</v>
      </c>
      <c r="G48" s="1201">
        <f>[3]Master!DU8</f>
        <v>35</v>
      </c>
      <c r="H48" s="1204">
        <f>[3]YesterdayGen!DU34</f>
        <v>0</v>
      </c>
      <c r="I48" s="1205">
        <f>[3]YesterdayGen!DU31</f>
        <v>179491</v>
      </c>
      <c r="J48" s="1206" t="str">
        <f>IF([3]EvReport!L48= 0, " ",[3]EvReport!L48)</f>
        <v xml:space="preserve"> </v>
      </c>
    </row>
    <row r="49" spans="1:10" ht="18.75" thickBot="1">
      <c r="A49" s="7"/>
      <c r="B49" s="685">
        <v>37</v>
      </c>
      <c r="C49" s="686" t="str">
        <f>[3]Master!DW3</f>
        <v>Kanchan Purbachal Power Generation  Ltd.</v>
      </c>
      <c r="D49" s="613"/>
      <c r="E49" s="614" t="str">
        <f>[3]Master!DW4</f>
        <v>IPP</v>
      </c>
      <c r="F49" s="614" t="str">
        <f>[3]Master!DW6</f>
        <v>18.4*3</v>
      </c>
      <c r="G49" s="616">
        <f>[3]Master!DW8</f>
        <v>55</v>
      </c>
      <c r="H49" s="687">
        <f>[3]YesterdayGen!DW34</f>
        <v>0</v>
      </c>
      <c r="I49" s="615">
        <f>[3]YesterdayGen!DW31</f>
        <v>0</v>
      </c>
      <c r="J49" s="608" t="str">
        <f>IF([3]EvReport!L49= 0, " ",[3]EvReport!L49)</f>
        <v>Fuel shortage</v>
      </c>
    </row>
    <row r="50" spans="1:10" ht="18.75" thickBot="1">
      <c r="A50" s="7"/>
      <c r="B50" s="685">
        <v>38</v>
      </c>
      <c r="C50" s="686" t="str">
        <f>[3]Master!ED3</f>
        <v>Meghnaghat Unique power</v>
      </c>
      <c r="D50" s="613"/>
      <c r="E50" s="614" t="str">
        <f>[3]Master!ED4</f>
        <v>IPP</v>
      </c>
      <c r="F50" s="614">
        <f>[3]Master!ED6</f>
        <v>586</v>
      </c>
      <c r="G50" s="616">
        <f>[3]Master!ED8</f>
        <v>584</v>
      </c>
      <c r="H50" s="687">
        <f>[3]YesterdayGen!ED34</f>
        <v>360</v>
      </c>
      <c r="I50" s="615">
        <f>[3]YesterdayGen!ED31</f>
        <v>4664091</v>
      </c>
      <c r="J50" s="608" t="str">
        <f>IF([3]EvReport!L50= 0, " ",[3]EvReport!L50)</f>
        <v xml:space="preserve"> </v>
      </c>
    </row>
    <row r="51" spans="1:10" ht="18.75" thickBot="1">
      <c r="A51" s="7"/>
      <c r="B51" s="685"/>
      <c r="C51" s="686" t="str">
        <f>[3]Master!EE3</f>
        <v>Summit Meghanghat-2 589 MW(Gas)</v>
      </c>
      <c r="D51" s="613"/>
      <c r="E51" s="614" t="str">
        <f>[3]Master!EE4</f>
        <v>IPP</v>
      </c>
      <c r="F51" s="614">
        <f>[3]Master!EE6</f>
        <v>589</v>
      </c>
      <c r="G51" s="616">
        <f>[3]Master!EE8</f>
        <v>0</v>
      </c>
      <c r="H51" s="687">
        <f>[3]YesterdayGen!EE34</f>
        <v>587</v>
      </c>
      <c r="I51" s="615">
        <f>[3]YesterdayGen!EE31</f>
        <v>13309091</v>
      </c>
      <c r="J51" s="608" t="str">
        <f>IF([3]EvReport!L51= 0, " ",[3]EvReport!L51)</f>
        <v>On test.</v>
      </c>
    </row>
    <row r="52" spans="1:10" ht="19.5" thickBot="1">
      <c r="A52" s="13"/>
      <c r="B52" s="411"/>
      <c r="C52" s="412" t="s">
        <v>113</v>
      </c>
      <c r="D52" s="412"/>
      <c r="E52" s="413"/>
      <c r="F52" s="413"/>
      <c r="G52" s="414">
        <f>SUM(G9:G51)</f>
        <v>5634</v>
      </c>
      <c r="H52" s="414">
        <f>SUM(H9:H51)</f>
        <v>3115</v>
      </c>
      <c r="I52" s="414">
        <f>SUM(I9:I51)</f>
        <v>67193991</v>
      </c>
      <c r="J52" s="415" t="s">
        <v>0</v>
      </c>
    </row>
    <row r="53" spans="1:10" ht="18">
      <c r="A53" s="7"/>
      <c r="B53" s="1088">
        <v>39</v>
      </c>
      <c r="C53" s="1089" t="str">
        <f>[3]Master!AN3</f>
        <v xml:space="preserve">Chattogram TPP-1 </v>
      </c>
      <c r="D53" s="1090"/>
      <c r="E53" s="1091" t="str">
        <f>[3]Master!AN4</f>
        <v>PDB</v>
      </c>
      <c r="F53" s="1092" t="str">
        <f>[3]Master!AN6</f>
        <v>1*210</v>
      </c>
      <c r="G53" s="1088">
        <f>[3]Master!AN8</f>
        <v>180</v>
      </c>
      <c r="H53" s="1093">
        <f>[3]YesterdayGen!AN34</f>
        <v>120</v>
      </c>
      <c r="I53" s="1094">
        <f>[3]YesterdayGen!AN31</f>
        <v>2800000</v>
      </c>
      <c r="J53" s="401" t="str">
        <f>IF([3]EvReport!L53 = 0, " ",[3]EvReport!L53)</f>
        <v>Gas shortage</v>
      </c>
    </row>
    <row r="54" spans="1:10" ht="18">
      <c r="A54" s="7"/>
      <c r="B54" s="1088"/>
      <c r="C54" s="416" t="str">
        <f>[3]Master!AO3</f>
        <v>Chattogram TPP-2</v>
      </c>
      <c r="D54" s="1090"/>
      <c r="E54" s="1091" t="str">
        <f>[3]Master!AO4</f>
        <v>PDB</v>
      </c>
      <c r="F54" s="1092" t="str">
        <f>[3]Master!AO6</f>
        <v>1*210</v>
      </c>
      <c r="G54" s="1088">
        <f>[3]Master!AO8</f>
        <v>180</v>
      </c>
      <c r="H54" s="1093">
        <f>[3]YesterdayGen!AO34</f>
        <v>0</v>
      </c>
      <c r="I54" s="1094">
        <f>[3]YesterdayGen!AO31</f>
        <v>0</v>
      </c>
      <c r="J54" s="403" t="str">
        <f>IF([3]EvReport!L54 = 0, " ",[3]EvReport!L54)</f>
        <v>Gas shortage</v>
      </c>
    </row>
    <row r="55" spans="1:10" ht="18">
      <c r="A55" s="7"/>
      <c r="B55" s="1088">
        <v>40</v>
      </c>
      <c r="C55" s="416" t="str">
        <f>[3]Master!AP3</f>
        <v>Raozan 25 MW PP</v>
      </c>
      <c r="D55" s="1090"/>
      <c r="E55" s="1091" t="str">
        <f>[3]Master!AP4</f>
        <v>RPCL</v>
      </c>
      <c r="F55" s="1092" t="str">
        <f>[3]Master!AP6</f>
        <v>3*8.9</v>
      </c>
      <c r="G55" s="1088">
        <f>[3]Master!AP8</f>
        <v>25</v>
      </c>
      <c r="H55" s="1093">
        <f>[3]YesterdayGen!AP34</f>
        <v>25</v>
      </c>
      <c r="I55" s="1094">
        <f>[3]YesterdayGen!AP31</f>
        <v>184761</v>
      </c>
      <c r="J55" s="403" t="str">
        <f>IF([3]EvReport!L55 = 0, " ",[3]EvReport!L55)</f>
        <v xml:space="preserve"> </v>
      </c>
    </row>
    <row r="56" spans="1:10" ht="18">
      <c r="A56" s="7"/>
      <c r="B56" s="1088">
        <v>41</v>
      </c>
      <c r="C56" s="416" t="str">
        <f>[3]Master!CY3</f>
        <v>Teknaf  20MW PP (Solartech)</v>
      </c>
      <c r="D56" s="1090"/>
      <c r="E56" s="1091" t="str">
        <f>[3]Master!CY4</f>
        <v>IPP</v>
      </c>
      <c r="F56" s="1092">
        <f>[3]Master!CY6</f>
        <v>20</v>
      </c>
      <c r="G56" s="1088">
        <f>[3]Master!CY8</f>
        <v>20</v>
      </c>
      <c r="H56" s="1093">
        <f>[3]YesterdayGen!CY34</f>
        <v>0</v>
      </c>
      <c r="I56" s="1094">
        <f>[3]YesterdayGen!CY31</f>
        <v>132570</v>
      </c>
      <c r="J56" s="403" t="str">
        <f>IF([3]EvReport!L56= 0, " ",[3]EvReport!L56)</f>
        <v xml:space="preserve"> </v>
      </c>
    </row>
    <row r="57" spans="1:10" ht="18">
      <c r="A57" s="7"/>
      <c r="B57" s="1088">
        <v>42</v>
      </c>
      <c r="C57" s="416" t="str">
        <f>[3]Master!BA3</f>
        <v>Patenga 50MW PP (Baraka)</v>
      </c>
      <c r="D57" s="1090"/>
      <c r="E57" s="1091" t="str">
        <f>[3]Master!BA4</f>
        <v>IPP</v>
      </c>
      <c r="F57" s="1092" t="str">
        <f>[3]Master!BA6</f>
        <v>8*6.98</v>
      </c>
      <c r="G57" s="1088">
        <f>[3]Master!BA8</f>
        <v>50</v>
      </c>
      <c r="H57" s="1093">
        <f>[3]YesterdayGen!BA34</f>
        <v>6</v>
      </c>
      <c r="I57" s="1094">
        <f>[3]YesterdayGen!BA31</f>
        <v>84000</v>
      </c>
      <c r="J57" s="403" t="str">
        <f>IF([3]EvReport!L57 = 0, " ",[3]EvReport!L57)</f>
        <v>Fuel shortage</v>
      </c>
    </row>
    <row r="58" spans="1:10" ht="18">
      <c r="A58" s="7"/>
      <c r="B58" s="1088">
        <v>43</v>
      </c>
      <c r="C58" s="416" t="s">
        <v>116</v>
      </c>
      <c r="D58" s="1972"/>
      <c r="E58" s="1974" t="str">
        <f>[3]Master!AL4</f>
        <v>PDB</v>
      </c>
      <c r="F58" s="1974" t="s">
        <v>118</v>
      </c>
      <c r="G58" s="1974">
        <f>[3]Master!AL8+[3]Master!AM8</f>
        <v>230</v>
      </c>
      <c r="H58" s="1975">
        <f>[3]YesterdayGen!AL34+[3]YesterdayGen!AM34</f>
        <v>30</v>
      </c>
      <c r="I58" s="1250">
        <f>[3]YesterdayGen!AL31+[3]YesterdayGen!AM31</f>
        <v>720000</v>
      </c>
      <c r="J58" s="403" t="str">
        <f>IF([3]EvReport!L58 = 0, " ",[3]EvReport!L58)</f>
        <v>Low water level</v>
      </c>
    </row>
    <row r="59" spans="1:10" ht="18">
      <c r="A59" s="7"/>
      <c r="B59" s="1088">
        <v>44</v>
      </c>
      <c r="C59" s="417" t="s">
        <v>119</v>
      </c>
      <c r="D59" s="1995"/>
      <c r="E59" s="1976" t="str">
        <f>[3]Master!AQ4</f>
        <v>PDB</v>
      </c>
      <c r="F59" s="1974" t="str">
        <f>[3]Master!AQ6</f>
        <v>1*150+1*75</v>
      </c>
      <c r="G59" s="1974">
        <f>[3]Master!AQ8</f>
        <v>225</v>
      </c>
      <c r="H59" s="1975">
        <f>[3]YesterdayGen!AQ34+[3]YesterdayGen!AR34</f>
        <v>213</v>
      </c>
      <c r="I59" s="1250">
        <f>[3]YesterdayGen!AQ31+[3]YesterdayGen!AR31</f>
        <v>4998952</v>
      </c>
      <c r="J59" s="403" t="str">
        <f>IF([3]EvReport!L59 = 0, " ",[3]EvReport!L59)</f>
        <v xml:space="preserve"> </v>
      </c>
    </row>
    <row r="60" spans="1:10" ht="18">
      <c r="A60" s="7"/>
      <c r="B60" s="1088">
        <v>45</v>
      </c>
      <c r="C60" s="417" t="s">
        <v>121</v>
      </c>
      <c r="D60" s="1981"/>
      <c r="E60" s="1976" t="str">
        <f>[3]Master!AS4</f>
        <v>PDB</v>
      </c>
      <c r="F60" s="1974" t="str">
        <f>[3]Master!AS6</f>
        <v xml:space="preserve">1*150 </v>
      </c>
      <c r="G60" s="1974">
        <f>[3]Master!AS8</f>
        <v>150</v>
      </c>
      <c r="H60" s="1975">
        <f>[3]YesterdayGen!AS34+[3]YesterdayGen!AT34</f>
        <v>0</v>
      </c>
      <c r="I60" s="1250">
        <f>[3]YesterdayGen!AS31+[3]YesterdayGen!AT31</f>
        <v>0</v>
      </c>
      <c r="J60" s="403" t="str">
        <f>IF([3]EvReport!L60 = 0, " ",[3]EvReport!L60)</f>
        <v>Under maint.</v>
      </c>
    </row>
    <row r="61" spans="1:10" ht="18">
      <c r="A61" s="7"/>
      <c r="B61" s="1088">
        <v>46</v>
      </c>
      <c r="C61" s="417" t="str">
        <f>[3]Master!DF3</f>
        <v>Sikalbaha 105 MW PP (Baraka Sikalbaha)</v>
      </c>
      <c r="D61" s="1981"/>
      <c r="E61" s="1976" t="str">
        <f>[3]Master!DF4</f>
        <v>IPP</v>
      </c>
      <c r="F61" s="1996" t="str">
        <f>[3]Master!DF6</f>
        <v>6*17.5</v>
      </c>
      <c r="G61" s="1979">
        <f>[3]Master!DF8</f>
        <v>105</v>
      </c>
      <c r="H61" s="1975">
        <f>[3]YesterdayGen!DF34</f>
        <v>17</v>
      </c>
      <c r="I61" s="1253">
        <f>[3]YesterdayGen!DF31</f>
        <v>243381</v>
      </c>
      <c r="J61" s="403" t="str">
        <f>IF([3]EvReport!L61= 0, " ",[3]EvReport!L61)</f>
        <v>Fuel shortage</v>
      </c>
    </row>
    <row r="62" spans="1:10" ht="18">
      <c r="A62" s="7"/>
      <c r="B62" s="1088">
        <v>47</v>
      </c>
      <c r="C62" s="417" t="str">
        <f>[3]Master!AW3</f>
        <v>Hathazari 100 MW peaking PP</v>
      </c>
      <c r="D62" s="1981"/>
      <c r="E62" s="1976" t="str">
        <f>[3]Master!AW4</f>
        <v>PDB</v>
      </c>
      <c r="F62" s="1997" t="str">
        <f>[3]Master!AW6</f>
        <v>11*8.9</v>
      </c>
      <c r="G62" s="1974">
        <f>[3]Master!AW8</f>
        <v>98</v>
      </c>
      <c r="H62" s="1975">
        <f>[3]YesterdayGen!AW34</f>
        <v>70</v>
      </c>
      <c r="I62" s="1250">
        <f>[3]YesterdayGen!AW31</f>
        <v>1171488</v>
      </c>
      <c r="J62" s="403" t="str">
        <f>IF([3]EvReport!L62 = 0, " ",[3]EvReport!L62)</f>
        <v>Engine problem</v>
      </c>
    </row>
    <row r="63" spans="1:10" ht="18">
      <c r="A63" s="7"/>
      <c r="B63" s="1088">
        <v>48</v>
      </c>
      <c r="C63" s="417" t="str">
        <f>[3]Master!AX3</f>
        <v>Dohazari -Kalaish 100 MW Peaking</v>
      </c>
      <c r="D63" s="1981"/>
      <c r="E63" s="1976" t="str">
        <f>[3]Master!AX4</f>
        <v>PDB</v>
      </c>
      <c r="F63" s="1997" t="str">
        <f>[3]Master!AX6</f>
        <v>6*17</v>
      </c>
      <c r="G63" s="1974">
        <f>[3]Master!AX8</f>
        <v>102</v>
      </c>
      <c r="H63" s="1975">
        <f>[3]YesterdayGen!AX34</f>
        <v>51</v>
      </c>
      <c r="I63" s="1250">
        <f>[3]YesterdayGen!AX31</f>
        <v>700525</v>
      </c>
      <c r="J63" s="403" t="str">
        <f>IF([3]EvReport!L63 = 0, " ",[3]EvReport!L63)</f>
        <v>Fuel shortage</v>
      </c>
    </row>
    <row r="64" spans="1:10" ht="18">
      <c r="A64" s="7"/>
      <c r="B64" s="1088">
        <v>49</v>
      </c>
      <c r="C64" s="417" t="str">
        <f>[3]Master!AY3</f>
        <v>Juldah 100 MW Unit-1 (Acorn)</v>
      </c>
      <c r="D64" s="1981"/>
      <c r="E64" s="1976" t="str">
        <f>[3]Master!AY4</f>
        <v>NENP</v>
      </c>
      <c r="F64" s="1997" t="str">
        <f>[3]Master!AY6</f>
        <v>8*13.45</v>
      </c>
      <c r="G64" s="1974">
        <f>[3]Master!AY8</f>
        <v>100</v>
      </c>
      <c r="H64" s="1975">
        <f>[3]YesterdayGen!AY34</f>
        <v>80</v>
      </c>
      <c r="I64" s="1250">
        <f>[3]YesterdayGen!AY31</f>
        <v>837240</v>
      </c>
      <c r="J64" s="403" t="str">
        <f>IF([3]EvReport!L64 = 0, " ",[3]EvReport!L64)</f>
        <v xml:space="preserve"> </v>
      </c>
    </row>
    <row r="65" spans="1:10" ht="18">
      <c r="A65" s="7"/>
      <c r="B65" s="1088">
        <v>50</v>
      </c>
      <c r="C65" s="417" t="str">
        <f>[3]Master!CZ3</f>
        <v>Juldah 100 MW PP Unit-3 (Acorn)</v>
      </c>
      <c r="D65" s="1981"/>
      <c r="E65" s="1988" t="str">
        <f>[3]Master!CZ4</f>
        <v>IPP</v>
      </c>
      <c r="F65" s="1998" t="str">
        <f>[3]Master!CZ6</f>
        <v>8*13.5</v>
      </c>
      <c r="G65" s="1986">
        <f>[3]Master!CZ8</f>
        <v>100</v>
      </c>
      <c r="H65" s="1975">
        <f>[3]YesterdayGen!CZ34</f>
        <v>0</v>
      </c>
      <c r="I65" s="1250">
        <f>[3]YesterdayGen!CZ31</f>
        <v>0</v>
      </c>
      <c r="J65" s="403" t="str">
        <f>IF([3]EvReport!L65= 0, " ",[3]EvReport!L65)</f>
        <v>Fuel shortage</v>
      </c>
    </row>
    <row r="66" spans="1:10" ht="18">
      <c r="A66" s="7"/>
      <c r="B66" s="1088">
        <v>51</v>
      </c>
      <c r="C66" s="417" t="str">
        <f>[3]Master!BB3</f>
        <v>Barabkunda  22 MW PP (Regent)</v>
      </c>
      <c r="D66" s="1981"/>
      <c r="E66" s="1985" t="str">
        <f>[3]Master!BB4</f>
        <v>SIPP, PDB</v>
      </c>
      <c r="F66" s="1998" t="str">
        <f>[3]Master!BB6</f>
        <v>8*2.90</v>
      </c>
      <c r="G66" s="1986">
        <f>[3]Master!BB8</f>
        <v>22</v>
      </c>
      <c r="H66" s="1975">
        <f>[3]YesterdayGen!BB34</f>
        <v>5</v>
      </c>
      <c r="I66" s="1251">
        <f>[3]YesterdayGen!BB31</f>
        <v>101424</v>
      </c>
      <c r="J66" s="403" t="str">
        <f>IF([3]EvReport!L66 = 0, " ",[3]EvReport!L66)</f>
        <v>Engine problem</v>
      </c>
    </row>
    <row r="67" spans="1:10" ht="18">
      <c r="A67" s="7"/>
      <c r="B67" s="1088" t="s">
        <v>126</v>
      </c>
      <c r="C67" s="418" t="str">
        <f>[3]Master!BC3</f>
        <v>Malancha, Ctg. EPZ (United)</v>
      </c>
      <c r="D67" s="1255"/>
      <c r="E67" s="1256"/>
      <c r="F67" s="1256" t="str">
        <f>[3]Master!BC6</f>
        <v>5*8.73+3*9.34</v>
      </c>
      <c r="G67" s="1257">
        <f>[3]Master!BC8</f>
        <v>0</v>
      </c>
      <c r="H67" s="1258">
        <f>[3]YesterdayGen!BC34</f>
        <v>42</v>
      </c>
      <c r="I67" s="1259">
        <f>[3]YesterdayGen!BC31</f>
        <v>1009920</v>
      </c>
      <c r="J67" s="403" t="str">
        <f>IF([3]EvReport!L67 = 0, " ",[3]EvReport!L67)</f>
        <v xml:space="preserve"> </v>
      </c>
    </row>
    <row r="68" spans="1:10" ht="18.75" thickBot="1">
      <c r="A68" s="7"/>
      <c r="B68" s="688">
        <v>52</v>
      </c>
      <c r="C68" s="602" t="str">
        <f>[3]Master!AZ3</f>
        <v>Chattogram 108 MW PP (ECPV)</v>
      </c>
      <c r="D68" s="603"/>
      <c r="E68" s="604" t="str">
        <f>[3]Master!AZ4</f>
        <v>IPP</v>
      </c>
      <c r="F68" s="604" t="str">
        <f>[3]Master!AZ6</f>
        <v>16*7</v>
      </c>
      <c r="G68" s="605">
        <f>[3]Master!AZ8</f>
        <v>108</v>
      </c>
      <c r="H68" s="606">
        <f>[3]YesterdayGen!AZ34</f>
        <v>12</v>
      </c>
      <c r="I68" s="607">
        <f>[3]YesterdayGen!AZ31</f>
        <v>63360</v>
      </c>
      <c r="J68" s="1206" t="str">
        <f>IF([3]EvReport!L68 = 0, " ",[3]EvReport!L68)</f>
        <v>Fuel shortage</v>
      </c>
    </row>
    <row r="69" spans="1:10" ht="18.75" thickBot="1">
      <c r="A69" s="7"/>
      <c r="B69" s="688">
        <v>53</v>
      </c>
      <c r="C69" s="602" t="str">
        <f>[3]Master!DG3</f>
        <v>Kaptai 7 MW  Solar PP</v>
      </c>
      <c r="D69" s="603"/>
      <c r="E69" s="604" t="str">
        <f>[3]Master!DG4</f>
        <v>PDB</v>
      </c>
      <c r="F69" s="604" t="str">
        <f>[3]Master!DG6</f>
        <v>7.4 MW</v>
      </c>
      <c r="G69" s="605">
        <f>[3]Master!DG8</f>
        <v>7</v>
      </c>
      <c r="H69" s="606">
        <f>[3]YesterdayGen!DG34</f>
        <v>0</v>
      </c>
      <c r="I69" s="607">
        <f>[3]YesterdayGen!DG31</f>
        <v>32281</v>
      </c>
      <c r="J69" s="608" t="str">
        <f>IF([3]EvReport!L69= 0, " ",[3]EvReport!L69)</f>
        <v xml:space="preserve"> </v>
      </c>
    </row>
    <row r="70" spans="1:10" ht="18.75" thickBot="1">
      <c r="A70" s="7"/>
      <c r="B70" s="688">
        <v>54</v>
      </c>
      <c r="C70" s="602" t="str">
        <f>[3]Master!DH3</f>
        <v>Anwara 300 MW PP (United)</v>
      </c>
      <c r="D70" s="603"/>
      <c r="E70" s="604" t="str">
        <f>[3]Master!DH4</f>
        <v>IPP</v>
      </c>
      <c r="F70" s="604" t="str">
        <f>[3]Master!DH6</f>
        <v>17*17+24</v>
      </c>
      <c r="G70" s="605">
        <f>[3]Master!DH8</f>
        <v>300</v>
      </c>
      <c r="H70" s="606">
        <f>[3]YesterdayGen!DH34</f>
        <v>16</v>
      </c>
      <c r="I70" s="607">
        <f>[3]YesterdayGen!DH31</f>
        <v>388909</v>
      </c>
      <c r="J70" s="608" t="str">
        <f>IF([3]EvReport!L70= 0, " ",[3]EvReport!L70)</f>
        <v>Fuel shortage</v>
      </c>
    </row>
    <row r="71" spans="1:10" ht="18">
      <c r="A71" s="7"/>
      <c r="B71" s="1088">
        <v>55</v>
      </c>
      <c r="C71" s="689" t="str">
        <f>[3]Master!DI3</f>
        <v>Jodiac Power</v>
      </c>
      <c r="D71" s="690"/>
      <c r="E71" s="612" t="str">
        <f>[3]Master!DI4</f>
        <v>IPP</v>
      </c>
      <c r="F71" s="691" t="str">
        <f>[3]Master!DI6</f>
        <v>3*18.55+1*3.6</v>
      </c>
      <c r="G71" s="596">
        <f>[3]Master!DI8</f>
        <v>54</v>
      </c>
      <c r="H71" s="597">
        <f>[3]YesterdayGen!DI34</f>
        <v>0</v>
      </c>
      <c r="I71" s="598">
        <f>[3]YesterdayGen!DI31</f>
        <v>0</v>
      </c>
      <c r="J71" s="403" t="str">
        <f>IF([3]EvReport!L71= 0, " ",[3]EvReport!L71)</f>
        <v>Fuel shortage</v>
      </c>
    </row>
    <row r="72" spans="1:10" ht="18">
      <c r="A72" s="7"/>
      <c r="B72" s="1986">
        <v>56</v>
      </c>
      <c r="C72" s="689" t="str">
        <f>[3]Master!DJ3</f>
        <v>Karnaphuli Power Ltd.</v>
      </c>
      <c r="D72" s="690"/>
      <c r="E72" s="1999" t="str">
        <f>[3]Master!DJ4</f>
        <v>IPP</v>
      </c>
      <c r="F72" s="2000" t="str">
        <f>[3]Master!DJ6</f>
        <v>18.415*6+6.5</v>
      </c>
      <c r="G72" s="1991">
        <f>[3]Master!DJ8</f>
        <v>110</v>
      </c>
      <c r="H72" s="1993">
        <f>[3]YesterdayGen!DJ34</f>
        <v>17</v>
      </c>
      <c r="I72" s="1994">
        <f>[3]YesterdayGen!DJ31</f>
        <v>423198</v>
      </c>
      <c r="J72" s="1990" t="str">
        <f>IF([3]EvReport!L72= 0, " ",[3]EvReport!L72)</f>
        <v>Fuel shortage</v>
      </c>
    </row>
    <row r="73" spans="1:10" ht="18">
      <c r="A73" s="7"/>
      <c r="B73" s="596">
        <v>57</v>
      </c>
      <c r="C73" s="408" t="str">
        <f>[3]Master!DM3</f>
        <v>Juldah unit-2 (Acorn)</v>
      </c>
      <c r="D73" s="692"/>
      <c r="E73" s="612" t="str">
        <f>[3]Master!DM4</f>
        <v>IPP</v>
      </c>
      <c r="F73" s="612" t="str">
        <f>[3]Master!DM6</f>
        <v>8*13.6</v>
      </c>
      <c r="G73" s="596">
        <f>[3]Master!DM8</f>
        <v>100</v>
      </c>
      <c r="H73" s="601">
        <f>[3]YesterdayGen!DM34</f>
        <v>0</v>
      </c>
      <c r="I73" s="428">
        <f>[3]YesterdayGen!DM31</f>
        <v>0</v>
      </c>
      <c r="J73" s="403" t="str">
        <f>IF([3]EvReport!L39= 0, " ",[3]EvReport!L39)</f>
        <v>low demand</v>
      </c>
    </row>
    <row r="74" spans="1:10" ht="18.75" thickBot="1">
      <c r="A74" s="7"/>
      <c r="B74" s="1201">
        <v>58</v>
      </c>
      <c r="C74" s="1207" t="str">
        <f>[3]Master!DR3</f>
        <v>Anlima Energy Ltd.</v>
      </c>
      <c r="D74" s="1208"/>
      <c r="E74" s="1209" t="str">
        <f>[3]Master!DR4</f>
        <v>IPP</v>
      </c>
      <c r="F74" s="1209" t="str">
        <f>[3]Master!DR6</f>
        <v>6*21.2</v>
      </c>
      <c r="G74" s="1201">
        <f>[3]Master!DR8</f>
        <v>116</v>
      </c>
      <c r="H74" s="1204">
        <f>[3]YesterdayGen!DR34</f>
        <v>17</v>
      </c>
      <c r="I74" s="1205">
        <f>[3]YesterdayGen!DR31</f>
        <v>419018</v>
      </c>
      <c r="J74" s="1206" t="str">
        <f>IF([3]EvReport!L74= 0, " ",[3]EvReport!L74)</f>
        <v>Fuel shortage</v>
      </c>
    </row>
    <row r="75" spans="1:10" ht="18.75" thickBot="1">
      <c r="A75" s="7"/>
      <c r="B75" s="685">
        <v>59</v>
      </c>
      <c r="C75" s="1095" t="s">
        <v>866</v>
      </c>
      <c r="D75" s="1096"/>
      <c r="E75" s="696" t="str">
        <f>[3]Master!DY4</f>
        <v>BPDB-RPCL</v>
      </c>
      <c r="F75" s="696" t="str">
        <f>[3]Master!DY6</f>
        <v>18.5*9</v>
      </c>
      <c r="G75" s="616">
        <f>[3]Master!DY8</f>
        <v>163</v>
      </c>
      <c r="H75" s="687">
        <f>[3]YesterdayGen!DY34</f>
        <v>0</v>
      </c>
      <c r="I75" s="615">
        <f>[3]YesterdayGen!DY31</f>
        <v>0</v>
      </c>
      <c r="J75" s="608" t="str">
        <f>IF([3]EvReport!L75= 0, " ",[3]EvReport!L75)</f>
        <v>Reserve</v>
      </c>
    </row>
    <row r="76" spans="1:10" ht="18.75" thickBot="1">
      <c r="A76" s="7"/>
      <c r="B76" s="685">
        <v>60</v>
      </c>
      <c r="C76" s="1095" t="str">
        <f>[3]Master!EA3</f>
        <v>SS Power I</v>
      </c>
      <c r="D76" s="1096"/>
      <c r="E76" s="696" t="str">
        <f>[3]Master!EA4</f>
        <v xml:space="preserve">SS Power </v>
      </c>
      <c r="F76" s="696" t="str">
        <f>[3]Master!EA6</f>
        <v>2*612</v>
      </c>
      <c r="G76" s="616">
        <f>[3]Master!EA8</f>
        <v>1224</v>
      </c>
      <c r="H76" s="687">
        <f>[3]YesterdayGen!EA34</f>
        <v>479</v>
      </c>
      <c r="I76" s="615">
        <f>[3]YesterdayGen!EA31</f>
        <v>11356362</v>
      </c>
      <c r="J76" s="608" t="str">
        <f>IF([3]EvReport!L76= 0, " ",[3]EvReport!L76)</f>
        <v xml:space="preserve"> </v>
      </c>
    </row>
    <row r="77" spans="1:10" ht="18.75" thickBot="1">
      <c r="A77" s="7"/>
      <c r="B77" s="685"/>
      <c r="C77" s="1095" t="str">
        <f>[3]Master!EB3</f>
        <v>Cox's Bazar Wind</v>
      </c>
      <c r="D77" s="1096"/>
      <c r="E77" s="696" t="str">
        <f>[3]Master!EB4</f>
        <v>IPP</v>
      </c>
      <c r="F77" s="696">
        <f>[3]Master!EB6</f>
        <v>66</v>
      </c>
      <c r="G77" s="616">
        <f>[3]Master!EB8</f>
        <v>0</v>
      </c>
      <c r="H77" s="687">
        <f>[3]YesterdayGen!EB34</f>
        <v>1</v>
      </c>
      <c r="I77" s="615">
        <f>[3]YesterdayGen!EB31</f>
        <v>245760</v>
      </c>
      <c r="J77" s="608" t="str">
        <f>IF([3]EvReport!L77= 0, " ",[3]EvReport!L77)</f>
        <v>On test.</v>
      </c>
    </row>
    <row r="78" spans="1:10" ht="18.75" thickBot="1">
      <c r="A78" s="7"/>
      <c r="B78" s="685">
        <v>61</v>
      </c>
      <c r="C78" s="1095" t="str">
        <f>[3]Master!EC3</f>
        <v>Matarbari 2*600 MW (CPGCL)</v>
      </c>
      <c r="D78" s="1096"/>
      <c r="E78" s="696" t="str">
        <f>[3]Master!EC4</f>
        <v>CPGCL</v>
      </c>
      <c r="F78" s="696">
        <f>[3]Master!EC6</f>
        <v>0</v>
      </c>
      <c r="G78" s="616">
        <f>[3]Master!EC8</f>
        <v>575</v>
      </c>
      <c r="H78" s="687">
        <f>[3]YesterdayGen!EC34</f>
        <v>639</v>
      </c>
      <c r="I78" s="615">
        <f>[3]YesterdayGen!EC31</f>
        <v>14632727</v>
      </c>
      <c r="J78" s="608" t="str">
        <f>IF([3]EvReport!L78= 0, " ",[3]EvReport!L78)</f>
        <v xml:space="preserve"> </v>
      </c>
    </row>
    <row r="79" spans="1:10" ht="18.75" thickBot="1">
      <c r="A79" s="7"/>
      <c r="B79" s="685"/>
      <c r="C79" s="1095" t="str">
        <f>[3]Master!DZ3</f>
        <v>Mirsharai 150 MW (Gas)</v>
      </c>
      <c r="D79" s="1096"/>
      <c r="E79" s="696" t="str">
        <f>[3]Master!DZ4</f>
        <v>BPDB-RPCL</v>
      </c>
      <c r="F79" s="696" t="str">
        <f>[3]Master!DZ6</f>
        <v>18.5*9</v>
      </c>
      <c r="G79" s="616">
        <f>[3]Master!DZ8</f>
        <v>0</v>
      </c>
      <c r="H79" s="687">
        <f>[3]YesterdayGen!DZ34</f>
        <v>0</v>
      </c>
      <c r="I79" s="615">
        <f>[3]YesterdayGen!DZ31</f>
        <v>0</v>
      </c>
      <c r="J79" s="608" t="str">
        <f>IF([3]EvReport!L79= 0, " ",[3]EvReport!L79)</f>
        <v>On test.</v>
      </c>
    </row>
    <row r="80" spans="1:10" ht="18.75" thickBot="1">
      <c r="A80" s="7"/>
      <c r="B80" s="685"/>
      <c r="C80" s="1095" t="str">
        <f>[3]Master!EF3</f>
        <v>Sonagazi 75 MW Solar Plant</v>
      </c>
      <c r="D80" s="1096"/>
      <c r="E80" s="696" t="str">
        <f>[3]Master!EF4</f>
        <v>EGCB</v>
      </c>
      <c r="F80" s="696">
        <f>[3]Master!EF6</f>
        <v>75</v>
      </c>
      <c r="G80" s="616">
        <f>[3]Master!EF8</f>
        <v>0</v>
      </c>
      <c r="H80" s="687">
        <f>[3]YesterdayGen!EF34</f>
        <v>0</v>
      </c>
      <c r="I80" s="615">
        <f>[3]YesterdayGen!EF31</f>
        <v>466273</v>
      </c>
      <c r="J80" s="608" t="str">
        <f>IF([3]EvReport!L80= 0, " ",[3]EvReport!L80)</f>
        <v xml:space="preserve"> </v>
      </c>
    </row>
    <row r="81" spans="1:10" ht="19.5" thickBot="1">
      <c r="A81" s="7"/>
      <c r="B81" s="411"/>
      <c r="C81" s="412" t="s">
        <v>537</v>
      </c>
      <c r="D81" s="412"/>
      <c r="E81" s="413"/>
      <c r="F81" s="413"/>
      <c r="G81" s="414">
        <f>SUM(G53:G80)</f>
        <v>4344</v>
      </c>
      <c r="H81" s="414">
        <f>SUM(H53:H80)</f>
        <v>1840</v>
      </c>
      <c r="I81" s="414">
        <f>SUM(I53:I80)</f>
        <v>41012149</v>
      </c>
      <c r="J81" s="415" t="s">
        <v>0</v>
      </c>
    </row>
    <row r="82" spans="1:10" ht="18">
      <c r="A82" s="7"/>
      <c r="B82" s="1088"/>
      <c r="C82" s="416" t="str">
        <f>[3]Master!BD3</f>
        <v>Ashuganj TPP Unit- 3</v>
      </c>
      <c r="D82" s="1972"/>
      <c r="E82" s="1976" t="str">
        <f>[3]Master!BD4</f>
        <v>APSCL</v>
      </c>
      <c r="F82" s="2001" t="str">
        <f>[3]Master!BD6</f>
        <v>1*150</v>
      </c>
      <c r="G82" s="1974">
        <f>[3]Master!BD8</f>
        <v>0</v>
      </c>
      <c r="H82" s="1975">
        <f>[3]YesterdayGen!BD34</f>
        <v>0</v>
      </c>
      <c r="I82" s="1250">
        <f>[3]YesterdayGen!BD31</f>
        <v>0</v>
      </c>
      <c r="J82" s="403" t="str">
        <f>IF([3]EvReport!L82 = 0, " ",[3]EvReport!L82)</f>
        <v>Contract Expired</v>
      </c>
    </row>
    <row r="83" spans="1:10" ht="18">
      <c r="A83" s="7"/>
      <c r="B83" s="1088"/>
      <c r="C83" s="416" t="str">
        <f>[3]Master!BE3</f>
        <v>Ashuganj TPP Unit- 4</v>
      </c>
      <c r="D83" s="1972"/>
      <c r="E83" s="1976" t="str">
        <f>[3]Master!BE4</f>
        <v>APSCL</v>
      </c>
      <c r="F83" s="2001" t="str">
        <f>[3]Master!BE6</f>
        <v>1*150</v>
      </c>
      <c r="G83" s="1974">
        <f>[3]Master!BE8</f>
        <v>0</v>
      </c>
      <c r="H83" s="1975">
        <f>[3]YesterdayGen!BE34</f>
        <v>0</v>
      </c>
      <c r="I83" s="1250">
        <f>[3]YesterdayGen!BE31</f>
        <v>0</v>
      </c>
      <c r="J83" s="403" t="str">
        <f>IF([3]EvReport!L83 = 0, " ",[3]EvReport!L83)</f>
        <v>Contract Expired</v>
      </c>
    </row>
    <row r="84" spans="1:10" ht="18">
      <c r="A84" s="7"/>
      <c r="B84" s="1088"/>
      <c r="C84" s="416" t="str">
        <f>[3]Master!BF3</f>
        <v>Ashuganj TPP Unit- 5</v>
      </c>
      <c r="D84" s="1972"/>
      <c r="E84" s="1091" t="str">
        <f>[3]Master!BF4</f>
        <v>APSCL</v>
      </c>
      <c r="F84" s="1092" t="str">
        <f>[3]Master!BF6</f>
        <v>1*150</v>
      </c>
      <c r="G84" s="1974">
        <f>[3]Master!BF8</f>
        <v>0</v>
      </c>
      <c r="H84" s="1975">
        <f>[3]YesterdayGen!BF34</f>
        <v>0</v>
      </c>
      <c r="I84" s="1250">
        <f>[3]YesterdayGen!BF31</f>
        <v>0</v>
      </c>
      <c r="J84" s="403" t="str">
        <f>IF([3]EvReport!L84 = 0, " ",[3]EvReport!L84)</f>
        <v>Contract Expired</v>
      </c>
    </row>
    <row r="85" spans="1:10" ht="18">
      <c r="A85" s="7"/>
      <c r="B85" s="1088">
        <v>62</v>
      </c>
      <c r="C85" s="416" t="str">
        <f>[3]Master!BI3</f>
        <v xml:space="preserve">Ashuganj 225 MW  CCPP </v>
      </c>
      <c r="D85" s="1972"/>
      <c r="E85" s="1091" t="str">
        <f>[3]Master!BI4</f>
        <v>APSCL</v>
      </c>
      <c r="F85" s="1092" t="str">
        <f>[3]Master!BI6</f>
        <v>1*142+1*75</v>
      </c>
      <c r="G85" s="1974">
        <f>[3]Master!BI8</f>
        <v>221</v>
      </c>
      <c r="H85" s="1975">
        <f>[3]YesterdayGen!BI34</f>
        <v>213</v>
      </c>
      <c r="I85" s="1250">
        <f>[3]YesterdayGen!BI31</f>
        <v>5087000</v>
      </c>
      <c r="J85" s="1177" t="str">
        <f>[3]EvReport!L85</f>
        <v>FGMO</v>
      </c>
    </row>
    <row r="86" spans="1:10" ht="18">
      <c r="A86" s="7"/>
      <c r="B86" s="1088">
        <v>63</v>
      </c>
      <c r="C86" s="416" t="str">
        <f>[3]Master!BG3</f>
        <v>Ashuganj 450 MW CCPP(North)</v>
      </c>
      <c r="D86" s="1972"/>
      <c r="E86" s="1091" t="str">
        <f>[3]Master!BG4</f>
        <v>APSCL</v>
      </c>
      <c r="F86" s="1092" t="str">
        <f>[3]Master!BG6</f>
        <v>1*360</v>
      </c>
      <c r="G86" s="1974">
        <f>[3]Master!BG8</f>
        <v>360</v>
      </c>
      <c r="H86" s="1975">
        <f>[3]YesterdayGen!BG34</f>
        <v>280</v>
      </c>
      <c r="I86" s="1250">
        <f>[3]YesterdayGen!BG31</f>
        <v>7258900</v>
      </c>
      <c r="J86" s="403" t="str">
        <f>IF([3]EvReport!L85 = 0, " ",[3]EvReport!L86)</f>
        <v>FGMO</v>
      </c>
    </row>
    <row r="87" spans="1:10" ht="18">
      <c r="A87" s="7"/>
      <c r="B87" s="1088">
        <v>64</v>
      </c>
      <c r="C87" s="416" t="str">
        <f>[3]Master!BH3</f>
        <v>Ashuganj 450 MW CCPP(South)</v>
      </c>
      <c r="D87" s="1972"/>
      <c r="E87" s="1091" t="str">
        <f>[3]Master!BH4</f>
        <v>APSCL</v>
      </c>
      <c r="F87" s="1092" t="str">
        <f>[3]Master!BH6</f>
        <v>1*360</v>
      </c>
      <c r="G87" s="1974">
        <f>[3]Master!BH8</f>
        <v>360</v>
      </c>
      <c r="H87" s="1975">
        <f>[3]YesterdayGen!BH34</f>
        <v>230</v>
      </c>
      <c r="I87" s="1250">
        <f>[3]YesterdayGen!BH31</f>
        <v>6039000</v>
      </c>
      <c r="J87" s="403" t="str">
        <f>IF([3]EvReport!L87 = 0, " ",[3]EvReport!L87)</f>
        <v>FGMO</v>
      </c>
    </row>
    <row r="88" spans="1:10" ht="18">
      <c r="A88" s="7"/>
      <c r="B88" s="1088">
        <v>65</v>
      </c>
      <c r="C88" s="416" t="str">
        <f>[3]Master!DX3</f>
        <v>Ashuganj 420 MW CCPP(East)</v>
      </c>
      <c r="D88" s="1972"/>
      <c r="E88" s="1091" t="str">
        <f>[3]Master!DX4</f>
        <v>APSCL</v>
      </c>
      <c r="F88" s="1092" t="str">
        <f>[3]Master!DX6</f>
        <v>284*1+116*1</v>
      </c>
      <c r="G88" s="1974">
        <f>[3]Master!DX8</f>
        <v>400</v>
      </c>
      <c r="H88" s="1975">
        <f>[3]YesterdayGen!DX34</f>
        <v>240</v>
      </c>
      <c r="I88" s="1250">
        <f>[3]YesterdayGen!DX31</f>
        <v>5919700</v>
      </c>
      <c r="J88" s="403" t="str">
        <f>IF([3]EvReport!L88= 0, " ",[3]EvReport!L88)</f>
        <v>FGMO</v>
      </c>
    </row>
    <row r="89" spans="1:10" ht="18">
      <c r="A89" s="7"/>
      <c r="B89" s="1088">
        <v>66</v>
      </c>
      <c r="C89" s="416" t="str">
        <f>[3]Master!BL3</f>
        <v xml:space="preserve">Ashuganj 50 MW PP </v>
      </c>
      <c r="D89" s="1972"/>
      <c r="E89" s="1091" t="str">
        <f>[3]Master!BL4</f>
        <v>APSCL</v>
      </c>
      <c r="F89" s="1092" t="str">
        <f>[3]Master!BL6</f>
        <v>14*3.968</v>
      </c>
      <c r="G89" s="1974">
        <f>[3]Master!BL8</f>
        <v>45</v>
      </c>
      <c r="H89" s="1975">
        <f>[3]YesterdayGen!BL34</f>
        <v>32</v>
      </c>
      <c r="I89" s="1250">
        <f>[3]YesterdayGen!BL31</f>
        <v>770616</v>
      </c>
      <c r="J89" s="403" t="str">
        <f>IF([3]EvReport!L89 = 0, " ",[3]EvReport!L89)</f>
        <v>Engine problem</v>
      </c>
    </row>
    <row r="90" spans="1:10" ht="18">
      <c r="A90" s="7"/>
      <c r="B90" s="1088">
        <v>67</v>
      </c>
      <c r="C90" s="416" t="str">
        <f>[3]Master!BM3</f>
        <v xml:space="preserve">Ashuganj 55 MW PP  (Precision) </v>
      </c>
      <c r="D90" s="1972"/>
      <c r="E90" s="1976" t="str">
        <f>[3]Master!BM4</f>
        <v>QRPP</v>
      </c>
      <c r="F90" s="2001">
        <f>[3]Master!BM6</f>
        <v>0</v>
      </c>
      <c r="G90" s="1974">
        <f>[3]Master!BM8</f>
        <v>55</v>
      </c>
      <c r="H90" s="1975">
        <f>[3]YesterdayGen!BM34</f>
        <v>20</v>
      </c>
      <c r="I90" s="1251">
        <f>[3]YesterdayGen!BM31</f>
        <v>466080</v>
      </c>
      <c r="J90" s="403" t="str">
        <f>IF([3]EvReport!L90 = 0, " ",[3]EvReport!L90)</f>
        <v>Gas shortage</v>
      </c>
    </row>
    <row r="91" spans="1:10" ht="18">
      <c r="A91" s="7"/>
      <c r="B91" s="1088">
        <v>68</v>
      </c>
      <c r="C91" s="416" t="str">
        <f>[3]Master!BJ3</f>
        <v xml:space="preserve">Ashuganj 195 MW PP (APSCL-United) </v>
      </c>
      <c r="D91" s="1972"/>
      <c r="E91" s="1976" t="str">
        <f>[3]Master!BJ4</f>
        <v>IPP</v>
      </c>
      <c r="F91" s="2001" t="str">
        <f>[3]Master!BJ6</f>
        <v>20*9.73+1*16</v>
      </c>
      <c r="G91" s="1978">
        <f>[3]Master!BJ8</f>
        <v>195</v>
      </c>
      <c r="H91" s="1975">
        <f>[3]YesterdayGen!BJ34</f>
        <v>63</v>
      </c>
      <c r="I91" s="1251">
        <f>[3]YesterdayGen!BJ31</f>
        <v>1538909</v>
      </c>
      <c r="J91" s="403" t="str">
        <f>IF([3]EvReport!L91 = 0, " ",[3]EvReport!L91)</f>
        <v>Gas shortage</v>
      </c>
    </row>
    <row r="92" spans="1:10" ht="18">
      <c r="A92" s="7"/>
      <c r="B92" s="1088">
        <v>69</v>
      </c>
      <c r="C92" s="416" t="str">
        <f>[3]Master!BO3</f>
        <v>Ashuganj  51 MW PP (Midland)</v>
      </c>
      <c r="D92" s="1972"/>
      <c r="E92" s="1976" t="str">
        <f>[3]Master!BO4</f>
        <v>IPP</v>
      </c>
      <c r="F92" s="2001" t="str">
        <f>[3]Master!BO6</f>
        <v>6*9.34</v>
      </c>
      <c r="G92" s="1978">
        <f>[3]Master!BO8</f>
        <v>51</v>
      </c>
      <c r="H92" s="1975">
        <f>[3]YesterdayGen!BO34</f>
        <v>51</v>
      </c>
      <c r="I92" s="1251">
        <f>[3]YesterdayGen!BO31</f>
        <v>1147813</v>
      </c>
      <c r="J92" s="403" t="str">
        <f>IF([3]EvReport!L92 = 0, " ",[3]EvReport!L92)</f>
        <v xml:space="preserve"> </v>
      </c>
    </row>
    <row r="93" spans="1:10" ht="18">
      <c r="A93" s="7"/>
      <c r="B93" s="1088">
        <v>70</v>
      </c>
      <c r="C93" s="416" t="str">
        <f>[3]Master!DB3</f>
        <v>Ashuganj 150 MW PP (Midland)</v>
      </c>
      <c r="D93" s="1972"/>
      <c r="E93" s="1976" t="str">
        <f>[3]Master!DB4</f>
        <v>IPP</v>
      </c>
      <c r="F93" s="2001" t="str">
        <f>[3]Master!DB6</f>
        <v>23*7.015</v>
      </c>
      <c r="G93" s="1978">
        <f>[3]Master!DB8</f>
        <v>150</v>
      </c>
      <c r="H93" s="1975">
        <f>[3]YesterdayGen!DB34</f>
        <v>0</v>
      </c>
      <c r="I93" s="1251">
        <f>[3]YesterdayGen!DB31</f>
        <v>53527</v>
      </c>
      <c r="J93" s="403" t="str">
        <f>IF([3]EvReport!L93= 0, " ",[3]EvReport!L93)</f>
        <v>Fuel shortage</v>
      </c>
    </row>
    <row r="94" spans="1:10" ht="18">
      <c r="A94" s="7"/>
      <c r="B94" s="1088">
        <v>71</v>
      </c>
      <c r="C94" s="416" t="str">
        <f>[3]Master!BQ3</f>
        <v>Titas 50 MW Peaking PP</v>
      </c>
      <c r="D94" s="1972"/>
      <c r="E94" s="1976" t="str">
        <f>[3]Master!BQ4</f>
        <v>PDB</v>
      </c>
      <c r="F94" s="2001" t="str">
        <f>[3]Master!BQ6</f>
        <v>6*8.92</v>
      </c>
      <c r="G94" s="1974">
        <f>[3]Master!BQ8</f>
        <v>52</v>
      </c>
      <c r="H94" s="1975">
        <f>[3]YesterdayGen!BQ34</f>
        <v>0</v>
      </c>
      <c r="I94" s="1251">
        <f>[3]YesterdayGen!BQ31</f>
        <v>0</v>
      </c>
      <c r="J94" s="403" t="str">
        <f>IF([3]EvReport!L94 = 0, " ",[3]EvReport!L94)</f>
        <v>Reserve</v>
      </c>
    </row>
    <row r="95" spans="1:10" ht="18">
      <c r="A95" s="7"/>
      <c r="B95" s="1088">
        <v>72</v>
      </c>
      <c r="C95" s="416" t="str">
        <f>[3]Master!BK3</f>
        <v>Chandpur 150 MW CCPP</v>
      </c>
      <c r="D95" s="1972"/>
      <c r="E95" s="1976" t="str">
        <f>[3]Master!BK4</f>
        <v>PDB</v>
      </c>
      <c r="F95" s="2001" t="str">
        <f>[3]Master!BK6</f>
        <v>1*106+1*57</v>
      </c>
      <c r="G95" s="1974">
        <f>[3]Master!BK8</f>
        <v>163</v>
      </c>
      <c r="H95" s="1975">
        <f>[3]YesterdayGen!BK34</f>
        <v>0</v>
      </c>
      <c r="I95" s="1251">
        <f>[3]YesterdayGen!BK31</f>
        <v>0</v>
      </c>
      <c r="J95" s="403" t="str">
        <f>IF([3]EvReport!L95 = 0, " ",[3]EvReport!L95)</f>
        <v>Under maint.</v>
      </c>
    </row>
    <row r="96" spans="1:10" ht="18">
      <c r="A96" s="7"/>
      <c r="B96" s="1088">
        <v>73</v>
      </c>
      <c r="C96" s="416" t="str">
        <f>[3]Master!DA3</f>
        <v>Chandpur 200 MW (Desh energy)</v>
      </c>
      <c r="D96" s="1972"/>
      <c r="E96" s="1976" t="str">
        <f>[3]Master!DA4</f>
        <v>IPP</v>
      </c>
      <c r="F96" s="2001" t="str">
        <f>[3]Master!DA6</f>
        <v>12*18.4</v>
      </c>
      <c r="G96" s="1974">
        <f>[3]Master!DA8</f>
        <v>200</v>
      </c>
      <c r="H96" s="1975">
        <f>[3]YesterdayGen!DA34</f>
        <v>155</v>
      </c>
      <c r="I96" s="1251">
        <f>[3]YesterdayGen!DA31</f>
        <v>1831200</v>
      </c>
      <c r="J96" s="403" t="str">
        <f>IF([3]EvReport!L96= 0, " ",[3]EvReport!L96)</f>
        <v>Fuel shortage</v>
      </c>
    </row>
    <row r="97" spans="1:10" ht="18">
      <c r="A97" s="7"/>
      <c r="B97" s="1088">
        <v>74</v>
      </c>
      <c r="C97" s="416" t="str">
        <f>[3]Master!BT3</f>
        <v>Feni 11 MW PP  (Doreen)</v>
      </c>
      <c r="D97" s="1972"/>
      <c r="E97" s="1980" t="str">
        <f>[3]Master!BT4</f>
        <v>SIPP, REB</v>
      </c>
      <c r="F97" s="1997" t="str">
        <f>[3]Master!BT6</f>
        <v>4*2.90</v>
      </c>
      <c r="G97" s="1974">
        <f>[3]Master!BT8</f>
        <v>11</v>
      </c>
      <c r="H97" s="1975">
        <f>[3]YesterdayGen!BT34</f>
        <v>10</v>
      </c>
      <c r="I97" s="1251">
        <f>[3]YesterdayGen!BT31</f>
        <v>223740</v>
      </c>
      <c r="J97" s="403" t="str">
        <f>IF([3]EvReport!L97 = 0, " ",[3]EvReport!L97)</f>
        <v xml:space="preserve"> </v>
      </c>
    </row>
    <row r="98" spans="1:10" ht="18">
      <c r="A98" s="7"/>
      <c r="B98" s="1088" t="s">
        <v>142</v>
      </c>
      <c r="C98" s="421" t="str">
        <f>[3]Master!BW3</f>
        <v>Impoprt (Tripura)</v>
      </c>
      <c r="D98" s="1972"/>
      <c r="E98" s="1980" t="str">
        <f>[3]Master!BW4</f>
        <v>Imported power</v>
      </c>
      <c r="F98" s="1997">
        <f>[3]Master!BW6</f>
        <v>0</v>
      </c>
      <c r="G98" s="1974">
        <f>[3]Master!BW8</f>
        <v>160</v>
      </c>
      <c r="H98" s="1975">
        <f>[3]YesterdayGen!BW34</f>
        <v>106</v>
      </c>
      <c r="I98" s="1251">
        <f>[3]YesterdayGen!BW31</f>
        <v>2221440</v>
      </c>
      <c r="J98" s="403" t="str">
        <f>IF([3]EvReport!L98 = 0, " ",[3]EvReport!L98)</f>
        <v xml:space="preserve"> </v>
      </c>
    </row>
    <row r="99" spans="1:10" ht="18">
      <c r="A99" s="7"/>
      <c r="B99" s="1088">
        <v>75</v>
      </c>
      <c r="C99" s="417" t="str">
        <f>[3]Master!BU3</f>
        <v xml:space="preserve">Jangalia 33 MW PP (Summit) </v>
      </c>
      <c r="D99" s="1972"/>
      <c r="E99" s="1976" t="str">
        <f>[3]Master!BU4</f>
        <v>SIPP, PDB</v>
      </c>
      <c r="F99" s="1997" t="str">
        <f>[3]Master!BU6</f>
        <v>4*8.73</v>
      </c>
      <c r="G99" s="1974">
        <f>[3]Master!BU8</f>
        <v>33</v>
      </c>
      <c r="H99" s="1975">
        <f>[3]YesterdayGen!BU34</f>
        <v>33</v>
      </c>
      <c r="I99" s="1251">
        <f>[3]YesterdayGen!BU31</f>
        <v>597800</v>
      </c>
      <c r="J99" s="403" t="str">
        <f>IF([3]EvReport!L99 = 0, " ",[3]EvReport!L99)</f>
        <v xml:space="preserve"> </v>
      </c>
    </row>
    <row r="100" spans="1:10" ht="18">
      <c r="A100" s="7"/>
      <c r="B100" s="1088">
        <v>76</v>
      </c>
      <c r="C100" s="417" t="str">
        <f>[3]Master!BR3</f>
        <v>Jangalia 52 MW PP (Lakdanavi)</v>
      </c>
      <c r="D100" s="2002"/>
      <c r="E100" s="1980" t="str">
        <f>[3]Master!BR4</f>
        <v>IPP</v>
      </c>
      <c r="F100" s="1997" t="str">
        <f>[3]Master!BR6</f>
        <v>6*8.92</v>
      </c>
      <c r="G100" s="1974">
        <f>[3]Master!BR8</f>
        <v>52</v>
      </c>
      <c r="H100" s="1975">
        <f>[3]YesterdayGen!BR34</f>
        <v>52</v>
      </c>
      <c r="I100" s="1251">
        <f>[3]YesterdayGen!BR31</f>
        <v>793474</v>
      </c>
      <c r="J100" s="403" t="str">
        <f>IF([3]EvReport!L100 = 0, " ",[3]EvReport!L100)</f>
        <v xml:space="preserve"> </v>
      </c>
    </row>
    <row r="101" spans="1:10" ht="18">
      <c r="A101" s="7"/>
      <c r="B101" s="1088">
        <v>77</v>
      </c>
      <c r="C101" s="2003" t="str">
        <f>[3]Master!BV3</f>
        <v>Cumilla 25 MW PP (Summit)</v>
      </c>
      <c r="D101" s="2004"/>
      <c r="E101" s="1986" t="str">
        <f>[3]Master!BV4</f>
        <v>SIPP, REB</v>
      </c>
      <c r="F101" s="1998" t="str">
        <f>[3]Master!BV6</f>
        <v>3*3.67+2*6.97</v>
      </c>
      <c r="G101" s="1986">
        <f>[3]Master!BV8</f>
        <v>25</v>
      </c>
      <c r="H101" s="1989">
        <f>[3]YesterdayGen!BV34</f>
        <v>18</v>
      </c>
      <c r="I101" s="1254">
        <f>[3]YesterdayGen!BV31</f>
        <v>431440</v>
      </c>
      <c r="J101" s="403" t="str">
        <f>IF([3]EvReport!L101 = 0, " ",[3]EvReport!L101)</f>
        <v>Engine problem</v>
      </c>
    </row>
    <row r="102" spans="1:10" ht="18">
      <c r="A102" s="7"/>
      <c r="B102" s="1088"/>
      <c r="C102" s="593" t="str">
        <f>[3]Master!CR3</f>
        <v>Daudkandi 200 MW PP (B.Trac)</v>
      </c>
      <c r="D102" s="594"/>
      <c r="E102" s="596" t="str">
        <f>[3]Master!CR4</f>
        <v>IPP</v>
      </c>
      <c r="F102" s="599" t="str">
        <f>[3]Master!CR6</f>
        <v>154*1.4</v>
      </c>
      <c r="G102" s="596">
        <f>[3]Master!CR8</f>
        <v>0</v>
      </c>
      <c r="H102" s="597">
        <f>[3]YesterdayGen!CR34</f>
        <v>0</v>
      </c>
      <c r="I102" s="598">
        <f>[3]YesterdayGen!CR31</f>
        <v>0</v>
      </c>
      <c r="J102" s="403" t="str">
        <f>IF([3]EvReport!L102= 0, " ",[3]EvReport!L102)</f>
        <v xml:space="preserve"> </v>
      </c>
    </row>
    <row r="103" spans="1:10" ht="18">
      <c r="A103" s="7"/>
      <c r="B103" s="1986">
        <v>78</v>
      </c>
      <c r="C103" s="593" t="str">
        <f>[3]Master!DK3</f>
        <v>Feni Lanka Power</v>
      </c>
      <c r="D103" s="594"/>
      <c r="E103" s="1991" t="str">
        <f>[3]Master!DK4</f>
        <v>IPP</v>
      </c>
      <c r="F103" s="1992" t="str">
        <f>[3]Master!DK6</f>
        <v>7*18.415+1*9.78</v>
      </c>
      <c r="G103" s="1991">
        <f>[3]Master!DK8</f>
        <v>114</v>
      </c>
      <c r="H103" s="1993">
        <f>[3]YesterdayGen!DK34</f>
        <v>114</v>
      </c>
      <c r="I103" s="1994">
        <f>[3]YesterdayGen!DK31</f>
        <v>1462620</v>
      </c>
      <c r="J103" s="1990" t="str">
        <f>IF([3]EvReport!L103= 0, " ",[3]EvReport!L103)</f>
        <v xml:space="preserve"> </v>
      </c>
    </row>
    <row r="104" spans="1:10" ht="18">
      <c r="A104" s="7"/>
      <c r="B104" s="596">
        <v>79</v>
      </c>
      <c r="C104" s="402" t="str">
        <f>[3]Master!DL3</f>
        <v>Chowmuhani 113 MW</v>
      </c>
      <c r="D104" s="600"/>
      <c r="E104" s="596" t="str">
        <f>[3]Master!DL4</f>
        <v>IPP</v>
      </c>
      <c r="F104" s="596" t="str">
        <f>[3]Master!DL6</f>
        <v>12*9.78+2*3.1</v>
      </c>
      <c r="G104" s="596">
        <f>[3]Master!DL8</f>
        <v>113</v>
      </c>
      <c r="H104" s="601">
        <f>[3]YesterdayGen!DL34</f>
        <v>58</v>
      </c>
      <c r="I104" s="428">
        <f>[3]YesterdayGen!DL31</f>
        <v>738360</v>
      </c>
      <c r="J104" s="403" t="str">
        <f>IF([3]EvReport!L104= 0, " ",[3]EvReport!L104)</f>
        <v>Fuel shortage</v>
      </c>
    </row>
    <row r="105" spans="1:10" ht="18.75" thickBot="1">
      <c r="A105" s="7"/>
      <c r="B105" s="1201">
        <v>80</v>
      </c>
      <c r="C105" s="1202" t="str">
        <f>[3]Master!DT3</f>
        <v>Bhairob 54.5 MW</v>
      </c>
      <c r="D105" s="1203"/>
      <c r="E105" s="1201" t="str">
        <f>[3]Master!DT4</f>
        <v>IPP</v>
      </c>
      <c r="F105" s="1201" t="str">
        <f>[3]Master!DT6</f>
        <v>3*18.2</v>
      </c>
      <c r="G105" s="1201">
        <f>[3]Master!DT8</f>
        <v>54</v>
      </c>
      <c r="H105" s="1204">
        <f>[3]YesterdayGen!DT34</f>
        <v>17</v>
      </c>
      <c r="I105" s="1205">
        <f>[3]YesterdayGen!DT31</f>
        <v>377640</v>
      </c>
      <c r="J105" s="1206" t="str">
        <f>IF([3]EvReport!L105= 0, " ",[3]EvReport!L105)</f>
        <v>Engine problem</v>
      </c>
    </row>
    <row r="106" spans="1:10" ht="18.75" thickBot="1">
      <c r="A106" s="7"/>
      <c r="B106" s="616">
        <v>81</v>
      </c>
      <c r="C106" s="686" t="str">
        <f>[3]Master!DV3</f>
        <v xml:space="preserve">Chandpur 115(Doreen) </v>
      </c>
      <c r="D106" s="613"/>
      <c r="E106" s="614" t="str">
        <f>[3]Master!DV4</f>
        <v>IPP</v>
      </c>
      <c r="F106" s="693" t="str">
        <f>[3]Master!DV6</f>
        <v>4*18.5+2*22.5</v>
      </c>
      <c r="G106" s="616">
        <f>[3]Master!DV8</f>
        <v>115</v>
      </c>
      <c r="H106" s="687">
        <f>[3]YesterdayGen!DV34</f>
        <v>36</v>
      </c>
      <c r="I106" s="615">
        <f>[3]YesterdayGen!DV31</f>
        <v>873600</v>
      </c>
      <c r="J106" s="608" t="str">
        <f>IF([3]EvReport!L106= 0, " ",[3]EvReport!L106)</f>
        <v>Fuel shortage</v>
      </c>
    </row>
    <row r="107" spans="1:10" ht="19.5" thickBot="1">
      <c r="A107" s="7"/>
      <c r="B107" s="694"/>
      <c r="C107" s="412" t="s">
        <v>561</v>
      </c>
      <c r="D107" s="412"/>
      <c r="E107" s="413"/>
      <c r="F107" s="422"/>
      <c r="G107" s="414">
        <f>SUM(G82:G106)</f>
        <v>2929</v>
      </c>
      <c r="H107" s="414">
        <f>SUM(H82:H106)</f>
        <v>1728</v>
      </c>
      <c r="I107" s="414">
        <f>SUM(I82:I106)</f>
        <v>37832859</v>
      </c>
      <c r="J107" s="415" t="str">
        <f>IF([3]EvReport!L107 = 0, " ",[3]EvReport!L107)</f>
        <v xml:space="preserve"> </v>
      </c>
    </row>
    <row r="108" spans="1:10" ht="18">
      <c r="A108" s="7"/>
      <c r="B108" s="1088">
        <v>82</v>
      </c>
      <c r="C108" s="1089" t="str">
        <f>[3]Master!BX3</f>
        <v>RPCL 210MW CCPP</v>
      </c>
      <c r="D108" s="1097"/>
      <c r="E108" s="1088" t="str">
        <f>[3]Master!BX4</f>
        <v>IPP</v>
      </c>
      <c r="F108" s="1088" t="str">
        <f>[3]Master!BX6</f>
        <v>4*35+1*70</v>
      </c>
      <c r="G108" s="1088">
        <f>[3]Master!BX8</f>
        <v>202</v>
      </c>
      <c r="H108" s="1093">
        <f>[3]YesterdayGen!BX34</f>
        <v>102</v>
      </c>
      <c r="I108" s="1098">
        <f>[3]YesterdayGen!BX31</f>
        <v>1792320</v>
      </c>
      <c r="J108" s="401" t="str">
        <f>IF([3]EvReport!L108 = 0, " ",[3]EvReport!L108)</f>
        <v>Gas shortage</v>
      </c>
    </row>
    <row r="109" spans="1:10" ht="18">
      <c r="A109" s="7"/>
      <c r="B109" s="1088">
        <v>83</v>
      </c>
      <c r="C109" s="416" t="str">
        <f>[3]Master!BY3</f>
        <v>Jamalpur 95 MW PP(Powerpac)</v>
      </c>
      <c r="D109" s="2005"/>
      <c r="E109" s="423" t="str">
        <f>[3]Master!BY4</f>
        <v>IPP</v>
      </c>
      <c r="F109" s="1983">
        <f>[3]Master!BY6</f>
        <v>0</v>
      </c>
      <c r="G109" s="1986">
        <f>[3]Master!BY8</f>
        <v>0</v>
      </c>
      <c r="H109" s="1989">
        <f>[3]YesterdayGen!BY34</f>
        <v>0</v>
      </c>
      <c r="I109" s="1254">
        <f>[3]YesterdayGen!BY31</f>
        <v>0</v>
      </c>
      <c r="J109" s="403" t="str">
        <f>IF([3]EvReport!L109 = 0, " ",[3]EvReport!L109)</f>
        <v>Under maint.</v>
      </c>
    </row>
    <row r="110" spans="1:10" ht="18">
      <c r="A110" s="7"/>
      <c r="B110" s="1088">
        <v>84</v>
      </c>
      <c r="C110" s="2003" t="str">
        <f>[3]Master!CA3</f>
        <v>Sarishabari 3 MW Solar Plant</v>
      </c>
      <c r="D110" s="2006"/>
      <c r="E110" s="1999" t="str">
        <f>[3]Master!CA4</f>
        <v>IPP</v>
      </c>
      <c r="F110" s="1999" t="str">
        <f>[3]Master!CA6</f>
        <v>1*3</v>
      </c>
      <c r="G110" s="1991">
        <f>[3]Master!CA8</f>
        <v>3</v>
      </c>
      <c r="H110" s="1993">
        <f>[3]YesterdayGen!CA34</f>
        <v>0</v>
      </c>
      <c r="I110" s="2007">
        <f>[3]YesterdayGen!CA31</f>
        <v>12350</v>
      </c>
      <c r="J110" s="403" t="str">
        <f>IF([3]EvReport!L110 = 0, " ",[3]EvReport!L110)</f>
        <v xml:space="preserve"> </v>
      </c>
    </row>
    <row r="111" spans="1:10" ht="18">
      <c r="A111" s="7"/>
      <c r="B111" s="1088">
        <v>85</v>
      </c>
      <c r="C111" s="593" t="str">
        <f>[3]Master!CV3</f>
        <v xml:space="preserve"> Mymensingh 200 MW PP (United)</v>
      </c>
      <c r="D111" s="594"/>
      <c r="E111" s="612" t="str">
        <f>[3]Master!CV4</f>
        <v>IPP</v>
      </c>
      <c r="F111" s="691" t="str">
        <f>[3]Master!CV6</f>
        <v>9.78*21</v>
      </c>
      <c r="G111" s="596">
        <f>[3]Master!CV8</f>
        <v>200</v>
      </c>
      <c r="H111" s="597">
        <f>[3]YesterdayGen!CV34</f>
        <v>106</v>
      </c>
      <c r="I111" s="598">
        <f>[3]YesterdayGen!CV31</f>
        <v>1564800</v>
      </c>
      <c r="J111" s="403" t="str">
        <f>IF([3]EvReport!L111 = 0, " ",[3]EvReport!L111)</f>
        <v>Fuel shortage</v>
      </c>
    </row>
    <row r="112" spans="1:10" ht="18">
      <c r="A112" s="7"/>
      <c r="B112" s="1986">
        <v>86</v>
      </c>
      <c r="C112" s="593" t="str">
        <f>[3]Master!DD3</f>
        <v>Jamalpur 115 MW PP (United)</v>
      </c>
      <c r="D112" s="594"/>
      <c r="E112" s="1999" t="str">
        <f>[3]Master!DD4</f>
        <v>IPP</v>
      </c>
      <c r="F112" s="2000" t="str">
        <f>[3]Master!DD6</f>
        <v>9.78*12</v>
      </c>
      <c r="G112" s="1991">
        <f>[3]Master!DD8</f>
        <v>115</v>
      </c>
      <c r="H112" s="1993">
        <f>[3]YesterdayGen!DD34</f>
        <v>97</v>
      </c>
      <c r="I112" s="1994">
        <f>[3]YesterdayGen!DD31</f>
        <v>1381200</v>
      </c>
      <c r="J112" s="403" t="str">
        <f>IF([3]EvReport!L112 = 0, " ",[3]EvReport!L112)</f>
        <v>Fuel shortage</v>
      </c>
    </row>
    <row r="113" spans="1:10" ht="18">
      <c r="A113" s="7"/>
      <c r="B113" s="596">
        <v>87</v>
      </c>
      <c r="C113" s="402" t="str">
        <f>[3]Master!DP3</f>
        <v>Sutiakhali 50 MW Solar PP</v>
      </c>
      <c r="D113" s="600"/>
      <c r="E113" s="612" t="str">
        <f>[3]Master!DP4</f>
        <v>IPP</v>
      </c>
      <c r="F113" s="612">
        <f>[3]Master!DP6</f>
        <v>50</v>
      </c>
      <c r="G113" s="596">
        <f>[3]Master!DP8</f>
        <v>50</v>
      </c>
      <c r="H113" s="601">
        <f>[3]YesterdayGen!DP34</f>
        <v>0</v>
      </c>
      <c r="I113" s="428">
        <f>[3]YesterdayGen!DP31</f>
        <v>320310</v>
      </c>
      <c r="J113" s="403" t="str">
        <f>IF([3]EvReport!L113 = 0, " ",[3]EvReport!L113)</f>
        <v xml:space="preserve"> </v>
      </c>
    </row>
    <row r="114" spans="1:10" ht="18.75" thickBot="1">
      <c r="A114" s="7"/>
      <c r="B114" s="1201">
        <v>88</v>
      </c>
      <c r="C114" s="1202" t="str">
        <f>[3]Master!AV3</f>
        <v>Tangail Palli Power Gen 22 MW</v>
      </c>
      <c r="D114" s="1203"/>
      <c r="E114" s="1209" t="str">
        <f>[3]Master!AV4</f>
        <v>IPP</v>
      </c>
      <c r="F114" s="1209" t="str">
        <f>[3]Master!AV6</f>
        <v>4*6.7</v>
      </c>
      <c r="G114" s="1201">
        <f>[3]Master!AV8</f>
        <v>22</v>
      </c>
      <c r="H114" s="1204">
        <f>[3]YesterdayGen!AV34</f>
        <v>12</v>
      </c>
      <c r="I114" s="1205">
        <f>[3]YesterdayGen!AV31</f>
        <v>243600</v>
      </c>
      <c r="J114" s="403" t="str">
        <f>IF([3]EvReport!L114 = 0, " ",[3]EvReport!L114)</f>
        <v>Fuel shortage</v>
      </c>
    </row>
    <row r="115" spans="1:10" ht="19.5" thickBot="1">
      <c r="A115" s="7"/>
      <c r="B115" s="411"/>
      <c r="C115" s="412" t="s">
        <v>149</v>
      </c>
      <c r="D115" s="412"/>
      <c r="E115" s="413"/>
      <c r="F115" s="422"/>
      <c r="G115" s="414">
        <f>SUM(G108:G114)</f>
        <v>592</v>
      </c>
      <c r="H115" s="414">
        <f>SUM(H108:H114)</f>
        <v>317</v>
      </c>
      <c r="I115" s="414">
        <f>SUM(I108:I114)</f>
        <v>5314580</v>
      </c>
      <c r="J115" s="415" t="s">
        <v>0</v>
      </c>
    </row>
    <row r="116" spans="1:10" ht="18">
      <c r="A116" s="7"/>
      <c r="B116" s="1088">
        <v>89</v>
      </c>
      <c r="C116" s="1089" t="str">
        <f>[3]Master!CB3</f>
        <v>Fenchugonj CCPP Phase-1</v>
      </c>
      <c r="D116" s="1972"/>
      <c r="E116" s="1091" t="str">
        <f>[3]Master!CB4</f>
        <v>PDB</v>
      </c>
      <c r="F116" s="420" t="str">
        <f>[3]Master!CB6</f>
        <v>2*32+1*33</v>
      </c>
      <c r="G116" s="1088">
        <f>[3]Master!CB8</f>
        <v>70</v>
      </c>
      <c r="H116" s="1093">
        <f>[3]YesterdayGen!CB34</f>
        <v>43</v>
      </c>
      <c r="I116" s="1098">
        <f>[3]YesterdayGen!CB31</f>
        <v>985000</v>
      </c>
      <c r="J116" s="401" t="str">
        <f>IF([3]EvReport!L116 = 0, " ",[3]EvReport!L116)</f>
        <v>Machine problem</v>
      </c>
    </row>
    <row r="117" spans="1:10" ht="18">
      <c r="A117" s="7"/>
      <c r="B117" s="1088">
        <v>90</v>
      </c>
      <c r="C117" s="416" t="str">
        <f>[3]Master!CC3</f>
        <v>Fenchugonj CCPP Phase-2</v>
      </c>
      <c r="D117" s="1972"/>
      <c r="E117" s="1976" t="str">
        <f>[3]Master!CC4</f>
        <v>PDB</v>
      </c>
      <c r="F117" s="2001" t="str">
        <f>[3]Master!CC6</f>
        <v>2*35+1*35</v>
      </c>
      <c r="G117" s="1974">
        <f>[3]Master!CC8</f>
        <v>90</v>
      </c>
      <c r="H117" s="1093">
        <f>[3]YesterdayGen!CC34</f>
        <v>29</v>
      </c>
      <c r="I117" s="1251">
        <f>[3]YesterdayGen!CC31</f>
        <v>680760</v>
      </c>
      <c r="J117" s="403" t="str">
        <f>IF([3]EvReport!L117 = 0, " ",[3]EvReport!L117)</f>
        <v>Machine problem</v>
      </c>
    </row>
    <row r="118" spans="1:10" ht="18">
      <c r="A118" s="7"/>
      <c r="B118" s="1088">
        <v>91</v>
      </c>
      <c r="C118" s="416" t="str">
        <f>[3]Master!CF3</f>
        <v>Kushiara 163 MW CCPP (KP)</v>
      </c>
      <c r="D118" s="7"/>
      <c r="E118" s="1976" t="str">
        <f>[3]Master!CF4</f>
        <v>IPP</v>
      </c>
      <c r="F118" s="2001" t="str">
        <f>[3]Master!CF6</f>
        <v>1*109+1*54</v>
      </c>
      <c r="G118" s="1974">
        <f>[3]Master!CF8</f>
        <v>163</v>
      </c>
      <c r="H118" s="1093">
        <f>[3]YesterdayGen!CF34</f>
        <v>112</v>
      </c>
      <c r="I118" s="1251">
        <f>[3]YesterdayGen!CF31</f>
        <v>2574327</v>
      </c>
      <c r="J118" s="403" t="str">
        <f>IF([3]EvReport!L118 = 0, " ",[3]EvReport!L118)</f>
        <v>ST under maint</v>
      </c>
    </row>
    <row r="119" spans="1:10" ht="18">
      <c r="A119" s="7"/>
      <c r="B119" s="1088">
        <v>92</v>
      </c>
      <c r="C119" s="416" t="str">
        <f>[3]Master!CG3</f>
        <v>Shajibazar 330 MW CCPP</v>
      </c>
      <c r="D119" s="1972"/>
      <c r="E119" s="1976" t="str">
        <f>[3]Master!CG4</f>
        <v>PDB</v>
      </c>
      <c r="F119" s="2001" t="str">
        <f>[3]Master!CG6</f>
        <v>3*110</v>
      </c>
      <c r="G119" s="1974">
        <f>[3]Master!CG8</f>
        <v>330</v>
      </c>
      <c r="H119" s="1093">
        <f>[3]YesterdayGen!CG34</f>
        <v>0</v>
      </c>
      <c r="I119" s="1251">
        <f>[3]YesterdayGen!CG31</f>
        <v>0</v>
      </c>
      <c r="J119" s="403" t="str">
        <f>IF([3]EvReport!L119 = 0, " ",[3]EvReport!L119)</f>
        <v>Under maint.</v>
      </c>
    </row>
    <row r="120" spans="1:10" ht="18">
      <c r="A120" s="7"/>
      <c r="B120" s="1088">
        <v>93</v>
      </c>
      <c r="C120" s="417" t="str">
        <f>[3]Master!CD3</f>
        <v xml:space="preserve">Fenchugonj 51 MW PP  (Barakatullah) </v>
      </c>
      <c r="D120" s="1981"/>
      <c r="E120" s="1976" t="str">
        <f>[3]Master!CD4</f>
        <v xml:space="preserve">RPP </v>
      </c>
      <c r="F120" s="1997" t="str">
        <f>[3]Master!CD6</f>
        <v>19*2.90</v>
      </c>
      <c r="G120" s="1974">
        <f>[3]Master!CD8</f>
        <v>51</v>
      </c>
      <c r="H120" s="1975">
        <f>[3]YesterdayGen!CD34</f>
        <v>53</v>
      </c>
      <c r="I120" s="1251">
        <f>[3]YesterdayGen!CD31</f>
        <v>1267200</v>
      </c>
      <c r="J120" s="403" t="str">
        <f>IF([3]EvReport!L120 = 0, " ",[3]EvReport!L120)</f>
        <v xml:space="preserve"> </v>
      </c>
    </row>
    <row r="121" spans="1:10" ht="18">
      <c r="A121" s="7"/>
      <c r="B121" s="1088">
        <v>94</v>
      </c>
      <c r="C121" s="417" t="str">
        <f>[3]Master!CE3</f>
        <v>Fenchuganj  44 MW (Energyprima)</v>
      </c>
      <c r="D121" s="1981"/>
      <c r="E121" s="1976" t="str">
        <f>[3]Master!CE4</f>
        <v>NENP</v>
      </c>
      <c r="F121" s="1997" t="str">
        <f>[3]Master!CE6</f>
        <v>12*3.3+5*2</v>
      </c>
      <c r="G121" s="1974">
        <f>[3]Master!CE8</f>
        <v>50</v>
      </c>
      <c r="H121" s="1975">
        <f>[3]YesterdayGen!CE34</f>
        <v>47</v>
      </c>
      <c r="I121" s="1251">
        <f>[3]YesterdayGen!CE31</f>
        <v>1119168</v>
      </c>
      <c r="J121" s="403" t="str">
        <f>IF([3]EvReport!L121 = 0, " ",[3]EvReport!L121)</f>
        <v>Engine problem</v>
      </c>
    </row>
    <row r="122" spans="1:10" ht="18">
      <c r="A122" s="7"/>
      <c r="B122" s="1088">
        <v>95</v>
      </c>
      <c r="C122" s="417" t="str">
        <f>[3]Master!CQ3</f>
        <v>Hobiganj  11 MW PP Cofidence-E</v>
      </c>
      <c r="D122" s="1981"/>
      <c r="E122" s="1980" t="str">
        <f>[3]Master!CQ4</f>
        <v>SIPP, REB</v>
      </c>
      <c r="F122" s="1997" t="str">
        <f>[3]Master!CQ6</f>
        <v>4*2.90</v>
      </c>
      <c r="G122" s="1974">
        <f>[3]Master!CQ8</f>
        <v>11</v>
      </c>
      <c r="H122" s="1975">
        <f>[3]YesterdayGen!CQ34</f>
        <v>0</v>
      </c>
      <c r="I122" s="1251">
        <f>[3]YesterdayGen!CQ31</f>
        <v>0</v>
      </c>
      <c r="J122" s="403" t="str">
        <f>IF([3]EvReport!L122 = 0, " ",[3]EvReport!L122)</f>
        <v>Gas shortage</v>
      </c>
    </row>
    <row r="123" spans="1:10" ht="18">
      <c r="A123" s="7"/>
      <c r="B123" s="1088">
        <v>96</v>
      </c>
      <c r="C123" s="416" t="str">
        <f>[3]Master!CH3</f>
        <v xml:space="preserve">Shahjibazar GTPP Unit- 8 &amp; 9 </v>
      </c>
      <c r="D123" s="1972"/>
      <c r="E123" s="1976" t="str">
        <f>[3]Master!CH4</f>
        <v>PDB</v>
      </c>
      <c r="F123" s="2001" t="str">
        <f>[3]Master!CH6</f>
        <v>2*35</v>
      </c>
      <c r="G123" s="1978">
        <f>[3]Master!CH8</f>
        <v>66</v>
      </c>
      <c r="H123" s="1975">
        <f>[3]YesterdayGen!CH34</f>
        <v>59</v>
      </c>
      <c r="I123" s="1250">
        <f>[3]YesterdayGen!CH31</f>
        <v>1316160</v>
      </c>
      <c r="J123" s="403" t="str">
        <f>IF([3]EvReport!L123 = 0, " ",[3]EvReport!L123)</f>
        <v xml:space="preserve"> </v>
      </c>
    </row>
    <row r="124" spans="1:10" ht="18">
      <c r="A124" s="7"/>
      <c r="B124" s="1088">
        <v>97</v>
      </c>
      <c r="C124" s="416" t="str">
        <f>[3]Master!CI3</f>
        <v>Shahjibazar 86 MW PP (Shahjibazar)</v>
      </c>
      <c r="D124" s="1972"/>
      <c r="E124" s="1976" t="str">
        <f>[3]Master!CI4</f>
        <v xml:space="preserve">RPP </v>
      </c>
      <c r="F124" s="2001" t="str">
        <f>[3]Master!CI6</f>
        <v>32*2.90</v>
      </c>
      <c r="G124" s="1978">
        <f>[3]Master!CI8</f>
        <v>86</v>
      </c>
      <c r="H124" s="1975">
        <f>[3]YesterdayGen!CI34</f>
        <v>0</v>
      </c>
      <c r="I124" s="1251">
        <f>[3]YesterdayGen!CI31</f>
        <v>0</v>
      </c>
      <c r="J124" s="403" t="str">
        <f>IF([3]EvReport!L124 = 0, " ",[3]EvReport!L124)</f>
        <v>Contract Expired</v>
      </c>
    </row>
    <row r="125" spans="1:10" ht="18">
      <c r="A125" s="7"/>
      <c r="B125" s="1088">
        <v>98</v>
      </c>
      <c r="C125" s="416" t="str">
        <f>[3]Master!DS3</f>
        <v>Shahjibazar 100 MW GTPP</v>
      </c>
      <c r="D125" s="1972"/>
      <c r="E125" s="1976" t="str">
        <f>[3]Master!DS4</f>
        <v>PDB</v>
      </c>
      <c r="F125" s="2001" t="str">
        <f>[3]Master!DS6</f>
        <v>1*100</v>
      </c>
      <c r="G125" s="1978">
        <f>[3]Master!DS8</f>
        <v>100</v>
      </c>
      <c r="H125" s="1975">
        <f>[3]YesterdayGen!DS34</f>
        <v>98</v>
      </c>
      <c r="I125" s="1251">
        <f>[3]YesterdayGen!DS31</f>
        <v>618945</v>
      </c>
      <c r="J125" s="403" t="str">
        <f>IF([3]EvReport!L125= 0, " ",[3]EvReport!L125)</f>
        <v xml:space="preserve"> </v>
      </c>
    </row>
    <row r="126" spans="1:10" ht="18">
      <c r="A126" s="7"/>
      <c r="B126" s="1088">
        <v>99</v>
      </c>
      <c r="C126" s="417" t="str">
        <f>[3]Master!CK3</f>
        <v>Sylhet 225 MW CCPP</v>
      </c>
      <c r="D126" s="1981"/>
      <c r="E126" s="1976" t="str">
        <f>[3]Master!CK4</f>
        <v>PDB</v>
      </c>
      <c r="F126" s="1997" t="str">
        <f>[3]Master!CK6</f>
        <v>1*142+1*89</v>
      </c>
      <c r="G126" s="1974">
        <f>[3]Master!CK8</f>
        <v>231</v>
      </c>
      <c r="H126" s="1975">
        <f>[3]YesterdayGen!CK34</f>
        <v>205</v>
      </c>
      <c r="I126" s="1251">
        <f>[3]YesterdayGen!CK31</f>
        <v>5148240</v>
      </c>
      <c r="J126" s="403" t="str">
        <f>IF([3]EvReport!L126 = 0, " ",[3]EvReport!L126)</f>
        <v>Machine problem</v>
      </c>
    </row>
    <row r="127" spans="1:10" ht="18">
      <c r="A127" s="7"/>
      <c r="B127" s="1088">
        <v>100</v>
      </c>
      <c r="C127" s="416" t="str">
        <f>[3]Master!CL3</f>
        <v>Sylhet  20 MW GTPP</v>
      </c>
      <c r="D127" s="1972"/>
      <c r="E127" s="1976" t="str">
        <f>[3]Master!CL4</f>
        <v>PDB</v>
      </c>
      <c r="F127" s="2001" t="str">
        <f>[3]Master!CL6</f>
        <v>1*20</v>
      </c>
      <c r="G127" s="1974">
        <f>[3]Master!CL8</f>
        <v>20</v>
      </c>
      <c r="H127" s="1975">
        <f>[3]YesterdayGen!CL34</f>
        <v>16</v>
      </c>
      <c r="I127" s="1252">
        <f>[3]YesterdayGen!CL31</f>
        <v>384000</v>
      </c>
      <c r="J127" s="403" t="str">
        <f>IF([3]EvReport!L127 = 0, " ",[3]EvReport!L127)</f>
        <v xml:space="preserve"> </v>
      </c>
    </row>
    <row r="128" spans="1:10" ht="18">
      <c r="A128" s="7"/>
      <c r="B128" s="1088"/>
      <c r="C128" s="416" t="str">
        <f>[3]Master!CM3</f>
        <v xml:space="preserve"> Sylhet  50 MW PP (EPL)</v>
      </c>
      <c r="D128" s="1972"/>
      <c r="E128" s="1976" t="str">
        <f>[3]Master!CM4</f>
        <v>NENP</v>
      </c>
      <c r="F128" s="2001" t="str">
        <f>[3]Master!CM6</f>
        <v>27*2</v>
      </c>
      <c r="G128" s="1974">
        <f>[3]Master!CM8</f>
        <v>0</v>
      </c>
      <c r="H128" s="1975">
        <f>[3]YesterdayGen!CM34</f>
        <v>0</v>
      </c>
      <c r="I128" s="1251">
        <f>[3]YesterdayGen!CM31</f>
        <v>0</v>
      </c>
      <c r="J128" s="403" t="str">
        <f>IF([3]EvReport!L128 = 0, " ",[3]EvReport!L128)</f>
        <v>Contract Expired</v>
      </c>
    </row>
    <row r="129" spans="1:10" ht="18">
      <c r="A129" s="7"/>
      <c r="B129" s="1088">
        <v>101</v>
      </c>
      <c r="C129" s="416" t="str">
        <f>[3]Master!CP3</f>
        <v>Shahjahanulla 25 MW PP</v>
      </c>
      <c r="D129" s="1972"/>
      <c r="E129" s="1988" t="str">
        <f>[3]Master!CP4</f>
        <v>SIPP, REB</v>
      </c>
      <c r="F129" s="1997" t="str">
        <f>[3]Master!CP6</f>
        <v>3*9.34</v>
      </c>
      <c r="G129" s="1986">
        <f>[3]Master!CP8</f>
        <v>25</v>
      </c>
      <c r="H129" s="1989">
        <f>[3]YesterdayGen!CP34</f>
        <v>24</v>
      </c>
      <c r="I129" s="1254">
        <f>[3]YesterdayGen!CP31</f>
        <v>494600</v>
      </c>
      <c r="J129" s="403" t="str">
        <f>IF([3]EvReport!L129 = 0, " ",[3]EvReport!L129)</f>
        <v xml:space="preserve"> </v>
      </c>
    </row>
    <row r="130" spans="1:10" ht="18">
      <c r="A130" s="7"/>
      <c r="B130" s="1088">
        <v>102</v>
      </c>
      <c r="C130" s="593" t="str">
        <f>[3]Master!CO3</f>
        <v>Bibiana-II 341 MW CCPP (Summit)</v>
      </c>
      <c r="D130" s="594"/>
      <c r="E130" s="596" t="str">
        <f>[3]Master!CO4</f>
        <v>IPP</v>
      </c>
      <c r="F130" s="691" t="str">
        <f>[3]Master!CO6</f>
        <v>1*222+1*119</v>
      </c>
      <c r="G130" s="596">
        <f>[3]Master!CO8</f>
        <v>341</v>
      </c>
      <c r="H130" s="597">
        <f>[3]YesterdayGen!CO34</f>
        <v>0</v>
      </c>
      <c r="I130" s="598">
        <f>[3]YesterdayGen!CO31</f>
        <v>0</v>
      </c>
      <c r="J130" s="403" t="str">
        <f>IF([3]EvReport!L130 = 0, " ",[3]EvReport!L130)</f>
        <v>Under maint.</v>
      </c>
    </row>
    <row r="131" spans="1:10" ht="18">
      <c r="A131" s="7"/>
      <c r="B131" s="1986">
        <v>103</v>
      </c>
      <c r="C131" s="593" t="str">
        <f>[3]Master!DC3</f>
        <v>Bibiyana-III  400 MW CCPP</v>
      </c>
      <c r="D131" s="594"/>
      <c r="E131" s="1991" t="str">
        <f>[3]Master!DC4</f>
        <v>PDB</v>
      </c>
      <c r="F131" s="2000" t="str">
        <f>[3]Master!DC6</f>
        <v>285*1+134*1</v>
      </c>
      <c r="G131" s="1991">
        <f>[3]Master!DC8</f>
        <v>400</v>
      </c>
      <c r="H131" s="1993">
        <f>[3]YesterdayGen!DC34</f>
        <v>0</v>
      </c>
      <c r="I131" s="1994">
        <f>[3]YesterdayGen!DC31</f>
        <v>0</v>
      </c>
      <c r="J131" s="1990" t="str">
        <f>IF([3]EvReport!L131= 0, " ",[3]EvReport!L131)</f>
        <v>FGMO</v>
      </c>
    </row>
    <row r="132" spans="1:10" ht="18">
      <c r="A132" s="7"/>
      <c r="B132" s="596">
        <v>104</v>
      </c>
      <c r="C132" s="402" t="str">
        <f>[3]Master!CN3</f>
        <v xml:space="preserve">Sylhet 10MW PP (Desh)  </v>
      </c>
      <c r="D132" s="600"/>
      <c r="E132" s="596" t="str">
        <f>[3]Master!CN4</f>
        <v xml:space="preserve">RPP </v>
      </c>
      <c r="F132" s="596" t="str">
        <f>[3]Master!CN6</f>
        <v>6*1.95</v>
      </c>
      <c r="G132" s="596">
        <f>[3]Master!CN8</f>
        <v>10</v>
      </c>
      <c r="H132" s="601">
        <f>[3]YesterdayGen!CN34</f>
        <v>0</v>
      </c>
      <c r="I132" s="428">
        <f>[3]YesterdayGen!CN31</f>
        <v>0</v>
      </c>
      <c r="J132" s="403" t="str">
        <f>IF([3]EvReport!L132 = 0, " ",[3]EvReport!L132)</f>
        <v>Contract Expired</v>
      </c>
    </row>
    <row r="133" spans="1:10" ht="18.75" thickBot="1">
      <c r="A133" s="7"/>
      <c r="B133" s="1201">
        <v>105</v>
      </c>
      <c r="C133" s="1202" t="str">
        <f>[3]Master!DN3</f>
        <v>Bibiyana South 400 MW</v>
      </c>
      <c r="D133" s="1203"/>
      <c r="E133" s="1201" t="str">
        <f>[3]Master!DN4</f>
        <v>PDB</v>
      </c>
      <c r="F133" s="1201" t="str">
        <f>[3]Master!DN6</f>
        <v>400 MW</v>
      </c>
      <c r="G133" s="1201">
        <f>[3]Master!DN8</f>
        <v>383</v>
      </c>
      <c r="H133" s="1204">
        <f>[3]YesterdayGen!DN34</f>
        <v>340</v>
      </c>
      <c r="I133" s="1205">
        <f>[3]YesterdayGen!DN31</f>
        <v>5020900</v>
      </c>
      <c r="J133" s="1206" t="str">
        <f>IF([3]EvReport!L133= 0, " ",[3]EvReport!L133)</f>
        <v>FGMO</v>
      </c>
    </row>
    <row r="134" spans="1:10" ht="19.5" thickBot="1">
      <c r="A134" s="7"/>
      <c r="B134" s="411"/>
      <c r="C134" s="412" t="s">
        <v>162</v>
      </c>
      <c r="D134" s="412"/>
      <c r="E134" s="413"/>
      <c r="F134" s="422"/>
      <c r="G134" s="414">
        <f>SUM(G116:G133)</f>
        <v>2427</v>
      </c>
      <c r="H134" s="414">
        <f>SUM(H116:H133)</f>
        <v>1026</v>
      </c>
      <c r="I134" s="414">
        <f>SUM(I116:I133)</f>
        <v>19609300</v>
      </c>
      <c r="J134" s="415" t="s">
        <v>0</v>
      </c>
    </row>
    <row r="135" spans="1:10" ht="18">
      <c r="A135" s="7"/>
      <c r="B135" s="1088">
        <v>106</v>
      </c>
      <c r="C135" s="1089" t="str">
        <f>[3]Master!EI3</f>
        <v>Bheramara GTPP Unit-3</v>
      </c>
      <c r="D135" s="1097"/>
      <c r="E135" s="1088" t="str">
        <f>[3]Master!EI4</f>
        <v>PDB</v>
      </c>
      <c r="F135" s="1088" t="str">
        <f>[3]Master!EI6</f>
        <v>1*20</v>
      </c>
      <c r="G135" s="1088">
        <f>[3]Master!EI8</f>
        <v>16</v>
      </c>
      <c r="H135" s="1093">
        <f>[3]YesterdayGen!EI34</f>
        <v>0</v>
      </c>
      <c r="I135" s="1098">
        <f>[3]YesterdayGen!EI31</f>
        <v>0</v>
      </c>
      <c r="J135" s="401" t="str">
        <f>IF([3]EvReport!L135 = 0, " ",[3]EvReport!L135)</f>
        <v>Reserve</v>
      </c>
    </row>
    <row r="136" spans="1:10" ht="18">
      <c r="A136" s="7"/>
      <c r="B136" s="1088" t="s">
        <v>142</v>
      </c>
      <c r="C136" s="424" t="str">
        <f>[3]Master!EH3</f>
        <v>Bheramara (HVDC )</v>
      </c>
      <c r="D136" s="2008"/>
      <c r="E136" s="1974" t="str">
        <f>[3]Master!EH4</f>
        <v>Imported power</v>
      </c>
      <c r="F136" s="1974" t="str">
        <f>[3]Master!EH6</f>
        <v>2*500</v>
      </c>
      <c r="G136" s="1974">
        <f>[3]Master!EH8</f>
        <v>1000</v>
      </c>
      <c r="H136" s="1093">
        <f>[3]YesterdayGen!EH34</f>
        <v>787</v>
      </c>
      <c r="I136" s="1251">
        <f>[3]YesterdayGen!EH31</f>
        <v>20759272</v>
      </c>
      <c r="J136" s="403" t="str">
        <f>IF([3]EvReport!L136 = 0, " ",[3]EvReport!L136)</f>
        <v xml:space="preserve"> </v>
      </c>
    </row>
    <row r="137" spans="1:10" ht="18">
      <c r="A137" s="7"/>
      <c r="B137" s="1088">
        <v>107</v>
      </c>
      <c r="C137" s="416" t="str">
        <f>[3]Master!EL3</f>
        <v>Khulna 115 PP MW (KPCL-2)</v>
      </c>
      <c r="D137" s="2008"/>
      <c r="E137" s="1974" t="str">
        <f>[3]Master!EL4</f>
        <v>NENP</v>
      </c>
      <c r="F137" s="1974" t="str">
        <f>[3]Master!EL6</f>
        <v>7*17</v>
      </c>
      <c r="G137" s="1974">
        <f>[3]Master!EL8</f>
        <v>115</v>
      </c>
      <c r="H137" s="1975">
        <f>[3]YesterdayGen!EL34</f>
        <v>0</v>
      </c>
      <c r="I137" s="1251">
        <f>[3]YesterdayGen!EL31</f>
        <v>0</v>
      </c>
      <c r="J137" s="403" t="str">
        <f>IF([3]EvReport!L137 = 0, " ",[3]EvReport!L137)</f>
        <v>Contract Expired</v>
      </c>
    </row>
    <row r="138" spans="1:10" ht="18">
      <c r="A138" s="7"/>
      <c r="B138" s="1088">
        <v>108</v>
      </c>
      <c r="C138" s="416" t="str">
        <f>[3]Master!EP3</f>
        <v>Faridpur 50 MW Peaking PP</v>
      </c>
      <c r="D138" s="2008"/>
      <c r="E138" s="1974" t="str">
        <f>[3]Master!EP4</f>
        <v>PDB</v>
      </c>
      <c r="F138" s="1974" t="str">
        <f>[3]Master!EP6</f>
        <v>8*6.89</v>
      </c>
      <c r="G138" s="1974">
        <f>[3]Master!EP8</f>
        <v>54</v>
      </c>
      <c r="H138" s="1975">
        <f>[3]YesterdayGen!EP34</f>
        <v>0</v>
      </c>
      <c r="I138" s="1251">
        <f>[3]YesterdayGen!EP31</f>
        <v>0</v>
      </c>
      <c r="J138" s="403" t="str">
        <f>IF([3]EvReport!L138 = 0, " ",[3]EvReport!L138)</f>
        <v>Reserve</v>
      </c>
    </row>
    <row r="139" spans="1:10" ht="18">
      <c r="A139" s="7"/>
      <c r="B139" s="1088">
        <v>109</v>
      </c>
      <c r="C139" s="416" t="str">
        <f>[3]Master!EM3</f>
        <v>Khulna  225 MW CCPP</v>
      </c>
      <c r="D139" s="2008"/>
      <c r="E139" s="1974" t="str">
        <f>[3]Master!EM4</f>
        <v>NWPGCL</v>
      </c>
      <c r="F139" s="1974" t="str">
        <f>[3]Master!EM6</f>
        <v>1*150+1*75</v>
      </c>
      <c r="G139" s="1978">
        <f>[3]Master!EM8</f>
        <v>230</v>
      </c>
      <c r="H139" s="1975">
        <f>[3]YesterdayGen!EM34</f>
        <v>0</v>
      </c>
      <c r="I139" s="1251">
        <f>[3]YesterdayGen!EM31</f>
        <v>0</v>
      </c>
      <c r="J139" s="403" t="str">
        <f>IF([3]EvReport!L139 = 0, " ",[3]EvReport!L139)</f>
        <v>Fuel shortage</v>
      </c>
    </row>
    <row r="140" spans="1:10" ht="18">
      <c r="A140" s="7"/>
      <c r="B140" s="1088">
        <v>110</v>
      </c>
      <c r="C140" s="416" t="str">
        <f>[3]Master!EQ3</f>
        <v>Gopalganj 100 MW Peaking PP</v>
      </c>
      <c r="D140" s="2008"/>
      <c r="E140" s="1974" t="str">
        <f>[3]Master!EQ4</f>
        <v>PDB</v>
      </c>
      <c r="F140" s="1974" t="str">
        <f>[3]Master!EQ6</f>
        <v>16*6.98</v>
      </c>
      <c r="G140" s="2009">
        <f>[3]Master!EQ8</f>
        <v>109</v>
      </c>
      <c r="H140" s="1975">
        <f>[3]YesterdayGen!EQ34</f>
        <v>0</v>
      </c>
      <c r="I140" s="1251">
        <f>[3]YesterdayGen!EQ31</f>
        <v>0</v>
      </c>
      <c r="J140" s="403" t="str">
        <f>IF([3]EvReport!L140 = 0, " ",[3]EvReport!L140)</f>
        <v>Reserve</v>
      </c>
    </row>
    <row r="141" spans="1:10" ht="18">
      <c r="A141" s="7"/>
      <c r="B141" s="1088">
        <v>111</v>
      </c>
      <c r="C141" s="425" t="str">
        <f>[3]Master!EJ3</f>
        <v>Bheramara 410 MW CCPP</v>
      </c>
      <c r="D141" s="2008"/>
      <c r="E141" s="1974" t="str">
        <f>[3]Master!EJ4</f>
        <v>NWPGCL</v>
      </c>
      <c r="F141" s="1974" t="str">
        <f>[3]Master!EJ6</f>
        <v>1*278+1*132</v>
      </c>
      <c r="G141" s="1978">
        <f>[3]Master!EJ8</f>
        <v>410</v>
      </c>
      <c r="H141" s="1975">
        <f>[3]YesterdayGen!EJ34</f>
        <v>0</v>
      </c>
      <c r="I141" s="1251">
        <f>[3]YesterdayGen!EJ31</f>
        <v>33120</v>
      </c>
      <c r="J141" s="403" t="str">
        <f>IF([3]EvReport!L141 = 0, " ",[3]EvReport!L141)</f>
        <v>Gas shortage</v>
      </c>
    </row>
    <row r="142" spans="1:10" ht="18">
      <c r="A142" s="7"/>
      <c r="B142" s="1088">
        <v>112</v>
      </c>
      <c r="C142" s="593" t="str">
        <f>[3]Master!ER3</f>
        <v>Noapara 40 MW PP (Khanjahan Ali)</v>
      </c>
      <c r="D142" s="594"/>
      <c r="E142" s="596" t="str">
        <f>[3]Master!ER4</f>
        <v>NENP</v>
      </c>
      <c r="F142" s="599" t="str">
        <f>[3]Master!ER6</f>
        <v>5*8.5</v>
      </c>
      <c r="G142" s="695">
        <f>[3]Master!ER8</f>
        <v>40</v>
      </c>
      <c r="H142" s="597">
        <f>[3]YesterdayGen!ER34</f>
        <v>0</v>
      </c>
      <c r="I142" s="598">
        <f>[3]YesterdayGen!ER31</f>
        <v>0</v>
      </c>
      <c r="J142" s="403" t="str">
        <f>IF([3]EvReport!L142 = 0, " ",[3]EvReport!L142)</f>
        <v>Contract Expired</v>
      </c>
    </row>
    <row r="143" spans="1:10" ht="18">
      <c r="A143" s="7"/>
      <c r="B143" s="1986"/>
      <c r="C143" s="593" t="str">
        <f>[3]Master!FT3</f>
        <v xml:space="preserve"> Noapara 100 MW PP (Bangla Trac)</v>
      </c>
      <c r="D143" s="594"/>
      <c r="E143" s="1991" t="str">
        <f>[3]Master!FT4</f>
        <v>IPP</v>
      </c>
      <c r="F143" s="1992" t="str">
        <f>[3]Master!FT6</f>
        <v>70*1.4</v>
      </c>
      <c r="G143" s="2010">
        <f>[3]Master!FT8</f>
        <v>0</v>
      </c>
      <c r="H143" s="1993">
        <f>[3]YesterdayGen!FT34</f>
        <v>0</v>
      </c>
      <c r="I143" s="1994">
        <f>[3]YesterdayGen!FT31</f>
        <v>0</v>
      </c>
      <c r="J143" s="1990" t="str">
        <f>IF([3]EvReport!L143= 0, " ",[3]EvReport!L143)</f>
        <v>Contract Expired</v>
      </c>
    </row>
    <row r="144" spans="1:10" ht="18">
      <c r="A144" s="7"/>
      <c r="B144" s="596">
        <v>113</v>
      </c>
      <c r="C144" s="402" t="str">
        <f>[3]Master!FX3</f>
        <v>Rupsha 105 MW PP (Orion rupsha)</v>
      </c>
      <c r="D144" s="600"/>
      <c r="E144" s="596" t="str">
        <f>[3]Master!FX4</f>
        <v>IPP</v>
      </c>
      <c r="F144" s="596" t="str">
        <f>[3]Master!FX6</f>
        <v>6*18.445</v>
      </c>
      <c r="G144" s="695">
        <f>[3]Master!FX8</f>
        <v>105</v>
      </c>
      <c r="H144" s="601">
        <f>[3]YesterdayGen!FX34</f>
        <v>0</v>
      </c>
      <c r="I144" s="428">
        <f>[3]YesterdayGen!FX31</f>
        <v>0</v>
      </c>
      <c r="J144" s="403" t="str">
        <f>IF([3]EvReport!L144= 0, " ",[3]EvReport!L144)</f>
        <v>Reserve</v>
      </c>
    </row>
    <row r="145" spans="1:10" ht="18.75" thickBot="1">
      <c r="A145" s="7"/>
      <c r="B145" s="1201">
        <v>114</v>
      </c>
      <c r="C145" s="1202" t="str">
        <f>[3]Master!GA3</f>
        <v>Madhumati 100 MW PP</v>
      </c>
      <c r="D145" s="1203"/>
      <c r="E145" s="1201" t="str">
        <f>[3]Master!GA4</f>
        <v>NWPGCL</v>
      </c>
      <c r="F145" s="1201" t="str">
        <f>[3]Master!GA6</f>
        <v>6*18</v>
      </c>
      <c r="G145" s="1210">
        <f>[3]Master!GA8</f>
        <v>105</v>
      </c>
      <c r="H145" s="1204">
        <f>[3]YesterdayGen!GA34</f>
        <v>0</v>
      </c>
      <c r="I145" s="1205">
        <f>[3]YesterdayGen!GA31</f>
        <v>0</v>
      </c>
      <c r="J145" s="1206" t="str">
        <f>IF([3]EvReport!L145= 0, " ",[3]EvReport!L145)</f>
        <v>Fuel shortage</v>
      </c>
    </row>
    <row r="146" spans="1:10" ht="18.75" thickBot="1">
      <c r="A146" s="7"/>
      <c r="B146" s="1201">
        <v>115</v>
      </c>
      <c r="C146" s="1202" t="str">
        <f>[3]Master!GK3</f>
        <v>Mongla Orion 100 MW Solar PP</v>
      </c>
      <c r="D146" s="1203"/>
      <c r="E146" s="1201" t="str">
        <f>[3]Master!GK4</f>
        <v>IPP</v>
      </c>
      <c r="F146" s="1211">
        <f>[3]Master!GK6</f>
        <v>100</v>
      </c>
      <c r="G146" s="1210">
        <f>[3]Master!GK8</f>
        <v>100</v>
      </c>
      <c r="H146" s="1204">
        <f>[3]YesterdayGen!GK34</f>
        <v>0</v>
      </c>
      <c r="I146" s="1205">
        <f>[3]YesterdayGen!GK31</f>
        <v>618480</v>
      </c>
      <c r="J146" s="1206" t="str">
        <f>IF([3]EvReport!L146= 0, " ",[3]EvReport!L146)</f>
        <v xml:space="preserve"> </v>
      </c>
    </row>
    <row r="147" spans="1:10" ht="18.75" thickBot="1">
      <c r="A147" s="7"/>
      <c r="B147" s="685">
        <v>116</v>
      </c>
      <c r="C147" s="686" t="str">
        <f>[3]Master!GM3</f>
        <v>Khulna 330 MW CCPP (OIL)</v>
      </c>
      <c r="D147" s="613"/>
      <c r="E147" s="614" t="str">
        <f>[3]Master!GM4</f>
        <v>BPDB</v>
      </c>
      <c r="F147" s="614" t="str">
        <f>[3]Master!GM6</f>
        <v>1*220+1*110</v>
      </c>
      <c r="G147" s="1099">
        <f>[3]Master!GM8</f>
        <v>336</v>
      </c>
      <c r="H147" s="687">
        <f>[3]YesterdayGen!GM34</f>
        <v>0</v>
      </c>
      <c r="I147" s="615">
        <f>[3]YesterdayGen!GM31</f>
        <v>0</v>
      </c>
      <c r="J147" s="608" t="str">
        <f>IF([3]EvReport!L147= 0, " ",[3]EvReport!L147)</f>
        <v>On test.</v>
      </c>
    </row>
    <row r="148" spans="1:10" ht="18.75" thickBot="1">
      <c r="A148" s="7"/>
      <c r="B148" s="685">
        <v>117</v>
      </c>
      <c r="C148" s="686" t="str">
        <f>[3]Master!GO3</f>
        <v>Rampal 1320 MW (BIFPCL)</v>
      </c>
      <c r="D148" s="613"/>
      <c r="E148" s="614" t="str">
        <f>[3]Master!GO4</f>
        <v>NTPC&amp;BPDB</v>
      </c>
      <c r="F148" s="614" t="str">
        <f>[3]Master!GO6</f>
        <v>660*2</v>
      </c>
      <c r="G148" s="1099">
        <f>[3]Master!GO8</f>
        <v>617</v>
      </c>
      <c r="H148" s="687">
        <f>[3]YesterdayGen!GO34</f>
        <v>0</v>
      </c>
      <c r="I148" s="615">
        <f>[3]YesterdayGen!GO31</f>
        <v>0</v>
      </c>
      <c r="J148" s="608" t="str">
        <f>IF([3]EvReport!L148= 0, " ",[3]EvReport!L148)</f>
        <v xml:space="preserve"> </v>
      </c>
    </row>
    <row r="149" spans="1:10" ht="18.75" thickBot="1">
      <c r="A149" s="7"/>
      <c r="B149" s="685"/>
      <c r="C149" s="686" t="str">
        <f>[3]Master!GT3</f>
        <v>Kulna 225 MW CCPP (GAS)</v>
      </c>
      <c r="D149" s="613"/>
      <c r="E149" s="614" t="str">
        <f>[3]Master!GT4</f>
        <v>NWPGCL</v>
      </c>
      <c r="F149" s="614">
        <f>[3]Master!GT6</f>
        <v>0</v>
      </c>
      <c r="G149" s="1099">
        <f>[3]Master!GT8</f>
        <v>0</v>
      </c>
      <c r="H149" s="687">
        <f>[3]YesterdayGen!GT34</f>
        <v>0</v>
      </c>
      <c r="I149" s="615">
        <f>[3]YesterdayGen!GT31</f>
        <v>0</v>
      </c>
      <c r="J149" s="608" t="str">
        <f>IF([3]EvReport!L149= 0, " ",[3]EvReport!L149)</f>
        <v xml:space="preserve"> </v>
      </c>
    </row>
    <row r="150" spans="1:10" ht="19.5" thickBot="1">
      <c r="A150" s="7"/>
      <c r="B150" s="411"/>
      <c r="C150" s="412" t="s">
        <v>170</v>
      </c>
      <c r="D150" s="412"/>
      <c r="E150" s="413"/>
      <c r="F150" s="413"/>
      <c r="G150" s="414">
        <f>SUM(G135:G149)</f>
        <v>3237</v>
      </c>
      <c r="H150" s="414">
        <f>SUM(H135:H149)</f>
        <v>787</v>
      </c>
      <c r="I150" s="414">
        <f>SUM(I135:I149)</f>
        <v>21410872</v>
      </c>
      <c r="J150" s="415" t="s">
        <v>0</v>
      </c>
    </row>
    <row r="151" spans="1:10" ht="18">
      <c r="A151" s="7"/>
      <c r="B151" s="1088">
        <v>118</v>
      </c>
      <c r="C151" s="1089" t="str">
        <f>[3]Master!EU3</f>
        <v>Barisal 110 MW PP (Summit )</v>
      </c>
      <c r="D151" s="426"/>
      <c r="E151" s="1091" t="str">
        <f>[3]Master!EU4</f>
        <v>IPP</v>
      </c>
      <c r="F151" s="1092" t="str">
        <f>[3]Master!EU6</f>
        <v>7*17.076</v>
      </c>
      <c r="G151" s="1088">
        <f>[3]Master!EU8</f>
        <v>110</v>
      </c>
      <c r="H151" s="1100">
        <f>[3]YesterdayGen!EU34</f>
        <v>0</v>
      </c>
      <c r="I151" s="427">
        <f>[3]YesterdayGen!EU31</f>
        <v>0</v>
      </c>
      <c r="J151" s="401" t="str">
        <f>IF([3]EvReport!L151 = 0, " ",[3]EvReport!L151)</f>
        <v>Reserve</v>
      </c>
    </row>
    <row r="152" spans="1:10" ht="18">
      <c r="A152" s="7"/>
      <c r="B152" s="1088">
        <v>119</v>
      </c>
      <c r="C152" s="416" t="str">
        <f>[3]Master!ET3</f>
        <v>Bhola  33 MW PP (Venture)</v>
      </c>
      <c r="D152" s="1984"/>
      <c r="E152" s="1988" t="str">
        <f>[3]Master!ET4</f>
        <v>NENP</v>
      </c>
      <c r="F152" s="2011" t="str">
        <f>[3]Master!ET6</f>
        <v>1*34.50</v>
      </c>
      <c r="G152" s="1986">
        <f>[3]Master!ET8</f>
        <v>40</v>
      </c>
      <c r="H152" s="1260">
        <f>[3]YesterdayGen!ET34</f>
        <v>0</v>
      </c>
      <c r="I152" s="428">
        <f>[3]YesterdayGen!ET31</f>
        <v>0</v>
      </c>
      <c r="J152" s="403" t="str">
        <f>IF([3]EvReport!L152 = 0, " ",[3]EvReport!L152)</f>
        <v>Engine problem</v>
      </c>
    </row>
    <row r="153" spans="1:10" ht="18">
      <c r="A153" s="7"/>
      <c r="B153" s="1088">
        <v>120</v>
      </c>
      <c r="C153" s="2003" t="str">
        <f>[3]Master!ES3</f>
        <v>Bhola 225 MW  CCPP</v>
      </c>
      <c r="D153" s="1984"/>
      <c r="E153" s="1988" t="str">
        <f>[3]Master!ES4</f>
        <v>PDB</v>
      </c>
      <c r="F153" s="2011" t="str">
        <f>[3]Master!ES6</f>
        <v>2*63+1*68</v>
      </c>
      <c r="G153" s="1986">
        <f>[3]Master!ES8</f>
        <v>194</v>
      </c>
      <c r="H153" s="1260">
        <f>[3]YesterdayGen!ES34</f>
        <v>132</v>
      </c>
      <c r="I153" s="428">
        <f>[3]YesterdayGen!ES31</f>
        <v>2444000</v>
      </c>
      <c r="J153" s="403" t="str">
        <f>IF([3]EvReport!L153 = 0, " ",[3]EvReport!L153)</f>
        <v>Machine problem</v>
      </c>
    </row>
    <row r="154" spans="1:10" ht="18">
      <c r="A154" s="7"/>
      <c r="B154" s="1088"/>
      <c r="C154" s="593" t="str">
        <f>[3]Master!FS3</f>
        <v>Bhola 95 MW PP (Aggreko)</v>
      </c>
      <c r="D154" s="594"/>
      <c r="E154" s="596" t="str">
        <f>[3]Master!FS4</f>
        <v>QRPP</v>
      </c>
      <c r="F154" s="599" t="str">
        <f>[3]Master!FS6</f>
        <v>96*1.10</v>
      </c>
      <c r="G154" s="596">
        <f>[3]Master!FS8</f>
        <v>0</v>
      </c>
      <c r="H154" s="597">
        <f>[3]YesterdayGen!FS34</f>
        <v>0</v>
      </c>
      <c r="I154" s="598">
        <f>[3]YesterdayGen!FS31</f>
        <v>0</v>
      </c>
      <c r="J154" s="403" t="str">
        <f>IF([3]EvReport!L154= 0, " ",[3]EvReport!L154)</f>
        <v>Contract Expired</v>
      </c>
    </row>
    <row r="155" spans="1:10" ht="18">
      <c r="A155" s="7"/>
      <c r="B155" s="1986">
        <v>121</v>
      </c>
      <c r="C155" s="593" t="str">
        <f>[3]Master!GF3</f>
        <v>Payra 1320 MW</v>
      </c>
      <c r="D155" s="594"/>
      <c r="E155" s="1991" t="str">
        <f>[3]Master!GF4</f>
        <v>BCPCL</v>
      </c>
      <c r="F155" s="1992" t="str">
        <f>[3]Master!GF6</f>
        <v>2*622</v>
      </c>
      <c r="G155" s="1991">
        <f>[3]Master!GF8</f>
        <v>1244</v>
      </c>
      <c r="H155" s="1993">
        <f>[3]YesterdayGen!GF34</f>
        <v>950</v>
      </c>
      <c r="I155" s="1994">
        <f>[3]YesterdayGen!GF31</f>
        <v>20886000</v>
      </c>
      <c r="J155" s="1990" t="str">
        <f>IF([3]EvReport!L155= 0, " ",[3]EvReport!L155)</f>
        <v xml:space="preserve"> </v>
      </c>
    </row>
    <row r="156" spans="1:10" ht="18">
      <c r="A156" s="7"/>
      <c r="B156" s="596">
        <v>122</v>
      </c>
      <c r="C156" s="402" t="s">
        <v>681</v>
      </c>
      <c r="D156" s="600"/>
      <c r="E156" s="596" t="str">
        <f>[3]Master!GG4</f>
        <v>IPP</v>
      </c>
      <c r="F156" s="596">
        <f>[3]Master!GG6</f>
        <v>220</v>
      </c>
      <c r="G156" s="596">
        <f>[3]Master!GG8</f>
        <v>220</v>
      </c>
      <c r="H156" s="601">
        <f>[3]YesterdayGen!GG34</f>
        <v>220</v>
      </c>
      <c r="I156" s="428">
        <f>[3]YesterdayGen!GG31</f>
        <v>4838155</v>
      </c>
      <c r="J156" s="403" t="str">
        <f>IF([3]EvReport!L156= 0, " ",[3]EvReport!L156)</f>
        <v xml:space="preserve"> </v>
      </c>
    </row>
    <row r="157" spans="1:10" ht="18.75" thickBot="1">
      <c r="A157" s="7"/>
      <c r="B157" s="1201">
        <v>123</v>
      </c>
      <c r="C157" s="1202" t="str">
        <f>[3]Master!GI3</f>
        <v>United Payra Power Ltd.</v>
      </c>
      <c r="D157" s="1203"/>
      <c r="E157" s="1201" t="str">
        <f>[3]Master!GI4</f>
        <v>IPP</v>
      </c>
      <c r="F157" s="1201" t="str">
        <f>[3]Master!GI6</f>
        <v>8*18.5+1*9.5</v>
      </c>
      <c r="G157" s="1201">
        <f>[3]Master!GI8</f>
        <v>150</v>
      </c>
      <c r="H157" s="1204">
        <f>[3]YesterdayGen!GI34</f>
        <v>0</v>
      </c>
      <c r="I157" s="1205">
        <f>[3]YesterdayGen!GI31</f>
        <v>0</v>
      </c>
      <c r="J157" s="1206" t="str">
        <f>IF([3]EvReport!L157= 0, " ",[3]EvReport!L157)</f>
        <v>Fuel shortage</v>
      </c>
    </row>
    <row r="158" spans="1:10" ht="18.75" thickBot="1">
      <c r="A158" s="7"/>
      <c r="B158" s="685">
        <v>124</v>
      </c>
      <c r="C158" s="686" t="str">
        <f>[3]Master!GQ3</f>
        <v xml:space="preserve">Barisal 307 MW </v>
      </c>
      <c r="D158" s="613"/>
      <c r="E158" s="614" t="str">
        <f>[3]Master!GQ4</f>
        <v>IPP</v>
      </c>
      <c r="F158" s="614" t="str">
        <f>[3]Master!GQ6</f>
        <v>307*1</v>
      </c>
      <c r="G158" s="616">
        <f>[3]Master!GQ8</f>
        <v>307</v>
      </c>
      <c r="H158" s="687">
        <f>[3]YesterdayGen!GQ34</f>
        <v>200</v>
      </c>
      <c r="I158" s="615">
        <f>[3]YesterdayGen!GQ31</f>
        <v>4254500</v>
      </c>
      <c r="J158" s="608" t="str">
        <f>IF([3]EvReport!L158= 0, " ",[3]EvReport!L158)</f>
        <v>Coal shortage</v>
      </c>
    </row>
    <row r="159" spans="1:10" ht="19.5" thickBot="1">
      <c r="A159" s="7"/>
      <c r="B159" s="411"/>
      <c r="C159" s="412" t="s">
        <v>175</v>
      </c>
      <c r="D159" s="412"/>
      <c r="E159" s="413"/>
      <c r="F159" s="413"/>
      <c r="G159" s="414">
        <f>SUM(G151:G158)</f>
        <v>2265</v>
      </c>
      <c r="H159" s="414">
        <f>SUM(H151:H158)</f>
        <v>1502</v>
      </c>
      <c r="I159" s="414">
        <f>SUM(I151:I158)</f>
        <v>32422655</v>
      </c>
      <c r="J159" s="415" t="s">
        <v>0</v>
      </c>
    </row>
    <row r="160" spans="1:10" ht="18">
      <c r="A160" s="7"/>
      <c r="B160" s="1088">
        <v>125</v>
      </c>
      <c r="C160" s="1089" t="str">
        <f>[3]Master!EX3</f>
        <v>Baghabari 71 MW GTPP</v>
      </c>
      <c r="D160" s="1090"/>
      <c r="E160" s="1091" t="str">
        <f>[3]Master!EX4</f>
        <v>PDB</v>
      </c>
      <c r="F160" s="1092" t="str">
        <f>[3]Master!EX6</f>
        <v>1*71</v>
      </c>
      <c r="G160" s="1088">
        <f>[3]Master!EX8</f>
        <v>71</v>
      </c>
      <c r="H160" s="1101">
        <f>[3]YesterdayGen!EX34</f>
        <v>55</v>
      </c>
      <c r="I160" s="1098">
        <f>[3]YesterdayGen!EX31</f>
        <v>1210000</v>
      </c>
      <c r="J160" s="401" t="str">
        <f>IF([3]EvReport!L160 = 0, " ",[3]EvReport!L160)</f>
        <v>Gas shortage</v>
      </c>
    </row>
    <row r="161" spans="1:10" ht="18">
      <c r="A161" s="7"/>
      <c r="B161" s="1088"/>
      <c r="C161" s="416" t="str">
        <f>[3]Master!EW3</f>
        <v>Baghabari 100 MW GTPP</v>
      </c>
      <c r="D161" s="1972"/>
      <c r="E161" s="1976" t="str">
        <f>[3]Master!EW4</f>
        <v>PDB</v>
      </c>
      <c r="F161" s="2001" t="str">
        <f>[3]Master!EW6</f>
        <v>1*100</v>
      </c>
      <c r="G161" s="1974">
        <f>[3]Master!EW8</f>
        <v>100</v>
      </c>
      <c r="H161" s="1261">
        <f>[3]YesterdayGen!EW34</f>
        <v>0</v>
      </c>
      <c r="I161" s="1251">
        <f>[3]YesterdayGen!EW31</f>
        <v>0</v>
      </c>
      <c r="J161" s="403" t="str">
        <f>IF([3]EvReport!L161 = 0, " ",[3]EvReport!L161)</f>
        <v>Gas shortage</v>
      </c>
    </row>
    <row r="162" spans="1:10" ht="18">
      <c r="A162" s="7"/>
      <c r="B162" s="1088">
        <v>126</v>
      </c>
      <c r="C162" s="416" t="str">
        <f>[3]Master!EY3</f>
        <v>Baghabari  50 MW Peaking PP</v>
      </c>
      <c r="D162" s="1972"/>
      <c r="E162" s="1976" t="str">
        <f>[3]Master!EY4</f>
        <v>PDB</v>
      </c>
      <c r="F162" s="2001" t="str">
        <f>[3]Master!EY6</f>
        <v>6*8.9</v>
      </c>
      <c r="G162" s="1974">
        <f>[3]Master!EY8</f>
        <v>52</v>
      </c>
      <c r="H162" s="1261">
        <f>[3]YesterdayGen!EY34</f>
        <v>0</v>
      </c>
      <c r="I162" s="1251">
        <f>[3]YesterdayGen!EY31</f>
        <v>0</v>
      </c>
      <c r="J162" s="403" t="str">
        <f>IF([3]EvReport!L162 = 0, " ",[3]EvReport!L162)</f>
        <v>Reserve</v>
      </c>
    </row>
    <row r="163" spans="1:10" ht="18">
      <c r="A163" s="7"/>
      <c r="B163" s="1088">
        <v>127</v>
      </c>
      <c r="C163" s="416" t="str">
        <f>[3]Master!EZ3</f>
        <v>Bera 70 MW Peaking PP</v>
      </c>
      <c r="D163" s="1984"/>
      <c r="E163" s="1988" t="str">
        <f>[3]Master!EZ4</f>
        <v>PDB</v>
      </c>
      <c r="F163" s="2011" t="str">
        <f>[3]Master!EZ6</f>
        <v>9*8.29</v>
      </c>
      <c r="G163" s="1986">
        <f>[3]Master!EZ8</f>
        <v>71</v>
      </c>
      <c r="H163" s="1261">
        <f>[3]YesterdayGen!EZ34</f>
        <v>0</v>
      </c>
      <c r="I163" s="1254">
        <f>[3]YesterdayGen!EZ31</f>
        <v>0</v>
      </c>
      <c r="J163" s="403" t="str">
        <f>IF([3]EvReport!L163 = 0, " ",[3]EvReport!L163)</f>
        <v>Reserve</v>
      </c>
    </row>
    <row r="164" spans="1:10" ht="18">
      <c r="A164" s="7"/>
      <c r="B164" s="1088">
        <v>128</v>
      </c>
      <c r="C164" s="416" t="str">
        <f>[3]Master!FB3</f>
        <v>Amnura 50 MW PP(Sinha)</v>
      </c>
      <c r="D164" s="1984"/>
      <c r="E164" s="1988" t="str">
        <f>[3]Master!FB4</f>
        <v>NENP</v>
      </c>
      <c r="F164" s="2011" t="str">
        <f>[3]Master!FB6</f>
        <v>7*7.79</v>
      </c>
      <c r="G164" s="2012">
        <f>[3]Master!FB8</f>
        <v>28</v>
      </c>
      <c r="H164" s="1261">
        <f>[3]YesterdayGen!FB34</f>
        <v>0</v>
      </c>
      <c r="I164" s="1254">
        <f>[3]YesterdayGen!FB31</f>
        <v>0</v>
      </c>
      <c r="J164" s="403" t="str">
        <f>IF([3]EvReport!L164 = 0, " ",[3]EvReport!L164)</f>
        <v>Reserve</v>
      </c>
    </row>
    <row r="165" spans="1:10" ht="18">
      <c r="A165" s="7"/>
      <c r="B165" s="1088">
        <v>129</v>
      </c>
      <c r="C165" s="416" t="str">
        <f>[3]Master!FC3</f>
        <v>Katakhali 50 MW PP (Northern)</v>
      </c>
      <c r="D165" s="1984"/>
      <c r="E165" s="1988" t="str">
        <f>[3]Master!FC4</f>
        <v>QRPP</v>
      </c>
      <c r="F165" s="2011" t="str">
        <f>[3]Master!FC6</f>
        <v>6*8.9</v>
      </c>
      <c r="G165" s="2012">
        <f>[3]Master!FC8</f>
        <v>50</v>
      </c>
      <c r="H165" s="1261">
        <f>[3]YesterdayGen!FC34</f>
        <v>0</v>
      </c>
      <c r="I165" s="1254">
        <f>[3]YesterdayGen!FC31</f>
        <v>0</v>
      </c>
      <c r="J165" s="403" t="str">
        <f>IF([3]EvReport!L165 = 0, " ",[3]EvReport!L165)</f>
        <v>Reserve</v>
      </c>
    </row>
    <row r="166" spans="1:10" ht="18">
      <c r="A166" s="7"/>
      <c r="B166" s="1088">
        <v>130</v>
      </c>
      <c r="C166" s="416" t="str">
        <f>[3]Master!FD3</f>
        <v>Katakhali 50 MW Peaking PP</v>
      </c>
      <c r="D166" s="1984"/>
      <c r="E166" s="1988" t="str">
        <f>[3]Master!FD4</f>
        <v>PDB</v>
      </c>
      <c r="F166" s="2011" t="str">
        <f>[3]Master!FD6</f>
        <v>6*8.7</v>
      </c>
      <c r="G166" s="2012">
        <f>[3]Master!FD8</f>
        <v>50</v>
      </c>
      <c r="H166" s="1261">
        <f>[3]YesterdayGen!FD34</f>
        <v>0</v>
      </c>
      <c r="I166" s="1254">
        <f>[3]YesterdayGen!FD31</f>
        <v>34440</v>
      </c>
      <c r="J166" s="403" t="str">
        <f>IF([3]EvReport!L166 = 0, " ",[3]EvReport!L166)</f>
        <v>Reserve</v>
      </c>
    </row>
    <row r="167" spans="1:10" ht="18">
      <c r="A167" s="7"/>
      <c r="B167" s="1088">
        <v>131</v>
      </c>
      <c r="C167" s="416" t="s">
        <v>181</v>
      </c>
      <c r="D167" s="1984"/>
      <c r="E167" s="1988" t="str">
        <f>[3]Master!FO4</f>
        <v>NWPGCL</v>
      </c>
      <c r="F167" s="2011" t="str">
        <f>[3]Master!FO6</f>
        <v>1*150+1*75</v>
      </c>
      <c r="G167" s="2012">
        <f>[3]Master!FO8</f>
        <v>210</v>
      </c>
      <c r="H167" s="1261">
        <f>[3]YesterdayGen!FO34+[3]YesterdayGen!FP34</f>
        <v>185</v>
      </c>
      <c r="I167" s="1254">
        <f>[3]YesterdayGen!FO31</f>
        <v>4243245</v>
      </c>
      <c r="J167" s="403" t="str">
        <f>IF([3]EvReport!L167 = 0, " ",[3]EvReport!L167)</f>
        <v>Gas shortage</v>
      </c>
    </row>
    <row r="168" spans="1:10" ht="18">
      <c r="A168" s="7"/>
      <c r="B168" s="1088">
        <v>132</v>
      </c>
      <c r="C168" s="416" t="s">
        <v>182</v>
      </c>
      <c r="D168" s="1984"/>
      <c r="E168" s="1988" t="str">
        <f>[3]Master!FQ4</f>
        <v>NWPGCL</v>
      </c>
      <c r="F168" s="2011" t="str">
        <f>[3]Master!FQ6</f>
        <v>1*150+1*75</v>
      </c>
      <c r="G168" s="2012">
        <f>[3]Master!FQ8</f>
        <v>220</v>
      </c>
      <c r="H168" s="1261">
        <f>[3]YesterdayGen!FQ34+[3]YesterdayGen!FR34</f>
        <v>0</v>
      </c>
      <c r="I168" s="1261">
        <f>[3]YesterdayGen!FR31+[3]YesterdayGen!FQ31</f>
        <v>0</v>
      </c>
      <c r="J168" s="403"/>
    </row>
    <row r="169" spans="1:10" ht="18">
      <c r="A169" s="7"/>
      <c r="B169" s="1088">
        <v>133</v>
      </c>
      <c r="C169" s="416" t="s">
        <v>662</v>
      </c>
      <c r="D169" s="1984"/>
      <c r="E169" s="1988" t="str">
        <f>[3]Master!FU4</f>
        <v>NWPGCL</v>
      </c>
      <c r="F169" s="2011" t="str">
        <f>[3]Master!FU6</f>
        <v>1*141</v>
      </c>
      <c r="G169" s="2012">
        <f>[3]Master!FU8</f>
        <v>220</v>
      </c>
      <c r="H169" s="1261">
        <f>[3]YesterdayGen!FU34+[3]YesterdayGen!FV34</f>
        <v>0</v>
      </c>
      <c r="I169" s="1254">
        <f>[3]YesterdayGen!FU31</f>
        <v>0</v>
      </c>
      <c r="J169" s="403" t="str">
        <f>IF([3]EvReport!L169= 0, " ",[3]EvReport!L169)</f>
        <v>Gas shortage</v>
      </c>
    </row>
    <row r="170" spans="1:10" ht="18">
      <c r="A170" s="7"/>
      <c r="B170" s="1088">
        <v>134</v>
      </c>
      <c r="C170" s="416" t="str">
        <f>[3]Master!FW3</f>
        <v>Sirajgonj 400 MW CCPP Unit-4</v>
      </c>
      <c r="D170" s="1984"/>
      <c r="E170" s="1988" t="str">
        <f>[3]Master!FW4</f>
        <v>SNWPGCL</v>
      </c>
      <c r="F170" s="2011" t="str">
        <f>[3]Master!FW6</f>
        <v>1*282+1*132</v>
      </c>
      <c r="G170" s="2012">
        <f>[3]Master!FW8</f>
        <v>414</v>
      </c>
      <c r="H170" s="1261">
        <f>[3]YesterdayGen!FW34+[3]YesterdayGen!GC34</f>
        <v>392</v>
      </c>
      <c r="I170" s="1254">
        <f>[3]YesterdayGen!FW31</f>
        <v>8587781</v>
      </c>
      <c r="J170" s="403" t="str">
        <f>IF([3]EvReport!L170= 0, " ",[3]EvReport!L170)</f>
        <v>FGMO</v>
      </c>
    </row>
    <row r="171" spans="1:10" ht="18">
      <c r="A171" s="7"/>
      <c r="B171" s="1088">
        <v>135</v>
      </c>
      <c r="C171" s="416" t="str">
        <f>[3]Master!FF3</f>
        <v>Santahar  50 MW Peaking PP</v>
      </c>
      <c r="D171" s="1984"/>
      <c r="E171" s="1988" t="str">
        <f>[3]Master!FF4</f>
        <v>PDB</v>
      </c>
      <c r="F171" s="2011" t="str">
        <f>[3]Master!FF6</f>
        <v>6*8.7</v>
      </c>
      <c r="G171" s="2012">
        <f>[3]Master!FF8</f>
        <v>50</v>
      </c>
      <c r="H171" s="1261">
        <f>[3]YesterdayGen!FF34</f>
        <v>24</v>
      </c>
      <c r="I171" s="1254">
        <f>[3]YesterdayGen!FF31</f>
        <v>125170</v>
      </c>
      <c r="J171" s="403" t="str">
        <f>IF([3]EvReport!L171 = 0, " ",[3]EvReport!L171)</f>
        <v xml:space="preserve"> </v>
      </c>
    </row>
    <row r="172" spans="1:10" ht="18">
      <c r="A172" s="7"/>
      <c r="B172" s="1088"/>
      <c r="C172" s="429" t="str">
        <f>[3]Master!FG3</f>
        <v>Bogra 22 MW PP (GBB)</v>
      </c>
      <c r="D172" s="1984"/>
      <c r="E172" s="1988" t="str">
        <f>[3]Master!FG4</f>
        <v xml:space="preserve">RPP </v>
      </c>
      <c r="F172" s="2011">
        <f>[3]Master!FG6</f>
        <v>0</v>
      </c>
      <c r="G172" s="2012">
        <f>[3]Master!FG8</f>
        <v>0</v>
      </c>
      <c r="H172" s="1261">
        <f>[3]YesterdayGen!FG34</f>
        <v>0</v>
      </c>
      <c r="I172" s="1254">
        <f>[3]YesterdayGen!FG31</f>
        <v>0</v>
      </c>
      <c r="J172" s="403" t="str">
        <f>IF([3]EvReport!L172 = 0, " ",[3]EvReport!L172)</f>
        <v>Contract Expired</v>
      </c>
    </row>
    <row r="173" spans="1:10" ht="18">
      <c r="A173" s="7"/>
      <c r="B173" s="1088"/>
      <c r="C173" s="429" t="str">
        <f>[3]Master!FH3</f>
        <v>Bogura 20 MW PP (Energyprima)</v>
      </c>
      <c r="D173" s="1984"/>
      <c r="E173" s="1988" t="str">
        <f>[3]Master!FH4</f>
        <v>NENP</v>
      </c>
      <c r="F173" s="2011" t="str">
        <f>[3]Master!FH6</f>
        <v>5*3.3+5*2</v>
      </c>
      <c r="G173" s="1986">
        <f>[3]Master!FH8</f>
        <v>0</v>
      </c>
      <c r="H173" s="1260">
        <f>[3]YesterdayGen!FH34</f>
        <v>0</v>
      </c>
      <c r="I173" s="1254">
        <f>[3]YesterdayGen!FH31</f>
        <v>0</v>
      </c>
      <c r="J173" s="403" t="str">
        <f>IF([3]EvReport!L173 = 0, " ",[3]EvReport!L173)</f>
        <v>Contract Expired</v>
      </c>
    </row>
    <row r="174" spans="1:10" ht="18">
      <c r="A174" s="7"/>
      <c r="B174" s="1088">
        <v>136</v>
      </c>
      <c r="C174" s="416" t="str">
        <f>[3]Master!FI3</f>
        <v>Ullapara 11 MW PP  (Summit)</v>
      </c>
      <c r="D174" s="1984"/>
      <c r="E174" s="1988" t="str">
        <f>[3]Master!FI4</f>
        <v>SIPP, REB</v>
      </c>
      <c r="F174" s="2011" t="str">
        <f>[3]Master!FI6</f>
        <v>4*2.90</v>
      </c>
      <c r="G174" s="1986">
        <f>[3]Master!FI8</f>
        <v>11</v>
      </c>
      <c r="H174" s="1260">
        <f>[3]YesterdayGen!FI34</f>
        <v>11</v>
      </c>
      <c r="I174" s="1254">
        <f>[3]YesterdayGen!FI31</f>
        <v>240804</v>
      </c>
      <c r="J174" s="403" t="str">
        <f>IF([3]EvReport!L174 = 0, " ",[3]EvReport!L174)</f>
        <v>Engine problem</v>
      </c>
    </row>
    <row r="175" spans="1:10" ht="18">
      <c r="A175" s="7"/>
      <c r="B175" s="1088">
        <v>137</v>
      </c>
      <c r="C175" s="416" t="str">
        <f>[3]Master!FE3</f>
        <v xml:space="preserve">Natore 52 MW PP (Rajlanka) </v>
      </c>
      <c r="D175" s="1984"/>
      <c r="E175" s="1985" t="str">
        <f>[3]Master!FE4</f>
        <v>IPP</v>
      </c>
      <c r="F175" s="1998" t="str">
        <f>[3]Master!FE6</f>
        <v>6*8.92</v>
      </c>
      <c r="G175" s="1986">
        <f>[3]Master!FE8</f>
        <v>52</v>
      </c>
      <c r="H175" s="1260">
        <f>[3]YesterdayGen!FE34</f>
        <v>0</v>
      </c>
      <c r="I175" s="1254">
        <f>[3]YesterdayGen!FE31</f>
        <v>6739</v>
      </c>
      <c r="J175" s="403" t="str">
        <f>IF([3]EvReport!L175 = 0, " ",[3]EvReport!L175)</f>
        <v>Engine problem</v>
      </c>
    </row>
    <row r="176" spans="1:10" ht="18">
      <c r="A176" s="7"/>
      <c r="B176" s="1088">
        <v>138</v>
      </c>
      <c r="C176" s="593" t="str">
        <f>[3]Master!FA3</f>
        <v>Chapainawabganj 100 MW Peaking PP</v>
      </c>
      <c r="D176" s="594"/>
      <c r="E176" s="612" t="str">
        <f>[3]Master!FA4</f>
        <v>PDB</v>
      </c>
      <c r="F176" s="691" t="str">
        <f>[3]Master!FA6</f>
        <v>12*8.924</v>
      </c>
      <c r="G176" s="596">
        <f>[3]Master!FA8</f>
        <v>104</v>
      </c>
      <c r="H176" s="597">
        <f>[3]YesterdayGen!FA34</f>
        <v>50</v>
      </c>
      <c r="I176" s="598">
        <f>[3]YesterdayGen!FA31</f>
        <v>338720</v>
      </c>
      <c r="J176" s="403" t="str">
        <f>IF([3]EvReport!L176 = 0, " ",[3]EvReport!L176)</f>
        <v>Engine problem</v>
      </c>
    </row>
    <row r="177" spans="1:10" ht="18">
      <c r="A177" s="7"/>
      <c r="B177" s="1986"/>
      <c r="C177" s="593" t="str">
        <f>[3]Master!FY3</f>
        <v>Baghabari 200 MW PP (Paramount)</v>
      </c>
      <c r="D177" s="594"/>
      <c r="E177" s="1999" t="str">
        <f>[3]Master!FY4</f>
        <v>IPP</v>
      </c>
      <c r="F177" s="2000" t="str">
        <f>[3]Master!FY6</f>
        <v>135*1.6</v>
      </c>
      <c r="G177" s="1991">
        <f>[3]Master!FY8</f>
        <v>0</v>
      </c>
      <c r="H177" s="1993">
        <f>[3]YesterdayGen!FY34</f>
        <v>0</v>
      </c>
      <c r="I177" s="1994">
        <f>[3]YesterdayGen!FY31</f>
        <v>0</v>
      </c>
      <c r="J177" s="1990" t="str">
        <f>IF([3]EvReport!L177= 0, " ",[3]EvReport!L177)</f>
        <v>Fuel shortage</v>
      </c>
    </row>
    <row r="178" spans="1:10" ht="18">
      <c r="A178" s="7"/>
      <c r="B178" s="596">
        <v>139</v>
      </c>
      <c r="C178" s="402" t="str">
        <f>[3]Master!FZ3</f>
        <v>Bagura 113 MW PP (Confidence)-2</v>
      </c>
      <c r="D178" s="600"/>
      <c r="E178" s="612" t="str">
        <f>[3]Master!FZ4</f>
        <v>IPP</v>
      </c>
      <c r="F178" s="612" t="str">
        <f>[3]Master!FZ6</f>
        <v>6*18.55+7.2</v>
      </c>
      <c r="G178" s="596">
        <f>[3]Master!FZ8</f>
        <v>113</v>
      </c>
      <c r="H178" s="601">
        <f>[3]YesterdayGen!FZ34</f>
        <v>70</v>
      </c>
      <c r="I178" s="428">
        <f>[3]YesterdayGen!FZ31</f>
        <v>923712</v>
      </c>
      <c r="J178" s="403" t="str">
        <f>IF([3]EvReport!L178= 0, " ",[3]EvReport!L178)</f>
        <v xml:space="preserve"> </v>
      </c>
    </row>
    <row r="179" spans="1:10" ht="18.75" thickBot="1">
      <c r="A179" s="7"/>
      <c r="B179" s="1201">
        <v>140</v>
      </c>
      <c r="C179" s="1202" t="str">
        <f>[3]Master!GE3</f>
        <v>Confidence Power Bogura Unit-1 113 MW</v>
      </c>
      <c r="D179" s="1203"/>
      <c r="E179" s="1209" t="str">
        <f>[3]Master!GE4</f>
        <v>IPP</v>
      </c>
      <c r="F179" s="1209" t="str">
        <f>[3]Master!GE6</f>
        <v>6*18.55</v>
      </c>
      <c r="G179" s="1201">
        <f>[3]Master!GE8</f>
        <v>113</v>
      </c>
      <c r="H179" s="1204">
        <f>[3]YesterdayGen!GE34</f>
        <v>70</v>
      </c>
      <c r="I179" s="1205">
        <f>[3]YesterdayGen!GE31</f>
        <v>562656</v>
      </c>
      <c r="J179" s="1206" t="str">
        <f>IF([3]EvReport!L179= 0, " ",[3]EvReport!L179)</f>
        <v xml:space="preserve"> </v>
      </c>
    </row>
    <row r="180" spans="1:10" ht="18.75" thickBot="1">
      <c r="A180" s="7"/>
      <c r="B180" s="685">
        <v>141</v>
      </c>
      <c r="C180" s="686" t="str">
        <f>[3]Master!GJ3</f>
        <v xml:space="preserve"> Sirajgonj 6.55 MW Solar</v>
      </c>
      <c r="D180" s="613"/>
      <c r="E180" s="696" t="str">
        <f>[3]Master!GJ4</f>
        <v>NWPGCL</v>
      </c>
      <c r="F180" s="696" t="str">
        <f>[3]Master!GJ6</f>
        <v>1*6</v>
      </c>
      <c r="G180" s="616">
        <f>[3]Master!GJ8</f>
        <v>6</v>
      </c>
      <c r="H180" s="687">
        <f>[3]YesterdayGen!GJ34</f>
        <v>0</v>
      </c>
      <c r="I180" s="615">
        <f>[3]YesterdayGen!GJ31</f>
        <v>29160</v>
      </c>
      <c r="J180" s="608" t="str">
        <f>IF([3]EvReport!L180= 0, " ",[3]EvReport!L180)</f>
        <v xml:space="preserve"> </v>
      </c>
    </row>
    <row r="181" spans="1:10" ht="18.75" thickBot="1">
      <c r="A181" s="7"/>
      <c r="B181" s="685" t="s">
        <v>142</v>
      </c>
      <c r="C181" s="686" t="str">
        <f>[3]Master!GR3</f>
        <v>Adani Power Jharkhanda Ltd</v>
      </c>
      <c r="D181" s="613"/>
      <c r="E181" s="696" t="str">
        <f>[3]Master!GR4</f>
        <v>Imported power</v>
      </c>
      <c r="F181" s="696" t="str">
        <f>[3]Master!GR6</f>
        <v>748*2</v>
      </c>
      <c r="G181" s="616">
        <f>[3]Master!GR8</f>
        <v>1496</v>
      </c>
      <c r="H181" s="687">
        <f>[3]YesterdayGen!GR34</f>
        <v>1210</v>
      </c>
      <c r="I181" s="615">
        <f>[3]YesterdayGen!GR31</f>
        <v>24637619</v>
      </c>
      <c r="J181" s="608" t="str">
        <f>IF([3]EvReport!L181= 0, " ",[3]EvReport!L181)</f>
        <v xml:space="preserve"> </v>
      </c>
    </row>
    <row r="182" spans="1:10" ht="19.5" thickBot="1">
      <c r="A182" s="7"/>
      <c r="B182" s="411"/>
      <c r="C182" s="412" t="s">
        <v>184</v>
      </c>
      <c r="D182" s="412"/>
      <c r="E182" s="413"/>
      <c r="F182" s="413"/>
      <c r="G182" s="414">
        <f>SUM(G160:G181)</f>
        <v>3431</v>
      </c>
      <c r="H182" s="414">
        <f>SUM(H160:H181)</f>
        <v>2067</v>
      </c>
      <c r="I182" s="414">
        <f>SUM(I160:I181)</f>
        <v>40940046</v>
      </c>
      <c r="J182" s="415" t="s">
        <v>0</v>
      </c>
    </row>
    <row r="183" spans="1:10" ht="18.75">
      <c r="A183" s="7"/>
      <c r="B183" s="1088">
        <v>142</v>
      </c>
      <c r="C183" s="1102" t="str">
        <f>[3]Master!FJ3</f>
        <v xml:space="preserve">Barapukuria TPP Unit-1 </v>
      </c>
      <c r="D183" s="430"/>
      <c r="E183" s="431" t="str">
        <f>[3]Master!FJ4</f>
        <v>PDB</v>
      </c>
      <c r="F183" s="432" t="str">
        <f>[3]Master!FJ6</f>
        <v>1*125</v>
      </c>
      <c r="G183" s="433">
        <f>[3]Master!FJ8</f>
        <v>85</v>
      </c>
      <c r="H183" s="434">
        <f>[3]YesterdayGen!FJ34</f>
        <v>0</v>
      </c>
      <c r="I183" s="435">
        <f>[3]YesterdayGen!FJ31</f>
        <v>0</v>
      </c>
      <c r="J183" s="401" t="str">
        <f>IF([3]EvReport!L183 = 0, " ",[3]EvReport!L183)</f>
        <v>Under maint.</v>
      </c>
    </row>
    <row r="184" spans="1:10" ht="18">
      <c r="A184" s="7"/>
      <c r="B184" s="1088"/>
      <c r="C184" s="429" t="str">
        <f>[3]Master!FK3</f>
        <v>Barapukuria TPP  Unit-2</v>
      </c>
      <c r="D184" s="436"/>
      <c r="E184" s="437" t="str">
        <f>[3]Master!FK4</f>
        <v>PDB</v>
      </c>
      <c r="F184" s="438" t="str">
        <f>[3]Master!FK6</f>
        <v>1*125</v>
      </c>
      <c r="G184" s="439">
        <f>[3]Master!FK8</f>
        <v>85</v>
      </c>
      <c r="H184" s="440">
        <f>[3]YesterdayGen!FK34</f>
        <v>0</v>
      </c>
      <c r="I184" s="441">
        <f>[3]YesterdayGen!FK31</f>
        <v>0</v>
      </c>
      <c r="J184" s="403" t="str">
        <f>IF([3]EvReport!L184 = 0, " ",[3]EvReport!L184)</f>
        <v>Under maint.</v>
      </c>
    </row>
    <row r="185" spans="1:10" ht="18">
      <c r="A185" s="7"/>
      <c r="B185" s="1088">
        <v>143</v>
      </c>
      <c r="C185" s="429" t="str">
        <f>[3]Master!FL3</f>
        <v>Barapukuria 275 MW TPP Unit-3</v>
      </c>
      <c r="D185" s="1090"/>
      <c r="E185" s="1091" t="str">
        <f>[3]Master!FL4</f>
        <v>PDB</v>
      </c>
      <c r="F185" s="1092" t="str">
        <f>[3]Master!FL6</f>
        <v>1*275</v>
      </c>
      <c r="G185" s="1088">
        <f>[3]Master!FL8</f>
        <v>274</v>
      </c>
      <c r="H185" s="1101">
        <f>[3]YesterdayGen!FL34</f>
        <v>200</v>
      </c>
      <c r="I185" s="1098">
        <f>[3]YesterdayGen!FL31</f>
        <v>4831600</v>
      </c>
      <c r="J185" s="403" t="str">
        <f>IF([3]EvReport!L185 = 0, " ",[3]EvReport!L185)</f>
        <v xml:space="preserve"> </v>
      </c>
    </row>
    <row r="186" spans="1:10" ht="18">
      <c r="A186" s="7"/>
      <c r="B186" s="1088">
        <v>144</v>
      </c>
      <c r="C186" s="429" t="str">
        <f>[3]Master!FM3</f>
        <v>Rangpur 20 MW  GTPP</v>
      </c>
      <c r="D186" s="1090"/>
      <c r="E186" s="1091" t="str">
        <f>[3]Master!FM4</f>
        <v>PDB</v>
      </c>
      <c r="F186" s="1092" t="str">
        <f>[3]Master!FM6</f>
        <v>1*20</v>
      </c>
      <c r="G186" s="1088">
        <f>[3]Master!FM8</f>
        <v>20</v>
      </c>
      <c r="H186" s="1101">
        <f>[3]YesterdayGen!FM34</f>
        <v>0</v>
      </c>
      <c r="I186" s="1098">
        <f>[3]YesterdayGen!FM31</f>
        <v>0</v>
      </c>
      <c r="J186" s="403" t="str">
        <f>IF([3]EvReport!L186 = 0, " ",[3]EvReport!L186)</f>
        <v xml:space="preserve"> </v>
      </c>
    </row>
    <row r="187" spans="1:10" ht="18">
      <c r="A187" s="7"/>
      <c r="B187" s="1088">
        <v>145</v>
      </c>
      <c r="C187" s="429" t="str">
        <f>[3]Master!FN3</f>
        <v>Saidpur 20 MW GTPP</v>
      </c>
      <c r="D187" s="1972"/>
      <c r="E187" s="1976" t="str">
        <f>[3]Master!FN4</f>
        <v>PDB</v>
      </c>
      <c r="F187" s="2001" t="str">
        <f>[3]Master!FN6</f>
        <v>1*20</v>
      </c>
      <c r="G187" s="1974">
        <f>[3]Master!FN8</f>
        <v>20</v>
      </c>
      <c r="H187" s="1261">
        <f>[3]YesterdayGen!FN34</f>
        <v>0</v>
      </c>
      <c r="I187" s="1251">
        <f>[3]YesterdayGen!FN31</f>
        <v>0</v>
      </c>
      <c r="J187" s="403" t="str">
        <f>IF([3]EvReport!L187 = 0, " ",[3]EvReport!L187)</f>
        <v xml:space="preserve"> </v>
      </c>
    </row>
    <row r="188" spans="1:10" ht="18.75" thickBot="1">
      <c r="A188" s="7"/>
      <c r="B188" s="1088">
        <v>146</v>
      </c>
      <c r="C188" s="2013" t="str">
        <f>[3]Master!GB3</f>
        <v xml:space="preserve">Rangpur 113 MW PP (Confidence)  </v>
      </c>
      <c r="D188" s="1984"/>
      <c r="E188" s="1988" t="str">
        <f>[3]Master!GB4</f>
        <v>IPP</v>
      </c>
      <c r="F188" s="2011" t="str">
        <f>[3]Master!GB6</f>
        <v>9*6.984+7*7.015+3.15*2</v>
      </c>
      <c r="G188" s="1986">
        <f>[3]Master!GB8</f>
        <v>113</v>
      </c>
      <c r="H188" s="1260">
        <f>[3]YesterdayGen!GB34</f>
        <v>57</v>
      </c>
      <c r="I188" s="1254">
        <f>[3]YesterdayGen!GB31</f>
        <v>684220</v>
      </c>
      <c r="J188" s="1206" t="str">
        <f>IF([3]EvReport!L188= 0, " ",[3]EvReport!L188)</f>
        <v>Fuel shortage</v>
      </c>
    </row>
    <row r="189" spans="1:10" ht="18.75" thickBot="1">
      <c r="A189" s="7"/>
      <c r="B189" s="420">
        <v>147</v>
      </c>
      <c r="C189" s="617" t="str">
        <f>[3]Master!GD3</f>
        <v>Sympa Solar Power 8MW</v>
      </c>
      <c r="D189" s="618"/>
      <c r="E189" s="616" t="str">
        <f>[3]Master!GD4</f>
        <v>IPP</v>
      </c>
      <c r="F189" s="616" t="str">
        <f>[3]Master!GD6</f>
        <v>8 MW</v>
      </c>
      <c r="G189" s="410">
        <f>[3]Master!GD8</f>
        <v>8</v>
      </c>
      <c r="H189" s="610">
        <f>[3]YesterdayGen!GD34</f>
        <v>0</v>
      </c>
      <c r="I189" s="611">
        <f>[3]YesterdayGen!GD31</f>
        <v>44957</v>
      </c>
      <c r="J189" s="619" t="str">
        <f>IF([3]EvReport!L189= 0, " ",[3]EvReport!L189)</f>
        <v xml:space="preserve"> </v>
      </c>
    </row>
    <row r="190" spans="1:10" ht="18">
      <c r="A190" s="7"/>
      <c r="B190" s="420">
        <v>148</v>
      </c>
      <c r="C190" s="609" t="str">
        <f>[3]Master!GL3</f>
        <v>Energypac Power Venture Thakurgaon Ltd.</v>
      </c>
      <c r="D190" s="378"/>
      <c r="E190" s="419" t="str">
        <f>[3]Master!GL4</f>
        <v>IPP</v>
      </c>
      <c r="F190" s="419">
        <f>[3]Master!GL6</f>
        <v>115</v>
      </c>
      <c r="G190" s="410">
        <f>[3]Master!GL8</f>
        <v>115</v>
      </c>
      <c r="H190" s="610">
        <f>[3]YesterdayGen!GL34</f>
        <v>94</v>
      </c>
      <c r="I190" s="611">
        <f>[3]YesterdayGen!GL31</f>
        <v>1426944</v>
      </c>
      <c r="J190" s="619" t="str">
        <f>IF([3]EvReport!L190= 0, " ",[3]EvReport!L190)</f>
        <v>Fuel shortage</v>
      </c>
    </row>
    <row r="191" spans="1:10" ht="18">
      <c r="A191" s="7"/>
      <c r="B191" s="420">
        <v>149</v>
      </c>
      <c r="C191" s="609" t="str">
        <f>[3]Master!GP3</f>
        <v xml:space="preserve">Intraco Solar  30 MW </v>
      </c>
      <c r="D191" s="378"/>
      <c r="E191" s="419" t="str">
        <f>[3]Master!GP4</f>
        <v>IPP</v>
      </c>
      <c r="F191" s="419" t="str">
        <f>[3]Master!GP6</f>
        <v>1*30</v>
      </c>
      <c r="G191" s="410">
        <f>[3]Master!GP8</f>
        <v>30</v>
      </c>
      <c r="H191" s="610">
        <f>[3]YesterdayGen!GP34</f>
        <v>0</v>
      </c>
      <c r="I191" s="611">
        <f>[3]YesterdayGen!GP31</f>
        <v>210804</v>
      </c>
      <c r="J191" s="619" t="str">
        <f>IF([3]EvReport!L191= 0, " ",[3]EvReport!L191)</f>
        <v xml:space="preserve"> </v>
      </c>
    </row>
    <row r="192" spans="1:10" ht="18.75" thickBot="1">
      <c r="A192" s="7"/>
      <c r="B192" s="420">
        <v>150</v>
      </c>
      <c r="C192" s="609" t="str">
        <f>[3]Master!GS3</f>
        <v>Teesta Solar Limited</v>
      </c>
      <c r="D192" s="378"/>
      <c r="E192" s="419" t="str">
        <f>[3]Master!GS4</f>
        <v xml:space="preserve">BPCL </v>
      </c>
      <c r="F192" s="419" t="str">
        <f>[3]Master!GS6</f>
        <v>16*12.5</v>
      </c>
      <c r="G192" s="410">
        <f>[3]Master!GS8</f>
        <v>200</v>
      </c>
      <c r="H192" s="610">
        <f>[3]YesterdayGen!GS34</f>
        <v>0</v>
      </c>
      <c r="I192" s="611">
        <f>[3]YesterdayGen!GS31</f>
        <v>1171280</v>
      </c>
      <c r="J192" s="619" t="str">
        <f>IF([3]EvReport!L192= 0, " ",[3]EvReport!L192)</f>
        <v xml:space="preserve"> </v>
      </c>
    </row>
    <row r="193" spans="1:10" ht="19.5" thickBot="1">
      <c r="A193" s="7"/>
      <c r="B193" s="411"/>
      <c r="C193" s="620" t="s">
        <v>186</v>
      </c>
      <c r="D193" s="620"/>
      <c r="E193" s="621"/>
      <c r="F193" s="621"/>
      <c r="G193" s="442">
        <f>SUM(G183:G192)</f>
        <v>950</v>
      </c>
      <c r="H193" s="443">
        <f>SUM(H183:H192)</f>
        <v>351</v>
      </c>
      <c r="I193" s="443">
        <f>SUM(I183:I192)</f>
        <v>8369805</v>
      </c>
      <c r="J193" s="444"/>
    </row>
    <row r="194" spans="1:10" ht="19.5" thickBot="1">
      <c r="A194" s="7"/>
      <c r="B194" s="411"/>
      <c r="C194" s="412" t="s">
        <v>187</v>
      </c>
      <c r="D194" s="412"/>
      <c r="E194" s="413"/>
      <c r="F194" s="413"/>
      <c r="G194" s="414">
        <f>G52+G81+G107+G115+G134+G150+G159+G182+G193</f>
        <v>25809</v>
      </c>
      <c r="H194" s="414">
        <f>H52+H81+H107+H115+H134+H150+H159+H182+H193</f>
        <v>12733</v>
      </c>
      <c r="I194" s="414">
        <f>I52+I81+I107+I115+I134+I150+I159+I182+I193</f>
        <v>274106257</v>
      </c>
      <c r="J194" s="445"/>
    </row>
    <row r="195" spans="1:10" ht="18.75" thickBot="1">
      <c r="A195" s="189"/>
      <c r="B195" s="446"/>
      <c r="C195" s="622" t="s">
        <v>371</v>
      </c>
      <c r="D195" s="622"/>
      <c r="E195" s="622"/>
      <c r="F195" s="622"/>
      <c r="G195" s="622"/>
      <c r="H195" s="622"/>
      <c r="I195" s="622"/>
      <c r="J195" s="447"/>
    </row>
    <row r="196" spans="1:10" ht="18.75" thickBot="1">
      <c r="A196" s="189"/>
      <c r="B196" s="448"/>
      <c r="C196" s="449" t="s">
        <v>275</v>
      </c>
      <c r="D196" s="449"/>
      <c r="E196" s="449"/>
      <c r="F196" s="449"/>
      <c r="G196" s="450">
        <f>G52+G81+G107+G115+G134</f>
        <v>15926</v>
      </c>
      <c r="H196" s="450">
        <f>H52+H81+H107+H115+H134</f>
        <v>8026</v>
      </c>
      <c r="I196" s="450">
        <f>I52+I81+I107+I115+I134</f>
        <v>170962879</v>
      </c>
      <c r="J196" s="451"/>
    </row>
    <row r="197" spans="1:10" ht="18.75" thickBot="1">
      <c r="A197" s="189"/>
      <c r="B197" s="448"/>
      <c r="C197" s="449" t="s">
        <v>372</v>
      </c>
      <c r="D197" s="449"/>
      <c r="E197" s="449"/>
      <c r="F197" s="449"/>
      <c r="G197" s="450">
        <f>G150+G159+G182+G193</f>
        <v>9883</v>
      </c>
      <c r="H197" s="450">
        <f>H150+H159+H182+H193</f>
        <v>4707</v>
      </c>
      <c r="I197" s="450">
        <f>I150+I159+I182+I193</f>
        <v>103143378</v>
      </c>
      <c r="J197" s="451"/>
    </row>
    <row r="198" spans="1:10" ht="18.75" thickBot="1">
      <c r="A198" s="190"/>
      <c r="B198" s="448"/>
      <c r="C198" s="449" t="s">
        <v>373</v>
      </c>
      <c r="D198" s="449"/>
      <c r="E198" s="449"/>
      <c r="F198" s="449"/>
      <c r="G198" s="450">
        <f>G196+G197</f>
        <v>25809</v>
      </c>
      <c r="H198" s="450">
        <f>H196+H197</f>
        <v>12733</v>
      </c>
      <c r="I198" s="450">
        <f>I196+I197</f>
        <v>274106257</v>
      </c>
      <c r="J198" s="451"/>
    </row>
    <row r="199" spans="1:10">
      <c r="A199" s="29"/>
      <c r="B199" s="623"/>
      <c r="C199" s="20"/>
      <c r="D199" s="20"/>
      <c r="E199" s="21"/>
      <c r="F199" s="21"/>
      <c r="G199" s="21"/>
      <c r="H199" s="22"/>
      <c r="I199" s="23"/>
      <c r="J199" s="624"/>
    </row>
    <row r="200" spans="1:10">
      <c r="A200" s="29"/>
      <c r="B200" s="625" t="s">
        <v>374</v>
      </c>
      <c r="C200" s="24"/>
      <c r="D200" s="24"/>
      <c r="E200" s="452"/>
      <c r="F200" s="10"/>
      <c r="G200" s="25"/>
      <c r="H200" s="26"/>
      <c r="I200" s="23" t="s">
        <v>0</v>
      </c>
      <c r="J200" s="624"/>
    </row>
    <row r="201" spans="1:10">
      <c r="A201" s="7"/>
      <c r="B201" s="626"/>
      <c r="C201" s="453"/>
      <c r="D201" s="453"/>
      <c r="E201" s="453"/>
      <c r="F201" s="453"/>
      <c r="G201" s="453"/>
      <c r="H201" s="12"/>
      <c r="I201" s="453"/>
      <c r="J201" s="627"/>
    </row>
    <row r="202" spans="1:10" ht="20.25">
      <c r="A202" s="7"/>
      <c r="B202" s="626"/>
      <c r="C202" s="453"/>
      <c r="D202" s="453"/>
      <c r="E202" s="453"/>
      <c r="F202" s="453"/>
      <c r="G202" s="453"/>
      <c r="H202" s="211"/>
      <c r="I202" s="454" t="s">
        <v>268</v>
      </c>
      <c r="J202" s="627"/>
    </row>
    <row r="203" spans="1:10" ht="21" thickBot="1">
      <c r="A203" s="7"/>
      <c r="B203" s="628"/>
      <c r="C203" s="629"/>
      <c r="D203" s="629"/>
      <c r="E203" s="629"/>
      <c r="F203" s="629"/>
      <c r="G203" s="629"/>
      <c r="H203" s="630"/>
      <c r="I203" s="631" t="s">
        <v>6</v>
      </c>
      <c r="J203" s="632"/>
    </row>
    <row r="204" spans="1:10">
      <c r="A204" s="7"/>
      <c r="B204" s="7"/>
      <c r="C204" s="7"/>
      <c r="D204" s="7"/>
      <c r="E204" s="7"/>
      <c r="F204" s="7"/>
      <c r="G204" s="7"/>
      <c r="H204" s="63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33"/>
      <c r="I205" s="7"/>
      <c r="J205" s="63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02"/>
      <c r="D1" s="703"/>
      <c r="E1" s="697" t="s">
        <v>732</v>
      </c>
      <c r="F1" s="704"/>
      <c r="G1" s="698"/>
      <c r="H1" s="7"/>
      <c r="I1" s="7"/>
      <c r="J1" s="7"/>
      <c r="K1" s="374"/>
      <c r="L1" s="374"/>
      <c r="M1" s="374"/>
      <c r="N1" s="374"/>
      <c r="O1" s="374"/>
      <c r="P1" s="374"/>
    </row>
    <row r="2" spans="1:16" ht="30">
      <c r="A2" s="7"/>
      <c r="B2" s="456"/>
      <c r="C2" s="705"/>
      <c r="D2" s="706"/>
      <c r="E2" s="699" t="s">
        <v>300</v>
      </c>
      <c r="F2" s="707"/>
      <c r="G2" s="456"/>
      <c r="H2" s="456"/>
      <c r="I2" s="456"/>
      <c r="J2" s="456"/>
      <c r="K2" s="374"/>
      <c r="L2" s="374"/>
      <c r="M2" s="374"/>
      <c r="N2" s="374"/>
      <c r="O2" s="374"/>
      <c r="P2" s="374"/>
    </row>
    <row r="3" spans="1:16" ht="30">
      <c r="A3" s="7"/>
      <c r="B3" s="29"/>
      <c r="C3" s="373" t="s">
        <v>733</v>
      </c>
      <c r="D3" s="708"/>
      <c r="E3" s="679"/>
      <c r="F3" s="679"/>
      <c r="G3" s="373"/>
      <c r="H3" s="212"/>
      <c r="I3" s="7"/>
      <c r="J3" s="7"/>
      <c r="K3" s="374"/>
      <c r="L3" s="374"/>
      <c r="M3" s="374"/>
      <c r="N3" s="374"/>
      <c r="O3" s="374"/>
      <c r="P3" s="374"/>
    </row>
    <row r="4" spans="1:16" ht="18">
      <c r="A4" s="7"/>
      <c r="B4" s="700"/>
      <c r="C4" s="372"/>
      <c r="D4" s="701"/>
      <c r="E4" s="29"/>
      <c r="F4" s="29"/>
      <c r="G4" s="29"/>
      <c r="H4" s="457"/>
      <c r="I4" s="7"/>
      <c r="J4" s="184" t="s">
        <v>375</v>
      </c>
      <c r="K4" s="374"/>
      <c r="L4" s="374"/>
      <c r="M4" s="374"/>
      <c r="N4" s="374"/>
      <c r="O4" s="374"/>
      <c r="P4" s="374"/>
    </row>
    <row r="5" spans="1:16" ht="15.75">
      <c r="A5" s="7"/>
      <c r="B5" s="458" t="s">
        <v>12</v>
      </c>
      <c r="C5" s="459">
        <v>43934</v>
      </c>
      <c r="D5" s="29"/>
      <c r="E5" s="29"/>
      <c r="F5" s="29"/>
      <c r="G5" s="29"/>
      <c r="H5" s="457"/>
      <c r="I5" s="7"/>
      <c r="J5" s="7"/>
      <c r="K5" s="374"/>
      <c r="L5" s="374"/>
      <c r="M5" s="374"/>
      <c r="N5" s="374"/>
      <c r="O5" s="374"/>
      <c r="P5" s="374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74"/>
      <c r="L6" s="374"/>
      <c r="M6" s="374"/>
      <c r="N6" s="374"/>
      <c r="O6" s="374"/>
      <c r="P6" s="374"/>
    </row>
    <row r="7" spans="1:16" ht="15.75" thickBot="1">
      <c r="A7" s="7"/>
      <c r="B7" s="460" t="s">
        <v>376</v>
      </c>
      <c r="C7" s="461"/>
      <c r="D7" s="635">
        <v>7290.74</v>
      </c>
      <c r="E7" s="463" t="s">
        <v>45</v>
      </c>
      <c r="F7" s="461" t="s">
        <v>377</v>
      </c>
      <c r="G7" s="461"/>
      <c r="H7" s="462">
        <v>4653.3999999999996</v>
      </c>
      <c r="I7" s="464" t="s">
        <v>45</v>
      </c>
      <c r="J7" s="7"/>
      <c r="K7" s="374"/>
      <c r="L7" s="374"/>
      <c r="M7" s="374"/>
      <c r="N7" s="374"/>
      <c r="O7" s="374"/>
      <c r="P7" s="374"/>
    </row>
    <row r="8" spans="1:16">
      <c r="A8" s="7"/>
      <c r="B8" s="236" t="s">
        <v>378</v>
      </c>
      <c r="C8" s="10"/>
      <c r="D8" s="636">
        <v>3241.74</v>
      </c>
      <c r="E8" s="465" t="s">
        <v>45</v>
      </c>
      <c r="F8" s="10" t="s">
        <v>379</v>
      </c>
      <c r="G8" s="30"/>
      <c r="H8" s="466">
        <v>1703.6</v>
      </c>
      <c r="I8" s="467" t="s">
        <v>45</v>
      </c>
      <c r="J8" s="7"/>
      <c r="K8" s="374"/>
      <c r="L8" s="374"/>
      <c r="M8" s="374"/>
      <c r="N8" s="374"/>
      <c r="O8" s="374"/>
      <c r="P8" s="374"/>
    </row>
    <row r="9" spans="1:16">
      <c r="A9" s="7"/>
      <c r="B9" s="1813" t="s">
        <v>380</v>
      </c>
      <c r="C9" s="1525"/>
      <c r="D9" s="637">
        <v>1200</v>
      </c>
      <c r="E9" s="1262" t="s">
        <v>45</v>
      </c>
      <c r="F9" s="1525" t="s">
        <v>381</v>
      </c>
      <c r="G9" s="1814"/>
      <c r="H9" s="1263">
        <v>1567.6</v>
      </c>
      <c r="I9" s="467" t="s">
        <v>45</v>
      </c>
      <c r="J9" s="7"/>
      <c r="K9" s="374"/>
      <c r="L9" s="374"/>
      <c r="M9" s="374"/>
      <c r="N9" s="374"/>
      <c r="O9" s="374"/>
      <c r="P9" s="374"/>
    </row>
    <row r="10" spans="1:16">
      <c r="A10" s="7"/>
      <c r="B10" s="468" t="s">
        <v>382</v>
      </c>
      <c r="C10" s="469"/>
      <c r="D10" s="638">
        <v>1428</v>
      </c>
      <c r="E10" s="470" t="s">
        <v>45</v>
      </c>
      <c r="F10" s="469" t="s">
        <v>383</v>
      </c>
      <c r="G10" s="469"/>
      <c r="H10" s="471">
        <v>463.2</v>
      </c>
      <c r="I10" s="472" t="s">
        <v>45</v>
      </c>
      <c r="J10" s="7"/>
      <c r="K10" s="374"/>
      <c r="L10" s="374"/>
      <c r="M10" s="374"/>
      <c r="N10" s="374"/>
      <c r="O10" s="374"/>
      <c r="P10" s="374"/>
    </row>
    <row r="11" spans="1:16">
      <c r="A11" s="7"/>
      <c r="B11" s="468" t="s">
        <v>384</v>
      </c>
      <c r="C11" s="469"/>
      <c r="D11" s="638">
        <v>872</v>
      </c>
      <c r="E11" s="470" t="s">
        <v>45</v>
      </c>
      <c r="F11" s="469" t="s">
        <v>385</v>
      </c>
      <c r="G11" s="469"/>
      <c r="H11" s="471">
        <v>919</v>
      </c>
      <c r="I11" s="472" t="s">
        <v>45</v>
      </c>
      <c r="J11" s="7"/>
      <c r="K11" s="374"/>
      <c r="L11" s="374"/>
      <c r="M11" s="374"/>
      <c r="N11" s="374"/>
      <c r="O11" s="374"/>
      <c r="P11" s="374"/>
    </row>
    <row r="12" spans="1:16" ht="15.75" thickBot="1">
      <c r="A12" s="7"/>
      <c r="B12" s="500" t="s">
        <v>386</v>
      </c>
      <c r="C12" s="238"/>
      <c r="D12" s="637">
        <v>549</v>
      </c>
      <c r="E12" s="1212" t="s">
        <v>45</v>
      </c>
      <c r="F12" s="238"/>
      <c r="G12" s="238"/>
      <c r="H12" s="1159"/>
      <c r="I12" s="473"/>
      <c r="J12" s="7"/>
      <c r="K12" s="374"/>
      <c r="L12" s="374"/>
      <c r="M12" s="374"/>
      <c r="N12" s="374"/>
      <c r="O12" s="374"/>
      <c r="P12" s="374"/>
    </row>
    <row r="13" spans="1:16" ht="16.5" thickBot="1">
      <c r="A13" s="7"/>
      <c r="B13" s="474"/>
      <c r="C13" s="475" t="s">
        <v>387</v>
      </c>
      <c r="D13" s="475"/>
      <c r="E13" s="476">
        <v>11944.14</v>
      </c>
      <c r="F13" s="461" t="s">
        <v>45</v>
      </c>
      <c r="G13" s="475"/>
      <c r="H13" s="475"/>
      <c r="I13" s="477"/>
      <c r="J13" s="7"/>
      <c r="K13" s="374"/>
      <c r="L13" s="374"/>
      <c r="M13" s="374"/>
      <c r="N13" s="374"/>
      <c r="O13" s="374"/>
      <c r="P13" s="374"/>
    </row>
    <row r="14" spans="1:16">
      <c r="A14" s="7"/>
      <c r="B14" s="29"/>
      <c r="C14" s="478" t="s">
        <v>388</v>
      </c>
      <c r="D14" s="29"/>
      <c r="E14" s="29"/>
      <c r="F14" s="29"/>
      <c r="G14" s="29"/>
      <c r="H14" s="29"/>
      <c r="I14" s="7"/>
      <c r="J14" s="7"/>
      <c r="K14" s="374"/>
      <c r="L14" s="374"/>
      <c r="M14" s="374"/>
      <c r="N14" s="374"/>
      <c r="O14" s="374"/>
      <c r="P14" s="374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74"/>
      <c r="L15" s="374"/>
      <c r="M15" s="374"/>
      <c r="N15" s="374"/>
      <c r="O15" s="374"/>
      <c r="P15" s="374"/>
    </row>
    <row r="16" spans="1:16" ht="34.5">
      <c r="A16" s="639"/>
      <c r="B16" s="709" t="s">
        <v>389</v>
      </c>
      <c r="C16" s="710" t="s">
        <v>390</v>
      </c>
      <c r="D16" s="710" t="s">
        <v>846</v>
      </c>
      <c r="E16" s="709" t="s">
        <v>389</v>
      </c>
      <c r="F16" s="710" t="s">
        <v>390</v>
      </c>
      <c r="G16" s="710" t="s">
        <v>846</v>
      </c>
      <c r="H16" s="709" t="s">
        <v>389</v>
      </c>
      <c r="I16" s="710" t="s">
        <v>390</v>
      </c>
      <c r="J16" s="710" t="s">
        <v>846</v>
      </c>
      <c r="K16" s="711" t="s">
        <v>389</v>
      </c>
      <c r="L16" s="712" t="s">
        <v>390</v>
      </c>
      <c r="M16" s="712" t="s">
        <v>846</v>
      </c>
      <c r="N16" s="711" t="s">
        <v>389</v>
      </c>
      <c r="O16" s="712" t="s">
        <v>390</v>
      </c>
      <c r="P16" s="712" t="s">
        <v>846</v>
      </c>
    </row>
    <row r="17" spans="1:16" ht="18.75">
      <c r="A17" s="640">
        <v>1</v>
      </c>
      <c r="B17" s="1103" t="s">
        <v>756</v>
      </c>
      <c r="C17" s="1104">
        <v>0</v>
      </c>
      <c r="D17" s="1815">
        <v>0</v>
      </c>
      <c r="E17" s="1103" t="s">
        <v>786</v>
      </c>
      <c r="F17" s="1104">
        <v>32</v>
      </c>
      <c r="G17" s="1815">
        <v>0.875</v>
      </c>
      <c r="H17" s="1103" t="s">
        <v>435</v>
      </c>
      <c r="I17" s="1104">
        <v>22</v>
      </c>
      <c r="J17" s="1815">
        <v>0.95833333333333337</v>
      </c>
      <c r="K17" s="1103" t="s">
        <v>421</v>
      </c>
      <c r="L17" s="1104">
        <v>36</v>
      </c>
      <c r="M17" s="1815">
        <v>0</v>
      </c>
      <c r="N17" s="1103" t="s">
        <v>395</v>
      </c>
      <c r="O17" s="1104">
        <v>166</v>
      </c>
      <c r="P17" s="1815">
        <v>0.8125</v>
      </c>
    </row>
    <row r="18" spans="1:16" ht="18.75">
      <c r="A18" s="640">
        <v>2</v>
      </c>
      <c r="B18" s="1105" t="s">
        <v>471</v>
      </c>
      <c r="C18" s="1106">
        <v>9</v>
      </c>
      <c r="D18" s="1816">
        <v>0</v>
      </c>
      <c r="E18" s="1105" t="s">
        <v>414</v>
      </c>
      <c r="F18" s="1106">
        <v>238</v>
      </c>
      <c r="G18" s="1816">
        <v>0.875</v>
      </c>
      <c r="H18" s="1105" t="s">
        <v>440</v>
      </c>
      <c r="I18" s="1106" t="s">
        <v>792</v>
      </c>
      <c r="J18" s="1106" t="s">
        <v>792</v>
      </c>
      <c r="K18" s="1105" t="s">
        <v>776</v>
      </c>
      <c r="L18" s="1106">
        <v>152</v>
      </c>
      <c r="M18" s="1816">
        <v>0</v>
      </c>
      <c r="N18" s="1105" t="s">
        <v>797</v>
      </c>
      <c r="O18" s="1106">
        <v>23</v>
      </c>
      <c r="P18" s="1816">
        <v>0.875</v>
      </c>
    </row>
    <row r="19" spans="1:16" ht="18.75">
      <c r="A19" s="640">
        <v>3</v>
      </c>
      <c r="B19" s="1103" t="s">
        <v>739</v>
      </c>
      <c r="C19" s="1104">
        <v>26</v>
      </c>
      <c r="D19" s="1815">
        <v>0</v>
      </c>
      <c r="E19" s="1103" t="s">
        <v>413</v>
      </c>
      <c r="F19" s="1104">
        <v>116</v>
      </c>
      <c r="G19" s="1815">
        <v>0.79166666666666663</v>
      </c>
      <c r="H19" s="1103" t="s">
        <v>738</v>
      </c>
      <c r="I19" s="1104">
        <v>45</v>
      </c>
      <c r="J19" s="1815">
        <v>0.95833333333333337</v>
      </c>
      <c r="K19" s="1103" t="s">
        <v>425</v>
      </c>
      <c r="L19" s="1104">
        <v>168</v>
      </c>
      <c r="M19" s="1815">
        <v>0.8125</v>
      </c>
      <c r="N19" s="1103" t="s">
        <v>852</v>
      </c>
      <c r="O19" s="1104" t="s">
        <v>792</v>
      </c>
      <c r="P19" s="1104" t="s">
        <v>792</v>
      </c>
    </row>
    <row r="20" spans="1:16" ht="18.75">
      <c r="A20" s="640">
        <v>4</v>
      </c>
      <c r="B20" s="1105" t="s">
        <v>441</v>
      </c>
      <c r="C20" s="1106">
        <v>73</v>
      </c>
      <c r="D20" s="1816">
        <v>0.95833333333333337</v>
      </c>
      <c r="E20" s="1105" t="s">
        <v>788</v>
      </c>
      <c r="F20" s="1106">
        <v>146</v>
      </c>
      <c r="G20" s="1816">
        <v>0.8125</v>
      </c>
      <c r="H20" s="1105" t="s">
        <v>816</v>
      </c>
      <c r="I20" s="1106">
        <v>59</v>
      </c>
      <c r="J20" s="1816">
        <v>0.95833333333333337</v>
      </c>
      <c r="K20" s="1105" t="s">
        <v>742</v>
      </c>
      <c r="L20" s="1106">
        <v>42.4</v>
      </c>
      <c r="M20" s="1816">
        <v>4.1666666666666664E-2</v>
      </c>
      <c r="N20" s="1105" t="s">
        <v>400</v>
      </c>
      <c r="O20" s="1106">
        <v>58.6</v>
      </c>
      <c r="P20" s="1816">
        <v>0.95833333333333337</v>
      </c>
    </row>
    <row r="21" spans="1:16" ht="18.75">
      <c r="A21" s="640">
        <v>5</v>
      </c>
      <c r="B21" s="1103" t="s">
        <v>749</v>
      </c>
      <c r="C21" s="1104">
        <v>48</v>
      </c>
      <c r="D21" s="1815">
        <v>0.875</v>
      </c>
      <c r="E21" s="1103" t="s">
        <v>817</v>
      </c>
      <c r="F21" s="1104">
        <v>195</v>
      </c>
      <c r="G21" s="1815">
        <v>0.875</v>
      </c>
      <c r="H21" s="1103" t="s">
        <v>808</v>
      </c>
      <c r="I21" s="1104">
        <v>32</v>
      </c>
      <c r="J21" s="1815">
        <v>0.79166666666666663</v>
      </c>
      <c r="K21" s="1103" t="s">
        <v>780</v>
      </c>
      <c r="L21" s="1104">
        <v>120</v>
      </c>
      <c r="M21" s="1815">
        <v>0.33333333333333331</v>
      </c>
      <c r="N21" s="1103" t="s">
        <v>799</v>
      </c>
      <c r="O21" s="1104">
        <v>33</v>
      </c>
      <c r="P21" s="1815">
        <v>0.91666666666666663</v>
      </c>
    </row>
    <row r="22" spans="1:16" ht="18.75">
      <c r="A22" s="640">
        <v>6</v>
      </c>
      <c r="B22" s="1105" t="s">
        <v>434</v>
      </c>
      <c r="C22" s="1106">
        <v>83</v>
      </c>
      <c r="D22" s="1816">
        <v>0</v>
      </c>
      <c r="E22" s="1105" t="s">
        <v>789</v>
      </c>
      <c r="F22" s="1106">
        <v>145</v>
      </c>
      <c r="G22" s="1816">
        <v>0.95833333333333337</v>
      </c>
      <c r="H22" s="1105" t="s">
        <v>810</v>
      </c>
      <c r="I22" s="1106">
        <v>67</v>
      </c>
      <c r="J22" s="1816">
        <v>0.95833333333333337</v>
      </c>
      <c r="K22" s="1105" t="s">
        <v>781</v>
      </c>
      <c r="L22" s="1106">
        <v>13.5</v>
      </c>
      <c r="M22" s="1816">
        <v>0.58333333333333337</v>
      </c>
      <c r="N22" s="1105" t="s">
        <v>394</v>
      </c>
      <c r="O22" s="1106">
        <v>48</v>
      </c>
      <c r="P22" s="1816">
        <v>0.875</v>
      </c>
    </row>
    <row r="23" spans="1:16" ht="18.75">
      <c r="A23" s="640">
        <v>7</v>
      </c>
      <c r="B23" s="1103" t="s">
        <v>416</v>
      </c>
      <c r="C23" s="1104">
        <v>57</v>
      </c>
      <c r="D23" s="1815">
        <v>0.95833333333333337</v>
      </c>
      <c r="E23" s="1103" t="s">
        <v>419</v>
      </c>
      <c r="F23" s="1104">
        <v>136</v>
      </c>
      <c r="G23" s="1815">
        <v>0.875</v>
      </c>
      <c r="H23" s="1103" t="s">
        <v>427</v>
      </c>
      <c r="I23" s="1104">
        <v>131</v>
      </c>
      <c r="J23" s="1815">
        <v>0.77083333333333337</v>
      </c>
      <c r="K23" s="1103" t="s">
        <v>782</v>
      </c>
      <c r="L23" s="1104">
        <v>113</v>
      </c>
      <c r="M23" s="1815">
        <v>0.54166666666666663</v>
      </c>
      <c r="N23" s="1103" t="s">
        <v>468</v>
      </c>
      <c r="O23" s="1104">
        <v>68</v>
      </c>
      <c r="P23" s="1815">
        <v>0.95833333333333337</v>
      </c>
    </row>
    <row r="24" spans="1:16" ht="18.75">
      <c r="A24" s="640">
        <v>8</v>
      </c>
      <c r="B24" s="1105" t="s">
        <v>892</v>
      </c>
      <c r="C24" s="1106" t="s">
        <v>792</v>
      </c>
      <c r="D24" s="1106" t="s">
        <v>792</v>
      </c>
      <c r="E24" s="1105" t="s">
        <v>216</v>
      </c>
      <c r="F24" s="1106">
        <v>10</v>
      </c>
      <c r="G24" s="1816">
        <v>0.54166666666666663</v>
      </c>
      <c r="H24" s="1105" t="s">
        <v>734</v>
      </c>
      <c r="I24" s="1106">
        <v>140</v>
      </c>
      <c r="J24" s="1816">
        <v>0</v>
      </c>
      <c r="K24" s="1105" t="s">
        <v>392</v>
      </c>
      <c r="L24" s="1106">
        <v>40.5</v>
      </c>
      <c r="M24" s="1816">
        <v>0.83333333333333337</v>
      </c>
      <c r="N24" s="1105" t="s">
        <v>801</v>
      </c>
      <c r="O24" s="1106">
        <v>116</v>
      </c>
      <c r="P24" s="1816">
        <v>0.8125</v>
      </c>
    </row>
    <row r="25" spans="1:16" ht="18.75">
      <c r="A25" s="640">
        <v>9</v>
      </c>
      <c r="B25" s="1103" t="s">
        <v>451</v>
      </c>
      <c r="C25" s="1104">
        <v>164</v>
      </c>
      <c r="D25" s="1815">
        <v>0.20833333333333334</v>
      </c>
      <c r="E25" s="1103" t="s">
        <v>670</v>
      </c>
      <c r="F25" s="1104">
        <v>80</v>
      </c>
      <c r="G25" s="1815">
        <v>0.875</v>
      </c>
      <c r="H25" s="1103" t="s">
        <v>475</v>
      </c>
      <c r="I25" s="1104">
        <v>151</v>
      </c>
      <c r="J25" s="1815">
        <v>0.91666666666666663</v>
      </c>
      <c r="K25" s="1103" t="s">
        <v>667</v>
      </c>
      <c r="L25" s="1104">
        <v>7</v>
      </c>
      <c r="M25" s="1815">
        <v>0.875</v>
      </c>
      <c r="N25" s="1103" t="s">
        <v>664</v>
      </c>
      <c r="O25" s="1104">
        <v>53</v>
      </c>
      <c r="P25" s="1815">
        <v>0.95833333333333337</v>
      </c>
    </row>
    <row r="26" spans="1:16" ht="18.75">
      <c r="A26" s="640">
        <v>10</v>
      </c>
      <c r="B26" s="1105" t="s">
        <v>406</v>
      </c>
      <c r="C26" s="1106">
        <v>80</v>
      </c>
      <c r="D26" s="1816">
        <v>0.875</v>
      </c>
      <c r="E26" s="1105" t="s">
        <v>422</v>
      </c>
      <c r="F26" s="1106">
        <v>73</v>
      </c>
      <c r="G26" s="1816">
        <v>0.75</v>
      </c>
      <c r="H26" s="1105" t="s">
        <v>814</v>
      </c>
      <c r="I26" s="1106">
        <v>50</v>
      </c>
      <c r="J26" s="1816">
        <v>0.77083333333333337</v>
      </c>
      <c r="K26" s="1105" t="s">
        <v>436</v>
      </c>
      <c r="L26" s="1106">
        <v>117</v>
      </c>
      <c r="M26" s="1816">
        <v>0.83333333333333337</v>
      </c>
      <c r="N26" s="1105" t="s">
        <v>803</v>
      </c>
      <c r="O26" s="1106">
        <v>67</v>
      </c>
      <c r="P26" s="1816">
        <v>0.77083333333333337</v>
      </c>
    </row>
    <row r="27" spans="1:16" ht="18.75">
      <c r="A27" s="640">
        <v>11</v>
      </c>
      <c r="B27" s="1103" t="s">
        <v>473</v>
      </c>
      <c r="C27" s="1104">
        <v>73</v>
      </c>
      <c r="D27" s="1815">
        <v>0.91666666666666663</v>
      </c>
      <c r="E27" s="1103" t="s">
        <v>433</v>
      </c>
      <c r="F27" s="1104">
        <v>104</v>
      </c>
      <c r="G27" s="1815">
        <v>0.79166666666666663</v>
      </c>
      <c r="H27" s="1103" t="s">
        <v>671</v>
      </c>
      <c r="I27" s="1104">
        <v>66</v>
      </c>
      <c r="J27" s="1815">
        <v>0.8125</v>
      </c>
      <c r="K27" s="1103" t="s">
        <v>452</v>
      </c>
      <c r="L27" s="1104">
        <v>136</v>
      </c>
      <c r="M27" s="1815">
        <v>0.95833333333333337</v>
      </c>
      <c r="N27" s="1103" t="s">
        <v>934</v>
      </c>
      <c r="O27" s="1104">
        <v>43</v>
      </c>
      <c r="P27" s="1815">
        <v>0.79166666666666663</v>
      </c>
    </row>
    <row r="28" spans="1:16" ht="18.75">
      <c r="A28" s="640">
        <v>12</v>
      </c>
      <c r="B28" s="1105" t="s">
        <v>743</v>
      </c>
      <c r="C28" s="1106">
        <v>31.2</v>
      </c>
      <c r="D28" s="1816">
        <v>0.66666666666666663</v>
      </c>
      <c r="E28" s="1105" t="s">
        <v>399</v>
      </c>
      <c r="F28" s="1106">
        <v>140</v>
      </c>
      <c r="G28" s="1816">
        <v>0.875</v>
      </c>
      <c r="H28" s="1105" t="s">
        <v>815</v>
      </c>
      <c r="I28" s="1106">
        <v>114</v>
      </c>
      <c r="J28" s="1816">
        <v>0.79166666666666663</v>
      </c>
      <c r="K28" s="1105" t="s">
        <v>787</v>
      </c>
      <c r="L28" s="1106">
        <v>57</v>
      </c>
      <c r="M28" s="1816">
        <v>0.8125</v>
      </c>
      <c r="N28" s="1105" t="s">
        <v>804</v>
      </c>
      <c r="O28" s="1106">
        <v>42.2</v>
      </c>
      <c r="P28" s="1816">
        <v>0.58333333333333337</v>
      </c>
    </row>
    <row r="29" spans="1:16" ht="18.75">
      <c r="A29" s="640">
        <v>13</v>
      </c>
      <c r="B29" s="1103" t="s">
        <v>418</v>
      </c>
      <c r="C29" s="1104">
        <v>4</v>
      </c>
      <c r="D29" s="1815">
        <v>0.70833333333333337</v>
      </c>
      <c r="E29" s="1103" t="s">
        <v>740</v>
      </c>
      <c r="F29" s="1104">
        <v>34</v>
      </c>
      <c r="G29" s="1815">
        <v>0.95833333333333337</v>
      </c>
      <c r="H29" s="1103" t="s">
        <v>423</v>
      </c>
      <c r="I29" s="1104">
        <v>20</v>
      </c>
      <c r="J29" s="1815">
        <v>0</v>
      </c>
      <c r="K29" s="1103" t="s">
        <v>417</v>
      </c>
      <c r="L29" s="1104">
        <v>76.8</v>
      </c>
      <c r="M29" s="1815">
        <v>0.91666666666666663</v>
      </c>
      <c r="N29" s="1103" t="s">
        <v>665</v>
      </c>
      <c r="O29" s="1104">
        <v>54</v>
      </c>
      <c r="P29" s="1815">
        <v>0.79166666666666663</v>
      </c>
    </row>
    <row r="30" spans="1:16" ht="18.75">
      <c r="A30" s="640">
        <v>14</v>
      </c>
      <c r="B30" s="1105" t="s">
        <v>453</v>
      </c>
      <c r="C30" s="1106">
        <v>73</v>
      </c>
      <c r="D30" s="1816">
        <v>0.875</v>
      </c>
      <c r="E30" s="1105" t="s">
        <v>401</v>
      </c>
      <c r="F30" s="1106">
        <v>38</v>
      </c>
      <c r="G30" s="1816">
        <v>0.83333333333333337</v>
      </c>
      <c r="H30" s="1105" t="s">
        <v>446</v>
      </c>
      <c r="I30" s="1106">
        <v>62</v>
      </c>
      <c r="J30" s="1816">
        <v>0.79166666666666663</v>
      </c>
      <c r="K30" s="1105" t="s">
        <v>676</v>
      </c>
      <c r="L30" s="1106">
        <v>26</v>
      </c>
      <c r="M30" s="1816">
        <v>0.95833333333333337</v>
      </c>
      <c r="N30" s="1105" t="s">
        <v>405</v>
      </c>
      <c r="O30" s="1106">
        <v>36</v>
      </c>
      <c r="P30" s="1816">
        <v>0.79166666666666663</v>
      </c>
    </row>
    <row r="31" spans="1:16" ht="18.75">
      <c r="A31" s="640">
        <v>15</v>
      </c>
      <c r="B31" s="1103" t="s">
        <v>759</v>
      </c>
      <c r="C31" s="1104">
        <v>22</v>
      </c>
      <c r="D31" s="1815">
        <v>0.875</v>
      </c>
      <c r="E31" s="1103" t="s">
        <v>412</v>
      </c>
      <c r="F31" s="1104">
        <v>116</v>
      </c>
      <c r="G31" s="1815">
        <v>0.79166666666666663</v>
      </c>
      <c r="H31" s="1103" t="s">
        <v>1016</v>
      </c>
      <c r="I31" s="1104">
        <v>9</v>
      </c>
      <c r="J31" s="1815">
        <v>4.1666666666666664E-2</v>
      </c>
      <c r="K31" s="1103" t="s">
        <v>897</v>
      </c>
      <c r="L31" s="1104">
        <v>38</v>
      </c>
      <c r="M31" s="1815">
        <v>0.95833333333333337</v>
      </c>
      <c r="N31" s="1103" t="s">
        <v>1017</v>
      </c>
      <c r="O31" s="1104">
        <v>108</v>
      </c>
      <c r="P31" s="1815">
        <v>0.8125</v>
      </c>
    </row>
    <row r="32" spans="1:16" ht="18.75">
      <c r="A32" s="640">
        <v>16</v>
      </c>
      <c r="B32" s="1105" t="s">
        <v>760</v>
      </c>
      <c r="C32" s="1106">
        <v>103</v>
      </c>
      <c r="D32" s="1816">
        <v>0.875</v>
      </c>
      <c r="E32" s="1105" t="s">
        <v>677</v>
      </c>
      <c r="F32" s="1106">
        <v>89</v>
      </c>
      <c r="G32" s="1816">
        <v>4.1666666666666664E-2</v>
      </c>
      <c r="H32" s="1105" t="s">
        <v>397</v>
      </c>
      <c r="I32" s="1106">
        <v>34</v>
      </c>
      <c r="J32" s="1816">
        <v>0.95833333333333337</v>
      </c>
      <c r="K32" s="1105" t="s">
        <v>748</v>
      </c>
      <c r="L32" s="1106">
        <v>16</v>
      </c>
      <c r="M32" s="1816">
        <v>0.95833333333333337</v>
      </c>
      <c r="N32" s="1105" t="s">
        <v>809</v>
      </c>
      <c r="O32" s="1106">
        <v>30.7</v>
      </c>
      <c r="P32" s="1816">
        <v>0</v>
      </c>
    </row>
    <row r="33" spans="1:16" ht="18.75">
      <c r="A33" s="640">
        <v>17</v>
      </c>
      <c r="B33" s="1103" t="s">
        <v>848</v>
      </c>
      <c r="C33" s="1104">
        <v>98</v>
      </c>
      <c r="D33" s="1815">
        <v>0.875</v>
      </c>
      <c r="E33" s="1103" t="s">
        <v>791</v>
      </c>
      <c r="F33" s="1104">
        <v>77</v>
      </c>
      <c r="G33" s="1815">
        <v>0.875</v>
      </c>
      <c r="H33" s="1103" t="s">
        <v>402</v>
      </c>
      <c r="I33" s="1104">
        <v>108</v>
      </c>
      <c r="J33" s="1815">
        <v>0.95833333333333337</v>
      </c>
      <c r="K33" s="1103" t="s">
        <v>449</v>
      </c>
      <c r="L33" s="1104">
        <v>115</v>
      </c>
      <c r="M33" s="1815">
        <v>0.54166666666666663</v>
      </c>
      <c r="N33" s="1103" t="s">
        <v>454</v>
      </c>
      <c r="O33" s="1104">
        <v>214</v>
      </c>
      <c r="P33" s="1815">
        <v>0.91666666666666663</v>
      </c>
    </row>
    <row r="34" spans="1:16" ht="18.75">
      <c r="A34" s="640">
        <v>18</v>
      </c>
      <c r="B34" s="1105" t="s">
        <v>761</v>
      </c>
      <c r="C34" s="1106">
        <v>66.5</v>
      </c>
      <c r="D34" s="1816">
        <v>0.77083333333333337</v>
      </c>
      <c r="E34" s="1105" t="s">
        <v>474</v>
      </c>
      <c r="F34" s="1106">
        <v>34</v>
      </c>
      <c r="G34" s="1816">
        <v>8.3333333333333329E-2</v>
      </c>
      <c r="H34" s="1105" t="s">
        <v>426</v>
      </c>
      <c r="I34" s="1106">
        <v>66.87</v>
      </c>
      <c r="J34" s="1816">
        <v>0.95833333333333337</v>
      </c>
      <c r="K34" s="1105" t="s">
        <v>847</v>
      </c>
      <c r="L34" s="1106">
        <v>0</v>
      </c>
      <c r="M34" s="1816">
        <v>0</v>
      </c>
      <c r="N34" s="1105" t="s">
        <v>450</v>
      </c>
      <c r="O34" s="1106">
        <v>99</v>
      </c>
      <c r="P34" s="1816">
        <v>0.79166666666666663</v>
      </c>
    </row>
    <row r="35" spans="1:16" ht="18.75">
      <c r="A35" s="640">
        <v>19</v>
      </c>
      <c r="B35" s="1103" t="s">
        <v>763</v>
      </c>
      <c r="C35" s="1104">
        <v>58</v>
      </c>
      <c r="D35" s="1815">
        <v>0.79166666666666663</v>
      </c>
      <c r="E35" s="1103" t="s">
        <v>794</v>
      </c>
      <c r="F35" s="1104">
        <v>64</v>
      </c>
      <c r="G35" s="1815">
        <v>0.83333333333333337</v>
      </c>
      <c r="H35" s="1103" t="s">
        <v>741</v>
      </c>
      <c r="I35" s="1104">
        <v>53</v>
      </c>
      <c r="J35" s="1815">
        <v>0.77083333333333337</v>
      </c>
      <c r="K35" s="1103" t="s">
        <v>735</v>
      </c>
      <c r="L35" s="1104">
        <v>72</v>
      </c>
      <c r="M35" s="1815">
        <v>0.91666666666666663</v>
      </c>
      <c r="N35" s="1103" t="s">
        <v>443</v>
      </c>
      <c r="O35" s="1104">
        <v>79</v>
      </c>
      <c r="P35" s="1815">
        <v>0.95833333333333337</v>
      </c>
    </row>
    <row r="36" spans="1:16" ht="18.75">
      <c r="A36" s="640">
        <v>20</v>
      </c>
      <c r="B36" s="1105" t="s">
        <v>764</v>
      </c>
      <c r="C36" s="1106">
        <v>128</v>
      </c>
      <c r="D36" s="1816">
        <v>0.91666666666666663</v>
      </c>
      <c r="E36" s="1105" t="s">
        <v>403</v>
      </c>
      <c r="F36" s="1106">
        <v>107</v>
      </c>
      <c r="G36" s="1816">
        <v>0.91666666666666663</v>
      </c>
      <c r="H36" s="1105" t="s">
        <v>410</v>
      </c>
      <c r="I36" s="1106">
        <v>68</v>
      </c>
      <c r="J36" s="1816">
        <v>0.79166666666666663</v>
      </c>
      <c r="K36" s="1105" t="s">
        <v>747</v>
      </c>
      <c r="L36" s="1106">
        <v>76</v>
      </c>
      <c r="M36" s="1816">
        <v>0.91666666666666663</v>
      </c>
      <c r="N36" s="1105" t="s">
        <v>1018</v>
      </c>
      <c r="O36" s="1106">
        <v>29</v>
      </c>
      <c r="P36" s="1816">
        <v>0.875</v>
      </c>
    </row>
    <row r="37" spans="1:16" ht="18.75">
      <c r="A37" s="640">
        <v>21</v>
      </c>
      <c r="B37" s="1103" t="s">
        <v>765</v>
      </c>
      <c r="C37" s="1104">
        <v>0</v>
      </c>
      <c r="D37" s="1815">
        <v>0</v>
      </c>
      <c r="E37" s="1103" t="s">
        <v>431</v>
      </c>
      <c r="F37" s="1104">
        <v>66</v>
      </c>
      <c r="G37" s="1815">
        <v>0.54166666666666663</v>
      </c>
      <c r="H37" s="1103" t="s">
        <v>757</v>
      </c>
      <c r="I37" s="1104">
        <v>86</v>
      </c>
      <c r="J37" s="1815">
        <v>0.95833333333333337</v>
      </c>
      <c r="K37" s="1103" t="s">
        <v>430</v>
      </c>
      <c r="L37" s="1104">
        <v>154</v>
      </c>
      <c r="M37" s="1815">
        <v>0.875</v>
      </c>
      <c r="N37" s="1103" t="s">
        <v>736</v>
      </c>
      <c r="O37" s="1104">
        <v>41</v>
      </c>
      <c r="P37" s="1815">
        <v>0</v>
      </c>
    </row>
    <row r="38" spans="1:16" ht="18.75">
      <c r="A38" s="640">
        <v>22</v>
      </c>
      <c r="B38" s="1105" t="s">
        <v>767</v>
      </c>
      <c r="C38" s="1106">
        <v>67</v>
      </c>
      <c r="D38" s="1816">
        <v>0.77083333333333337</v>
      </c>
      <c r="E38" s="1105" t="s">
        <v>429</v>
      </c>
      <c r="F38" s="1106">
        <v>53.5</v>
      </c>
      <c r="G38" s="1816">
        <v>0.625</v>
      </c>
      <c r="H38" s="1105" t="s">
        <v>758</v>
      </c>
      <c r="I38" s="1106">
        <v>106</v>
      </c>
      <c r="J38" s="1816">
        <v>0.875</v>
      </c>
      <c r="K38" s="1105" t="s">
        <v>849</v>
      </c>
      <c r="L38" s="1106">
        <v>37</v>
      </c>
      <c r="M38" s="1816">
        <v>0</v>
      </c>
      <c r="N38" s="1105" t="s">
        <v>432</v>
      </c>
      <c r="O38" s="1106">
        <v>47</v>
      </c>
      <c r="P38" s="1816">
        <v>0.77083333333333337</v>
      </c>
    </row>
    <row r="39" spans="1:16" ht="18.75">
      <c r="A39" s="640">
        <v>23</v>
      </c>
      <c r="B39" s="1103" t="s">
        <v>769</v>
      </c>
      <c r="C39" s="1104">
        <v>72</v>
      </c>
      <c r="D39" s="1815">
        <v>0.875</v>
      </c>
      <c r="E39" s="1103" t="s">
        <v>851</v>
      </c>
      <c r="F39" s="1104">
        <v>55</v>
      </c>
      <c r="G39" s="1815">
        <v>0.91666666666666663</v>
      </c>
      <c r="H39" s="1103" t="s">
        <v>415</v>
      </c>
      <c r="I39" s="1104">
        <v>48</v>
      </c>
      <c r="J39" s="1815">
        <v>0.95833333333333337</v>
      </c>
      <c r="K39" s="1103" t="s">
        <v>666</v>
      </c>
      <c r="L39" s="1104">
        <v>120</v>
      </c>
      <c r="M39" s="1815">
        <v>0</v>
      </c>
      <c r="N39" s="1103" t="s">
        <v>811</v>
      </c>
      <c r="O39" s="1104">
        <v>42</v>
      </c>
      <c r="P39" s="1815">
        <v>0.95833333333333337</v>
      </c>
    </row>
    <row r="40" spans="1:16" ht="18.75">
      <c r="A40" s="640">
        <v>24</v>
      </c>
      <c r="B40" s="1105" t="s">
        <v>770</v>
      </c>
      <c r="C40" s="1106">
        <v>106</v>
      </c>
      <c r="D40" s="1816">
        <v>0.41666666666666669</v>
      </c>
      <c r="E40" s="1105" t="s">
        <v>411</v>
      </c>
      <c r="F40" s="1106">
        <v>61</v>
      </c>
      <c r="G40" s="1816">
        <v>0</v>
      </c>
      <c r="H40" s="1105" t="s">
        <v>668</v>
      </c>
      <c r="I40" s="1106">
        <v>45</v>
      </c>
      <c r="J40" s="1816">
        <v>8.3333333333333329E-2</v>
      </c>
      <c r="K40" s="1105" t="s">
        <v>850</v>
      </c>
      <c r="L40" s="1106">
        <v>34</v>
      </c>
      <c r="M40" s="1816">
        <v>0.95833333333333337</v>
      </c>
      <c r="N40" s="1105" t="s">
        <v>812</v>
      </c>
      <c r="O40" s="1106">
        <v>60</v>
      </c>
      <c r="P40" s="1816">
        <v>0</v>
      </c>
    </row>
    <row r="41" spans="1:16" ht="18.75">
      <c r="A41" s="640">
        <v>25</v>
      </c>
      <c r="B41" s="1103" t="s">
        <v>420</v>
      </c>
      <c r="C41" s="1104">
        <v>54.2</v>
      </c>
      <c r="D41" s="1815">
        <v>0.875</v>
      </c>
      <c r="E41" s="1103" t="s">
        <v>424</v>
      </c>
      <c r="F41" s="1104">
        <v>75</v>
      </c>
      <c r="G41" s="1815">
        <v>0.79166666666666663</v>
      </c>
      <c r="H41" s="1103" t="s">
        <v>404</v>
      </c>
      <c r="I41" s="1104">
        <v>35</v>
      </c>
      <c r="J41" s="1815">
        <v>0.95833333333333337</v>
      </c>
      <c r="K41" s="1103" t="s">
        <v>669</v>
      </c>
      <c r="L41" s="1104">
        <v>14</v>
      </c>
      <c r="M41" s="1815">
        <v>0.5</v>
      </c>
      <c r="N41" s="1103"/>
      <c r="O41" s="1104"/>
      <c r="P41" s="1104"/>
    </row>
    <row r="42" spans="1:16" ht="18.75">
      <c r="A42" s="640">
        <v>26</v>
      </c>
      <c r="B42" s="1105" t="s">
        <v>744</v>
      </c>
      <c r="C42" s="1106">
        <v>46</v>
      </c>
      <c r="D42" s="1816">
        <v>0.8125</v>
      </c>
      <c r="E42" s="1105" t="s">
        <v>466</v>
      </c>
      <c r="F42" s="1106">
        <v>68</v>
      </c>
      <c r="G42" s="1816">
        <v>0.83333333333333337</v>
      </c>
      <c r="H42" s="1105" t="s">
        <v>762</v>
      </c>
      <c r="I42" s="1106">
        <v>61</v>
      </c>
      <c r="J42" s="1816">
        <v>0.95833333333333337</v>
      </c>
      <c r="K42" s="1105" t="s">
        <v>444</v>
      </c>
      <c r="L42" s="1106">
        <v>130</v>
      </c>
      <c r="M42" s="1816">
        <v>0.8125</v>
      </c>
      <c r="N42" s="1105"/>
      <c r="O42" s="1106"/>
      <c r="P42" s="1106"/>
    </row>
    <row r="43" spans="1:16" ht="18.75">
      <c r="A43" s="640">
        <v>27</v>
      </c>
      <c r="B43" s="1103" t="s">
        <v>772</v>
      </c>
      <c r="C43" s="1104">
        <v>61</v>
      </c>
      <c r="D43" s="1815">
        <v>0</v>
      </c>
      <c r="E43" s="1103" t="s">
        <v>796</v>
      </c>
      <c r="F43" s="1104">
        <v>91</v>
      </c>
      <c r="G43" s="1815">
        <v>0.79166666666666663</v>
      </c>
      <c r="H43" s="1103" t="s">
        <v>428</v>
      </c>
      <c r="I43" s="1104">
        <v>101</v>
      </c>
      <c r="J43" s="1815">
        <v>0.95833333333333337</v>
      </c>
      <c r="K43" s="1103" t="s">
        <v>790</v>
      </c>
      <c r="L43" s="1104">
        <v>5.2</v>
      </c>
      <c r="M43" s="1815">
        <v>0.54166666666666663</v>
      </c>
      <c r="N43" s="1103"/>
      <c r="O43" s="1104"/>
      <c r="P43" s="1104"/>
    </row>
    <row r="44" spans="1:16" ht="18.75">
      <c r="A44" s="640">
        <v>28</v>
      </c>
      <c r="B44" s="1105" t="s">
        <v>396</v>
      </c>
      <c r="C44" s="1106">
        <v>128.5</v>
      </c>
      <c r="D44" s="1816">
        <v>0.25</v>
      </c>
      <c r="E44" s="1105" t="s">
        <v>393</v>
      </c>
      <c r="F44" s="1106">
        <v>155</v>
      </c>
      <c r="G44" s="1816">
        <v>0.79166666666666663</v>
      </c>
      <c r="H44" s="1105" t="s">
        <v>818</v>
      </c>
      <c r="I44" s="1106">
        <v>7</v>
      </c>
      <c r="J44" s="1816">
        <v>0.8125</v>
      </c>
      <c r="K44" s="1105" t="s">
        <v>806</v>
      </c>
      <c r="L44" s="1106">
        <v>0</v>
      </c>
      <c r="M44" s="1816">
        <v>0</v>
      </c>
      <c r="N44" s="1105"/>
      <c r="O44" s="1106"/>
      <c r="P44" s="1106"/>
    </row>
    <row r="45" spans="1:16" ht="18.75">
      <c r="A45" s="640">
        <v>29</v>
      </c>
      <c r="B45" s="1103" t="s">
        <v>774</v>
      </c>
      <c r="C45" s="1104">
        <v>54</v>
      </c>
      <c r="D45" s="1815">
        <v>0.79166666666666663</v>
      </c>
      <c r="E45" s="1103" t="s">
        <v>798</v>
      </c>
      <c r="F45" s="1104">
        <v>141</v>
      </c>
      <c r="G45" s="1815">
        <v>0.875</v>
      </c>
      <c r="H45" s="1103" t="s">
        <v>1019</v>
      </c>
      <c r="I45" s="1104">
        <v>44</v>
      </c>
      <c r="J45" s="1815">
        <v>0.79166666666666663</v>
      </c>
      <c r="K45" s="1103" t="s">
        <v>447</v>
      </c>
      <c r="L45" s="1104">
        <v>91</v>
      </c>
      <c r="M45" s="1815">
        <v>0.83333333333333337</v>
      </c>
      <c r="N45" s="1103"/>
      <c r="O45" s="1104"/>
      <c r="P45" s="1104"/>
    </row>
    <row r="46" spans="1:16" ht="18.75">
      <c r="A46" s="640">
        <v>30</v>
      </c>
      <c r="B46" s="1105" t="s">
        <v>775</v>
      </c>
      <c r="C46" s="1106">
        <v>165</v>
      </c>
      <c r="D46" s="1816">
        <v>0.95833333333333337</v>
      </c>
      <c r="E46" s="1105" t="s">
        <v>752</v>
      </c>
      <c r="F46" s="1106">
        <v>141</v>
      </c>
      <c r="G46" s="1816">
        <v>0.8125</v>
      </c>
      <c r="H46" s="1105" t="s">
        <v>750</v>
      </c>
      <c r="I46" s="1106">
        <v>65</v>
      </c>
      <c r="J46" s="1816">
        <v>0.875</v>
      </c>
      <c r="K46" s="1105" t="s">
        <v>408</v>
      </c>
      <c r="L46" s="1106">
        <v>132</v>
      </c>
      <c r="M46" s="1816">
        <v>0.83333333333333337</v>
      </c>
      <c r="N46" s="1105"/>
      <c r="O46" s="1106"/>
      <c r="P46" s="1106"/>
    </row>
    <row r="47" spans="1:16" ht="18.75">
      <c r="A47" s="640">
        <v>31</v>
      </c>
      <c r="B47" s="1103" t="s">
        <v>777</v>
      </c>
      <c r="C47" s="1104">
        <v>92</v>
      </c>
      <c r="D47" s="1815">
        <v>0</v>
      </c>
      <c r="E47" s="1103" t="s">
        <v>800</v>
      </c>
      <c r="F47" s="1104">
        <v>128</v>
      </c>
      <c r="G47" s="1815">
        <v>0.91666666666666663</v>
      </c>
      <c r="H47" s="1103" t="s">
        <v>766</v>
      </c>
      <c r="I47" s="1104">
        <v>0</v>
      </c>
      <c r="J47" s="1815">
        <v>0</v>
      </c>
      <c r="K47" s="1103" t="s">
        <v>793</v>
      </c>
      <c r="L47" s="1104">
        <v>84</v>
      </c>
      <c r="M47" s="1815">
        <v>0.95833333333333337</v>
      </c>
      <c r="N47" s="1103"/>
      <c r="O47" s="1104"/>
      <c r="P47" s="1104"/>
    </row>
    <row r="48" spans="1:16" ht="18.75">
      <c r="A48" s="640">
        <v>32</v>
      </c>
      <c r="B48" s="1105" t="s">
        <v>778</v>
      </c>
      <c r="C48" s="1106">
        <v>188</v>
      </c>
      <c r="D48" s="1816">
        <v>0.91666666666666663</v>
      </c>
      <c r="E48" s="1105" t="s">
        <v>442</v>
      </c>
      <c r="F48" s="1106">
        <v>76</v>
      </c>
      <c r="G48" s="1816">
        <v>0.875</v>
      </c>
      <c r="H48" s="1105" t="s">
        <v>768</v>
      </c>
      <c r="I48" s="1106">
        <v>73.5</v>
      </c>
      <c r="J48" s="1816">
        <v>0.77083333333333337</v>
      </c>
      <c r="K48" s="1105" t="s">
        <v>437</v>
      </c>
      <c r="L48" s="1106">
        <v>106</v>
      </c>
      <c r="M48" s="1816">
        <v>0.875</v>
      </c>
      <c r="N48" s="1105"/>
      <c r="O48" s="1106"/>
      <c r="P48" s="1106"/>
    </row>
    <row r="49" spans="1:16" ht="18.75">
      <c r="A49" s="640">
        <v>33</v>
      </c>
      <c r="B49" s="1103" t="s">
        <v>779</v>
      </c>
      <c r="C49" s="1104">
        <v>82</v>
      </c>
      <c r="D49" s="1815">
        <v>0.95833333333333337</v>
      </c>
      <c r="E49" s="1103" t="s">
        <v>802</v>
      </c>
      <c r="F49" s="1104">
        <v>13</v>
      </c>
      <c r="G49" s="1815">
        <v>0</v>
      </c>
      <c r="H49" s="1103" t="s">
        <v>407</v>
      </c>
      <c r="I49" s="1104">
        <v>26</v>
      </c>
      <c r="J49" s="1815">
        <v>0.79166666666666663</v>
      </c>
      <c r="K49" s="1103" t="s">
        <v>1020</v>
      </c>
      <c r="L49" s="1104">
        <v>1.02</v>
      </c>
      <c r="M49" s="1815">
        <v>0.95833333333333337</v>
      </c>
      <c r="N49" s="1103"/>
      <c r="O49" s="1104"/>
      <c r="P49" s="1104"/>
    </row>
    <row r="50" spans="1:16" ht="18.75">
      <c r="A50" s="640">
        <v>34</v>
      </c>
      <c r="B50" s="1105" t="s">
        <v>409</v>
      </c>
      <c r="C50" s="1106">
        <v>72</v>
      </c>
      <c r="D50" s="1816">
        <v>0.8125</v>
      </c>
      <c r="E50" s="1105" t="s">
        <v>813</v>
      </c>
      <c r="F50" s="1106">
        <v>12</v>
      </c>
      <c r="G50" s="1816">
        <v>0.91666666666666663</v>
      </c>
      <c r="H50" s="1105" t="s">
        <v>737</v>
      </c>
      <c r="I50" s="1106">
        <v>26</v>
      </c>
      <c r="J50" s="1816">
        <v>0.70833333333333337</v>
      </c>
      <c r="K50" s="1105" t="s">
        <v>1021</v>
      </c>
      <c r="L50" s="1106">
        <v>12</v>
      </c>
      <c r="M50" s="1816">
        <v>0.16666666666666666</v>
      </c>
      <c r="N50" s="1105"/>
      <c r="O50" s="1106"/>
      <c r="P50" s="1106"/>
    </row>
    <row r="51" spans="1:16" ht="18.75">
      <c r="A51" s="640">
        <v>35</v>
      </c>
      <c r="B51" s="1103" t="s">
        <v>438</v>
      </c>
      <c r="C51" s="1104">
        <v>30</v>
      </c>
      <c r="D51" s="1815">
        <v>0</v>
      </c>
      <c r="E51" s="1103" t="s">
        <v>445</v>
      </c>
      <c r="F51" s="1104">
        <v>143</v>
      </c>
      <c r="G51" s="1815">
        <v>0.95833333333333337</v>
      </c>
      <c r="H51" s="1103" t="s">
        <v>771</v>
      </c>
      <c r="I51" s="1104">
        <v>94</v>
      </c>
      <c r="J51" s="1815">
        <v>0.875</v>
      </c>
      <c r="K51" s="1103" t="s">
        <v>439</v>
      </c>
      <c r="L51" s="1104">
        <v>87</v>
      </c>
      <c r="M51" s="1815">
        <v>0.875</v>
      </c>
      <c r="N51" s="1103"/>
      <c r="O51" s="1104"/>
      <c r="P51" s="1104"/>
    </row>
    <row r="52" spans="1:16" ht="18.75">
      <c r="A52" s="640">
        <v>36</v>
      </c>
      <c r="B52" s="1105" t="s">
        <v>783</v>
      </c>
      <c r="C52" s="1106">
        <v>64</v>
      </c>
      <c r="D52" s="1816">
        <v>0.91666666666666663</v>
      </c>
      <c r="E52" s="1105" t="s">
        <v>753</v>
      </c>
      <c r="F52" s="1106">
        <v>98</v>
      </c>
      <c r="G52" s="1816">
        <v>0.875</v>
      </c>
      <c r="H52" s="1105" t="s">
        <v>231</v>
      </c>
      <c r="I52" s="1106">
        <v>241</v>
      </c>
      <c r="J52" s="1816">
        <v>0.79166666666666663</v>
      </c>
      <c r="K52" s="1105" t="s">
        <v>398</v>
      </c>
      <c r="L52" s="1106">
        <v>118</v>
      </c>
      <c r="M52" s="1816">
        <v>0.91666666666666663</v>
      </c>
      <c r="N52" s="1105"/>
      <c r="O52" s="1106"/>
      <c r="P52" s="1106"/>
    </row>
    <row r="53" spans="1:16" ht="18.75">
      <c r="A53" s="640">
        <v>37</v>
      </c>
      <c r="B53" s="1103" t="s">
        <v>784</v>
      </c>
      <c r="C53" s="1104">
        <v>18</v>
      </c>
      <c r="D53" s="1815">
        <v>0.45833333333333331</v>
      </c>
      <c r="E53" s="1103" t="s">
        <v>805</v>
      </c>
      <c r="F53" s="1104">
        <v>84</v>
      </c>
      <c r="G53" s="1815">
        <v>0.95833333333333337</v>
      </c>
      <c r="H53" s="1103" t="s">
        <v>773</v>
      </c>
      <c r="I53" s="1104">
        <v>138</v>
      </c>
      <c r="J53" s="1815">
        <v>0.91666666666666663</v>
      </c>
      <c r="K53" s="1103" t="s">
        <v>448</v>
      </c>
      <c r="L53" s="1104">
        <v>44</v>
      </c>
      <c r="M53" s="1815">
        <v>0.77083333333333337</v>
      </c>
      <c r="N53" s="1103"/>
      <c r="O53" s="1104"/>
      <c r="P53" s="1104"/>
    </row>
    <row r="54" spans="1:16" ht="18.75">
      <c r="A54" s="640">
        <v>38</v>
      </c>
      <c r="B54" s="1105" t="s">
        <v>785</v>
      </c>
      <c r="C54" s="1106">
        <v>80</v>
      </c>
      <c r="D54" s="1816">
        <v>0.8125</v>
      </c>
      <c r="E54" s="1105" t="s">
        <v>807</v>
      </c>
      <c r="F54" s="1106">
        <v>18</v>
      </c>
      <c r="G54" s="1816">
        <v>0</v>
      </c>
      <c r="H54" s="1105" t="s">
        <v>754</v>
      </c>
      <c r="I54" s="1106">
        <v>61</v>
      </c>
      <c r="J54" s="1816">
        <v>0.79166666666666663</v>
      </c>
      <c r="K54" s="1105" t="s">
        <v>795</v>
      </c>
      <c r="L54" s="1106">
        <v>86</v>
      </c>
      <c r="M54" s="1816">
        <v>0.95833333333333337</v>
      </c>
      <c r="N54" s="1105"/>
      <c r="O54" s="1106"/>
      <c r="P54" s="1106"/>
    </row>
    <row r="55" spans="1:16" ht="18.75">
      <c r="A55" s="640"/>
      <c r="B55" s="1107"/>
      <c r="C55" s="1108"/>
      <c r="D55" s="1109"/>
      <c r="E55" s="1107"/>
      <c r="F55" s="1108"/>
      <c r="G55" s="1108"/>
      <c r="H55" s="1107"/>
      <c r="I55" s="1108"/>
      <c r="J55" s="1108"/>
      <c r="K55" s="1178"/>
      <c r="L55" s="1179"/>
      <c r="M55" s="1179"/>
      <c r="N55" s="1179"/>
      <c r="O55" s="1180"/>
      <c r="P55" s="1180"/>
    </row>
    <row r="56" spans="1:16" ht="15.75">
      <c r="A56" s="640"/>
      <c r="B56" s="374"/>
      <c r="C56" s="374"/>
      <c r="D56" s="374"/>
      <c r="E56" s="374"/>
      <c r="F56" s="374"/>
      <c r="G56" s="374"/>
      <c r="H56" s="374"/>
      <c r="I56" s="374"/>
      <c r="J56" s="374"/>
      <c r="K56" s="374"/>
      <c r="L56" s="374"/>
      <c r="M56" s="374"/>
      <c r="N56" s="374"/>
      <c r="O56" s="713"/>
      <c r="P56" s="713"/>
    </row>
    <row r="57" spans="1:16" ht="15.75">
      <c r="A57" s="640"/>
      <c r="B57" s="374"/>
      <c r="C57" s="374"/>
      <c r="D57" s="374"/>
      <c r="E57" s="374"/>
      <c r="F57" s="374"/>
      <c r="G57" s="374"/>
      <c r="H57" s="374"/>
      <c r="I57" s="374"/>
      <c r="J57" s="374"/>
      <c r="K57" s="374"/>
      <c r="L57" s="374"/>
      <c r="M57" s="374"/>
      <c r="N57" s="374"/>
      <c r="O57" s="374"/>
      <c r="P57" s="374"/>
    </row>
    <row r="58" spans="1:16" ht="15.75">
      <c r="A58" s="640"/>
      <c r="B58" s="374"/>
      <c r="C58" s="374"/>
      <c r="D58" s="374"/>
      <c r="E58" s="374"/>
      <c r="F58" s="374"/>
      <c r="G58" s="374"/>
      <c r="H58" s="374"/>
      <c r="I58" s="374"/>
      <c r="J58" s="374"/>
      <c r="K58" s="374"/>
      <c r="L58" s="374"/>
      <c r="M58" s="374"/>
      <c r="N58" s="374"/>
      <c r="O58" s="374"/>
      <c r="P58" s="374"/>
    </row>
    <row r="59" spans="1:16" ht="19.5">
      <c r="A59" s="640"/>
      <c r="B59" s="1817" t="s">
        <v>455</v>
      </c>
      <c r="C59" s="1818"/>
      <c r="D59" s="1818"/>
      <c r="E59" s="1819"/>
      <c r="F59" s="1820" t="s">
        <v>268</v>
      </c>
      <c r="G59" s="1819"/>
      <c r="H59" s="1819"/>
      <c r="I59" s="1819"/>
      <c r="J59" s="1817" t="s">
        <v>456</v>
      </c>
      <c r="K59" s="1821"/>
      <c r="L59" s="1819"/>
      <c r="M59" s="374"/>
      <c r="N59" s="374"/>
      <c r="O59" s="714"/>
      <c r="P59" s="713"/>
    </row>
    <row r="60" spans="1:16" ht="19.5">
      <c r="A60" s="640"/>
      <c r="B60" s="1822" t="s">
        <v>6</v>
      </c>
      <c r="C60" s="1823"/>
      <c r="D60" s="1823"/>
      <c r="E60" s="1819"/>
      <c r="F60" s="1824" t="s">
        <v>6</v>
      </c>
      <c r="G60" s="1819"/>
      <c r="H60" s="1819"/>
      <c r="I60" s="1819"/>
      <c r="J60" s="1822" t="s">
        <v>457</v>
      </c>
      <c r="K60" s="1821"/>
      <c r="L60" s="1819"/>
      <c r="M60" s="374"/>
      <c r="N60" s="374"/>
      <c r="O60" s="713"/>
      <c r="P60" s="713"/>
    </row>
    <row r="61" spans="1:16" ht="15.75">
      <c r="A61" s="641"/>
      <c r="B61" s="715"/>
      <c r="C61" s="374"/>
      <c r="D61" s="374"/>
      <c r="E61" s="374"/>
      <c r="F61" s="374"/>
      <c r="G61" s="374"/>
      <c r="H61" s="374"/>
      <c r="I61" s="374"/>
      <c r="J61" s="715"/>
      <c r="K61" s="7"/>
      <c r="L61" s="374"/>
      <c r="M61" s="374"/>
      <c r="N61" s="374"/>
      <c r="O61" s="144"/>
      <c r="P61" s="713"/>
    </row>
    <row r="62" spans="1:16" ht="15.75">
      <c r="A62" s="640"/>
      <c r="B62" s="10" t="s">
        <v>819</v>
      </c>
      <c r="C62" s="10"/>
      <c r="D62" s="10" t="s">
        <v>0</v>
      </c>
      <c r="E62" s="374"/>
      <c r="F62" s="10" t="s">
        <v>820</v>
      </c>
      <c r="G62" s="374"/>
      <c r="H62" s="374"/>
      <c r="I62" s="374"/>
      <c r="J62" s="10" t="s">
        <v>821</v>
      </c>
      <c r="K62" s="7"/>
      <c r="L62" s="374"/>
      <c r="M62" s="374"/>
      <c r="N62" s="374"/>
      <c r="O62" s="716"/>
      <c r="P62" s="713"/>
    </row>
    <row r="63" spans="1:16" ht="15.75">
      <c r="A63" s="641"/>
      <c r="B63" s="10" t="s">
        <v>853</v>
      </c>
      <c r="C63" s="10"/>
      <c r="D63" s="29"/>
      <c r="E63" s="374"/>
      <c r="F63" s="8" t="s">
        <v>822</v>
      </c>
      <c r="G63" s="374"/>
      <c r="H63" s="374"/>
      <c r="I63" s="374"/>
      <c r="J63" s="10" t="s">
        <v>823</v>
      </c>
      <c r="K63" s="7"/>
      <c r="L63" s="374"/>
      <c r="M63" s="374"/>
      <c r="N63" s="374"/>
      <c r="O63" s="713"/>
      <c r="P63" s="713"/>
    </row>
    <row r="64" spans="1:16">
      <c r="A64" s="7"/>
      <c r="B64" s="10" t="s">
        <v>854</v>
      </c>
      <c r="C64" s="10"/>
      <c r="D64" s="10"/>
      <c r="E64" s="374"/>
      <c r="F64" t="s">
        <v>824</v>
      </c>
      <c r="G64" s="374"/>
      <c r="H64" s="374"/>
      <c r="I64" s="374"/>
      <c r="J64" s="10" t="s">
        <v>825</v>
      </c>
      <c r="K64" s="7"/>
      <c r="L64" s="374"/>
      <c r="M64" s="374"/>
      <c r="N64" s="374"/>
      <c r="O64" s="713"/>
      <c r="P64" s="713"/>
    </row>
    <row r="65" spans="1:16">
      <c r="A65" s="7"/>
      <c r="B65" s="10" t="s">
        <v>826</v>
      </c>
      <c r="C65" s="10"/>
      <c r="D65" s="10"/>
      <c r="E65" s="374"/>
      <c r="F65" s="10" t="s">
        <v>827</v>
      </c>
      <c r="G65" s="374"/>
      <c r="H65" s="374"/>
      <c r="I65" s="374"/>
      <c r="J65" s="10" t="s">
        <v>828</v>
      </c>
      <c r="K65" s="7"/>
      <c r="L65" s="374"/>
      <c r="M65" s="374"/>
      <c r="N65" s="374"/>
      <c r="O65" s="713"/>
      <c r="P65" s="713"/>
    </row>
    <row r="66" spans="1:16">
      <c r="A66" s="7"/>
      <c r="B66" s="10" t="s">
        <v>855</v>
      </c>
      <c r="E66" s="374"/>
      <c r="F66" t="s">
        <v>856</v>
      </c>
      <c r="G66" s="374"/>
      <c r="H66" s="374"/>
      <c r="I66" s="374"/>
      <c r="J66" s="10" t="s">
        <v>829</v>
      </c>
      <c r="K66" s="7"/>
      <c r="L66" s="374"/>
      <c r="M66" s="374"/>
      <c r="N66" s="374"/>
      <c r="O66" s="717"/>
      <c r="P66" s="713"/>
    </row>
    <row r="67" spans="1:16">
      <c r="A67" s="7"/>
      <c r="B67" s="10" t="s">
        <v>830</v>
      </c>
      <c r="E67" s="374"/>
      <c r="F67" t="s">
        <v>831</v>
      </c>
      <c r="G67" s="374"/>
      <c r="H67" s="374"/>
      <c r="I67" s="374"/>
      <c r="J67" s="10" t="s">
        <v>832</v>
      </c>
      <c r="K67" s="374"/>
      <c r="L67" s="374"/>
      <c r="M67" s="374"/>
      <c r="N67" s="374"/>
      <c r="O67" s="713"/>
      <c r="P67" s="713"/>
    </row>
    <row r="68" spans="1:16">
      <c r="A68" s="7"/>
      <c r="B68" s="10" t="s">
        <v>833</v>
      </c>
      <c r="E68" s="374"/>
      <c r="F68" s="8" t="s">
        <v>834</v>
      </c>
      <c r="G68" s="374"/>
      <c r="H68" s="374"/>
      <c r="I68" s="374"/>
      <c r="J68" s="10" t="s">
        <v>835</v>
      </c>
      <c r="K68" s="374"/>
      <c r="L68" s="374"/>
      <c r="M68" s="374"/>
      <c r="N68" s="374"/>
      <c r="O68" s="713"/>
      <c r="P68" s="718"/>
    </row>
    <row r="69" spans="1:16">
      <c r="A69" s="7"/>
      <c r="B69" s="10" t="s">
        <v>836</v>
      </c>
      <c r="C69" s="8"/>
      <c r="D69" s="8"/>
      <c r="E69" s="374"/>
      <c r="F69" t="s">
        <v>837</v>
      </c>
      <c r="G69" s="374"/>
      <c r="H69" s="374"/>
      <c r="I69" s="374"/>
      <c r="J69" s="8" t="s">
        <v>838</v>
      </c>
      <c r="K69" s="374"/>
      <c r="L69" s="374"/>
      <c r="M69" s="374"/>
      <c r="N69" s="374"/>
      <c r="O69" s="713"/>
      <c r="P69" s="713"/>
    </row>
    <row r="70" spans="1:16">
      <c r="A70" s="7"/>
      <c r="B70" s="8" t="s">
        <v>839</v>
      </c>
      <c r="C70" s="8"/>
      <c r="D70" s="8"/>
      <c r="E70" s="374"/>
      <c r="F70" t="s">
        <v>840</v>
      </c>
      <c r="G70" s="374"/>
      <c r="H70" s="374"/>
      <c r="I70" s="374"/>
      <c r="J70" s="8" t="s">
        <v>841</v>
      </c>
      <c r="K70" s="374"/>
      <c r="L70" s="374"/>
      <c r="M70" s="374"/>
      <c r="N70" s="374"/>
      <c r="O70" s="713"/>
      <c r="P70" s="713"/>
    </row>
    <row r="71" spans="1:16">
      <c r="A71" s="7"/>
      <c r="B71" s="8" t="s">
        <v>842</v>
      </c>
      <c r="C71" s="8"/>
      <c r="D71" s="8"/>
      <c r="E71" s="374"/>
      <c r="F71" t="s">
        <v>843</v>
      </c>
      <c r="G71" s="374"/>
      <c r="H71" s="374"/>
      <c r="I71" s="374"/>
      <c r="J71" s="8" t="s">
        <v>844</v>
      </c>
      <c r="K71" s="374"/>
      <c r="L71" s="374"/>
      <c r="M71" s="374"/>
      <c r="N71" s="374"/>
      <c r="O71" s="713"/>
      <c r="P71" s="713"/>
    </row>
    <row r="72" spans="1:16" ht="15.75">
      <c r="A72" s="7"/>
      <c r="B72" s="8" t="s">
        <v>857</v>
      </c>
      <c r="C72" s="8"/>
      <c r="D72" s="8"/>
      <c r="E72" s="374"/>
      <c r="F72" t="s">
        <v>845</v>
      </c>
      <c r="G72" s="374"/>
      <c r="H72" s="374"/>
      <c r="I72" s="8"/>
      <c r="J72" s="7"/>
      <c r="K72" s="374"/>
      <c r="L72" s="374"/>
      <c r="M72" s="374"/>
      <c r="N72" s="374"/>
      <c r="O72" s="144"/>
      <c r="P72" s="713"/>
    </row>
    <row r="73" spans="1:16" ht="18.75">
      <c r="A73" s="7"/>
      <c r="B73" s="1110"/>
      <c r="C73" s="1111"/>
      <c r="D73" s="1111"/>
      <c r="E73" s="1110"/>
      <c r="F73" s="1111"/>
      <c r="G73" s="1111"/>
      <c r="H73" s="1112"/>
      <c r="I73" s="1113"/>
      <c r="J73" s="1114"/>
      <c r="K73" s="374"/>
      <c r="L73" s="374"/>
      <c r="M73" s="374"/>
      <c r="N73" s="374"/>
      <c r="O73" s="713"/>
      <c r="P73" s="713"/>
    </row>
    <row r="74" spans="1:16">
      <c r="B74" s="719"/>
      <c r="C74" s="720"/>
      <c r="D74" s="722"/>
      <c r="E74" s="719"/>
      <c r="F74" s="720"/>
      <c r="G74" s="722"/>
      <c r="H74" s="719"/>
      <c r="I74" s="720"/>
      <c r="J74" s="722"/>
    </row>
    <row r="75" spans="1:16">
      <c r="B75" s="719"/>
      <c r="C75" s="720"/>
      <c r="D75" s="721"/>
      <c r="E75" s="719"/>
      <c r="F75" s="720"/>
      <c r="G75" s="721"/>
      <c r="H75" s="719"/>
      <c r="I75" s="720"/>
      <c r="J75" s="721"/>
    </row>
    <row r="76" spans="1:16">
      <c r="B76" s="719"/>
      <c r="C76" s="720"/>
      <c r="D76" s="722"/>
      <c r="E76" s="719"/>
      <c r="F76" s="720"/>
      <c r="G76" s="722"/>
      <c r="H76" s="719"/>
      <c r="I76" s="720"/>
      <c r="J76" s="722"/>
    </row>
    <row r="77" spans="1:16">
      <c r="B77" s="374"/>
      <c r="C77" s="374"/>
      <c r="D77" s="374"/>
      <c r="E77" s="374"/>
      <c r="F77" s="374"/>
      <c r="G77" s="374"/>
      <c r="H77" s="374"/>
      <c r="I77" s="374"/>
      <c r="J77" s="374"/>
    </row>
    <row r="78" spans="1:16">
      <c r="B78" s="479"/>
      <c r="C78" s="479"/>
      <c r="D78" s="642"/>
      <c r="E78" s="643"/>
      <c r="F78" s="479"/>
      <c r="G78" s="479"/>
      <c r="H78" s="29"/>
      <c r="I78" s="7"/>
      <c r="J78" s="7"/>
    </row>
    <row r="79" spans="1:16">
      <c r="B79" s="30"/>
      <c r="C79" s="30"/>
      <c r="D79" s="30"/>
      <c r="E79" s="723"/>
      <c r="F79" s="30"/>
      <c r="G79" s="30"/>
      <c r="H79" s="29"/>
      <c r="I79" s="7"/>
      <c r="J79" s="7"/>
    </row>
    <row r="80" spans="1:16">
      <c r="B80" s="374"/>
      <c r="C80" s="374"/>
      <c r="D80" s="374"/>
      <c r="E80" s="374"/>
      <c r="F80" s="374"/>
      <c r="G80" s="374"/>
      <c r="H80" s="374"/>
      <c r="I80" s="7"/>
      <c r="J80" s="7"/>
    </row>
    <row r="81" spans="2:10">
      <c r="B81" s="479"/>
      <c r="C81" s="479"/>
      <c r="D81" s="642"/>
      <c r="E81" s="643"/>
      <c r="F81" s="479"/>
      <c r="G81" s="479"/>
      <c r="H81" s="29"/>
      <c r="I81" s="7"/>
      <c r="J81" s="7"/>
    </row>
    <row r="82" spans="2:10">
      <c r="B82" s="30"/>
      <c r="C82" s="30"/>
      <c r="D82" s="30"/>
      <c r="E82" s="723"/>
      <c r="F82" s="30"/>
      <c r="G82" s="30"/>
      <c r="H82" s="29"/>
      <c r="I82" s="7"/>
      <c r="J82" s="7"/>
    </row>
    <row r="83" spans="2:10">
      <c r="B83" s="374"/>
      <c r="C83" s="374"/>
      <c r="D83" s="374"/>
      <c r="E83" s="374"/>
      <c r="F83" s="374"/>
      <c r="G83" s="374"/>
      <c r="H83" s="37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74"/>
    </row>
    <row r="87" spans="2:10">
      <c r="B87" s="10"/>
      <c r="C87" s="10"/>
      <c r="D87" s="10"/>
      <c r="E87" s="10"/>
      <c r="F87" s="10"/>
      <c r="G87" s="10"/>
      <c r="H87" s="10"/>
      <c r="I87" s="7"/>
      <c r="J87" s="374"/>
    </row>
    <row r="88" spans="2:10">
      <c r="B88" s="10"/>
      <c r="C88" s="10"/>
      <c r="D88" s="10"/>
      <c r="F88" s="10"/>
      <c r="G88" s="10"/>
      <c r="H88" s="10"/>
      <c r="I88" s="374"/>
      <c r="J88" s="374"/>
    </row>
    <row r="89" spans="2:10">
      <c r="B89" s="10"/>
      <c r="C89" s="10"/>
      <c r="D89" s="10"/>
      <c r="F89" s="10"/>
      <c r="G89" s="10"/>
      <c r="H89" s="8"/>
      <c r="I89" s="374"/>
      <c r="J89" s="374"/>
    </row>
    <row r="90" spans="2:10">
      <c r="B90" s="10"/>
      <c r="C90" s="10"/>
      <c r="D90" s="10"/>
      <c r="E90" s="10"/>
      <c r="F90" s="10"/>
      <c r="G90" s="10"/>
      <c r="H90" s="8"/>
      <c r="I90" s="374"/>
      <c r="J90" s="374"/>
    </row>
    <row r="91" spans="2:10">
      <c r="B91" s="10"/>
      <c r="C91" s="8"/>
      <c r="D91" s="8"/>
      <c r="G91" s="10"/>
      <c r="H91" s="8"/>
      <c r="I91" s="374"/>
      <c r="J91" s="374"/>
    </row>
    <row r="92" spans="2:10">
      <c r="B92" s="10"/>
      <c r="C92" s="8"/>
      <c r="D92" s="8"/>
      <c r="F92" s="8"/>
      <c r="G92" s="10"/>
      <c r="H92" s="8"/>
      <c r="I92" s="374"/>
      <c r="J92" s="374"/>
    </row>
    <row r="93" spans="2:10" ht="15.75">
      <c r="B93" s="10"/>
      <c r="C93" s="8"/>
      <c r="D93" s="8"/>
      <c r="F93" s="8"/>
      <c r="G93" s="10"/>
      <c r="H93" s="32"/>
      <c r="I93" s="374"/>
      <c r="J93" s="374"/>
    </row>
    <row r="94" spans="2:10">
      <c r="B94" s="10"/>
      <c r="C94" s="8"/>
      <c r="D94" s="8"/>
      <c r="F94" s="8"/>
      <c r="G94" s="8"/>
      <c r="H94" s="7"/>
      <c r="I94" s="374"/>
      <c r="J94" s="37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751</v>
      </c>
      <c r="B1" s="1115"/>
      <c r="C1" s="7"/>
      <c r="D1" s="1115"/>
      <c r="E1" s="1115"/>
      <c r="F1" s="1115"/>
      <c r="G1" s="1115"/>
      <c r="H1" s="1115"/>
      <c r="I1" s="1115"/>
      <c r="J1" s="1115"/>
      <c r="K1" s="1115"/>
      <c r="L1" s="13"/>
    </row>
    <row r="2" spans="1:12" ht="26.25">
      <c r="A2" s="7"/>
      <c r="B2" s="1116"/>
      <c r="C2" s="1117" t="s">
        <v>672</v>
      </c>
      <c r="D2" s="1116"/>
      <c r="E2" s="1116"/>
      <c r="F2" s="1116"/>
      <c r="G2" s="1116"/>
      <c r="H2" s="1116"/>
      <c r="I2" s="1116"/>
      <c r="J2" s="1116"/>
      <c r="K2" s="1116"/>
      <c r="L2" s="13"/>
    </row>
    <row r="3" spans="1:12" ht="23.25">
      <c r="A3" s="7"/>
      <c r="B3" s="1118" t="s">
        <v>12</v>
      </c>
      <c r="C3" s="1119">
        <v>43934</v>
      </c>
      <c r="D3" s="212"/>
      <c r="E3" s="212"/>
      <c r="F3" s="212"/>
      <c r="G3" s="212"/>
      <c r="H3" s="212"/>
      <c r="I3" s="212"/>
      <c r="J3" s="212"/>
      <c r="K3" s="1120" t="s">
        <v>673</v>
      </c>
      <c r="L3" s="13"/>
    </row>
    <row r="4" spans="1:12" ht="18.75" thickBot="1">
      <c r="A4" s="7"/>
      <c r="B4" s="382"/>
      <c r="C4" s="1121"/>
      <c r="D4" s="212"/>
      <c r="E4" s="212"/>
      <c r="F4" s="212"/>
      <c r="G4" s="212"/>
      <c r="H4" s="212"/>
      <c r="I4" s="212"/>
      <c r="J4" s="212"/>
      <c r="K4" s="212"/>
      <c r="L4" s="13"/>
    </row>
    <row r="5" spans="1:12" ht="15.75">
      <c r="A5" s="1122"/>
      <c r="B5" s="1123" t="s">
        <v>458</v>
      </c>
      <c r="C5" s="1124" t="s">
        <v>674</v>
      </c>
      <c r="D5" s="1125" t="s">
        <v>391</v>
      </c>
      <c r="E5" s="1125" t="s">
        <v>675</v>
      </c>
      <c r="F5" s="1126" t="s">
        <v>391</v>
      </c>
      <c r="G5" s="1127" t="s">
        <v>458</v>
      </c>
      <c r="H5" s="1128" t="s">
        <v>459</v>
      </c>
      <c r="I5" s="1125" t="s">
        <v>391</v>
      </c>
      <c r="J5" s="1125" t="s">
        <v>675</v>
      </c>
      <c r="K5" s="1126" t="s">
        <v>391</v>
      </c>
      <c r="L5" s="644"/>
    </row>
    <row r="6" spans="1:12" ht="16.5" thickBot="1">
      <c r="A6" s="1129"/>
      <c r="B6" s="1130"/>
      <c r="C6" s="1131"/>
      <c r="D6" s="1131"/>
      <c r="E6" s="1131" t="s">
        <v>460</v>
      </c>
      <c r="F6" s="1132"/>
      <c r="G6" s="1133"/>
      <c r="H6" s="1131" t="s">
        <v>460</v>
      </c>
      <c r="I6" s="1131"/>
      <c r="J6" s="1131" t="s">
        <v>460</v>
      </c>
      <c r="K6" s="1132"/>
      <c r="L6" s="644"/>
    </row>
    <row r="7" spans="1:12" ht="17.25" thickTop="1" thickBot="1">
      <c r="A7" s="1134"/>
      <c r="B7" s="1825" t="s">
        <v>461</v>
      </c>
      <c r="C7" s="1136" t="s">
        <v>462</v>
      </c>
      <c r="D7" s="1136" t="s">
        <v>391</v>
      </c>
      <c r="E7" s="1136" t="s">
        <v>462</v>
      </c>
      <c r="F7" s="1136" t="s">
        <v>391</v>
      </c>
      <c r="G7" s="1825" t="s">
        <v>461</v>
      </c>
      <c r="H7" s="1136" t="s">
        <v>462</v>
      </c>
      <c r="I7" s="1136" t="s">
        <v>391</v>
      </c>
      <c r="J7" s="1136" t="s">
        <v>462</v>
      </c>
      <c r="K7" s="1136" t="s">
        <v>391</v>
      </c>
      <c r="L7" s="644"/>
    </row>
    <row r="8" spans="1:12" ht="18.75">
      <c r="A8" s="1137">
        <v>14</v>
      </c>
      <c r="B8" s="1181" t="s">
        <v>472</v>
      </c>
      <c r="C8" s="1182">
        <v>404</v>
      </c>
      <c r="D8" s="1826">
        <v>0.25</v>
      </c>
      <c r="E8" s="1827">
        <v>389</v>
      </c>
      <c r="F8" s="1826">
        <v>0.95833333333333337</v>
      </c>
      <c r="G8" s="1181" t="s">
        <v>403</v>
      </c>
      <c r="H8" s="1182">
        <v>410</v>
      </c>
      <c r="I8" s="1826">
        <v>0.25</v>
      </c>
      <c r="J8" s="1827">
        <v>391</v>
      </c>
      <c r="K8" s="1828">
        <v>0.91666666666666663</v>
      </c>
      <c r="L8" s="1138"/>
    </row>
    <row r="9" spans="1:12" ht="18.75">
      <c r="A9" s="1139"/>
      <c r="B9" s="1181" t="s">
        <v>416</v>
      </c>
      <c r="C9" s="1182" t="s">
        <v>792</v>
      </c>
      <c r="D9" s="1182" t="s">
        <v>792</v>
      </c>
      <c r="E9" s="1182" t="s">
        <v>792</v>
      </c>
      <c r="F9" s="1182" t="s">
        <v>792</v>
      </c>
      <c r="G9" s="1181" t="s">
        <v>463</v>
      </c>
      <c r="H9" s="1182" t="s">
        <v>792</v>
      </c>
      <c r="I9" s="1182" t="s">
        <v>792</v>
      </c>
      <c r="J9" s="1182" t="s">
        <v>792</v>
      </c>
      <c r="K9" s="1182" t="s">
        <v>792</v>
      </c>
      <c r="L9" s="1138"/>
    </row>
    <row r="10" spans="1:12" ht="19.5" thickBot="1">
      <c r="A10" s="1213"/>
      <c r="B10" s="1181" t="s">
        <v>396</v>
      </c>
      <c r="C10" s="1827">
        <v>407</v>
      </c>
      <c r="D10" s="1826">
        <v>0.33333333333333331</v>
      </c>
      <c r="E10" s="1182">
        <v>395</v>
      </c>
      <c r="F10" s="1826">
        <v>0.95833333333333337</v>
      </c>
      <c r="G10" s="1181" t="s">
        <v>925</v>
      </c>
      <c r="H10" s="1183">
        <v>395</v>
      </c>
      <c r="I10" s="1826">
        <v>0.75</v>
      </c>
      <c r="J10" s="1182">
        <v>390</v>
      </c>
      <c r="K10" s="1826">
        <v>0.5</v>
      </c>
      <c r="L10" s="1138"/>
    </row>
    <row r="11" spans="1:12" ht="19.5" thickBot="1">
      <c r="A11" s="1140"/>
      <c r="B11" s="1181" t="s">
        <v>891</v>
      </c>
      <c r="C11" s="1182">
        <v>399</v>
      </c>
      <c r="D11" s="1826">
        <v>0.33333333333333331</v>
      </c>
      <c r="E11" s="1182">
        <v>386</v>
      </c>
      <c r="F11" s="1828">
        <v>0</v>
      </c>
      <c r="G11" s="1181" t="s">
        <v>676</v>
      </c>
      <c r="H11" s="1182">
        <v>417</v>
      </c>
      <c r="I11" s="1826">
        <v>0.25</v>
      </c>
      <c r="J11" s="1182">
        <v>406</v>
      </c>
      <c r="K11" s="1826">
        <v>0</v>
      </c>
      <c r="L11" s="1138"/>
    </row>
    <row r="12" spans="1:12" ht="19.5" thickBot="1">
      <c r="A12" s="1140"/>
      <c r="B12" s="1181" t="s">
        <v>892</v>
      </c>
      <c r="C12" s="1182">
        <v>399</v>
      </c>
      <c r="D12" s="1826">
        <v>0.875</v>
      </c>
      <c r="E12" s="1183">
        <v>392</v>
      </c>
      <c r="F12" s="1826">
        <v>0.625</v>
      </c>
      <c r="G12" s="1181" t="s">
        <v>1022</v>
      </c>
      <c r="H12" s="1182">
        <v>398</v>
      </c>
      <c r="I12" s="1826">
        <v>0.75</v>
      </c>
      <c r="J12" s="1182">
        <v>385</v>
      </c>
      <c r="K12" s="1826">
        <v>0</v>
      </c>
      <c r="L12" s="1138"/>
    </row>
    <row r="13" spans="1:12" ht="19.5" thickBot="1">
      <c r="A13" s="1140"/>
      <c r="B13" s="1181" t="s">
        <v>775</v>
      </c>
      <c r="C13" s="1827">
        <v>383</v>
      </c>
      <c r="D13" s="1826">
        <v>0.75</v>
      </c>
      <c r="E13" s="1182">
        <v>367</v>
      </c>
      <c r="F13" s="1828">
        <v>0</v>
      </c>
      <c r="G13" s="1181" t="s">
        <v>935</v>
      </c>
      <c r="H13" s="1182">
        <v>410</v>
      </c>
      <c r="I13" s="1826">
        <v>0.25</v>
      </c>
      <c r="J13" s="1182">
        <v>385</v>
      </c>
      <c r="K13" s="1826">
        <v>0.95833333333333337</v>
      </c>
      <c r="L13" s="1138"/>
    </row>
    <row r="14" spans="1:12" ht="17.25" thickTop="1" thickBot="1">
      <c r="A14" s="1141"/>
      <c r="B14" s="1829" t="s">
        <v>465</v>
      </c>
      <c r="C14" s="1136" t="s">
        <v>462</v>
      </c>
      <c r="D14" s="1142"/>
      <c r="E14" s="1136" t="s">
        <v>462</v>
      </c>
      <c r="F14" s="1142"/>
      <c r="G14" s="1829" t="s">
        <v>465</v>
      </c>
      <c r="H14" s="1136" t="s">
        <v>462</v>
      </c>
      <c r="I14" s="1143"/>
      <c r="J14" s="1144" t="s">
        <v>462</v>
      </c>
      <c r="K14" s="1143"/>
      <c r="L14" s="644"/>
    </row>
    <row r="15" spans="1:12" ht="18.75">
      <c r="A15" s="1145"/>
      <c r="B15" s="1181" t="s">
        <v>441</v>
      </c>
      <c r="C15" s="1182">
        <v>234</v>
      </c>
      <c r="D15" s="1826">
        <v>0.25</v>
      </c>
      <c r="E15" s="1182">
        <v>226</v>
      </c>
      <c r="F15" s="1828">
        <v>0.95833333333333337</v>
      </c>
      <c r="G15" s="1830" t="s">
        <v>470</v>
      </c>
      <c r="H15" s="1831">
        <v>237</v>
      </c>
      <c r="I15" s="1832">
        <v>0.125</v>
      </c>
      <c r="J15" s="1831">
        <v>229</v>
      </c>
      <c r="K15" s="1833">
        <v>0.95833333333333337</v>
      </c>
      <c r="L15" s="644"/>
    </row>
    <row r="16" spans="1:12" ht="18.75">
      <c r="A16" s="1264"/>
      <c r="B16" s="1181" t="s">
        <v>471</v>
      </c>
      <c r="C16" s="1182">
        <v>224</v>
      </c>
      <c r="D16" s="1826">
        <v>0.75</v>
      </c>
      <c r="E16" s="1182">
        <v>217</v>
      </c>
      <c r="F16" s="1826">
        <v>4.1666666666666664E-2</v>
      </c>
      <c r="G16" s="1830" t="s">
        <v>411</v>
      </c>
      <c r="H16" s="1831">
        <v>236</v>
      </c>
      <c r="I16" s="1833">
        <v>0.125</v>
      </c>
      <c r="J16" s="1831">
        <v>229</v>
      </c>
      <c r="K16" s="1833">
        <v>0.91666666666666663</v>
      </c>
      <c r="L16" s="644"/>
    </row>
    <row r="17" spans="1:12" ht="18.75">
      <c r="A17" s="1264"/>
      <c r="B17" s="1181" t="s">
        <v>472</v>
      </c>
      <c r="C17" s="1182">
        <v>234</v>
      </c>
      <c r="D17" s="1828">
        <v>0.29166666666666669</v>
      </c>
      <c r="E17" s="1182">
        <v>226</v>
      </c>
      <c r="F17" s="1826">
        <v>0.95833333333333337</v>
      </c>
      <c r="G17" s="1830" t="s">
        <v>424</v>
      </c>
      <c r="H17" s="1831">
        <v>225</v>
      </c>
      <c r="I17" s="1833">
        <v>0.66666666666666663</v>
      </c>
      <c r="J17" s="1831">
        <v>219</v>
      </c>
      <c r="K17" s="1832">
        <v>0</v>
      </c>
      <c r="L17" s="644"/>
    </row>
    <row r="18" spans="1:12" ht="18.75">
      <c r="A18" s="1264"/>
      <c r="B18" s="1181" t="s">
        <v>416</v>
      </c>
      <c r="C18" s="1182">
        <v>238</v>
      </c>
      <c r="D18" s="1828">
        <v>0.25</v>
      </c>
      <c r="E18" s="1182">
        <v>231</v>
      </c>
      <c r="F18" s="1828">
        <v>0.91666666666666663</v>
      </c>
      <c r="G18" s="1830" t="s">
        <v>466</v>
      </c>
      <c r="H18" s="1831">
        <v>236</v>
      </c>
      <c r="I18" s="1832">
        <v>0.66666666666666663</v>
      </c>
      <c r="J18" s="1831">
        <v>224</v>
      </c>
      <c r="K18" s="1833">
        <v>0.5</v>
      </c>
      <c r="L18" s="644"/>
    </row>
    <row r="19" spans="1:12" ht="18.75">
      <c r="A19" s="1264"/>
      <c r="B19" s="1181" t="s">
        <v>936</v>
      </c>
      <c r="C19" s="1182" t="s">
        <v>792</v>
      </c>
      <c r="D19" s="1182" t="s">
        <v>792</v>
      </c>
      <c r="E19" s="1182" t="s">
        <v>792</v>
      </c>
      <c r="F19" s="1182" t="s">
        <v>792</v>
      </c>
      <c r="G19" s="1830" t="s">
        <v>752</v>
      </c>
      <c r="H19" s="1831">
        <v>227</v>
      </c>
      <c r="I19" s="1832">
        <v>0.25</v>
      </c>
      <c r="J19" s="1831">
        <v>212</v>
      </c>
      <c r="K19" s="1833">
        <v>0.95833333333333337</v>
      </c>
      <c r="L19" s="644"/>
    </row>
    <row r="20" spans="1:12" ht="18.75">
      <c r="A20" s="1264"/>
      <c r="B20" s="1181" t="s">
        <v>467</v>
      </c>
      <c r="C20" s="1182">
        <v>232</v>
      </c>
      <c r="D20" s="1826">
        <v>0.66666666666666663</v>
      </c>
      <c r="E20" s="1182">
        <v>222</v>
      </c>
      <c r="F20" s="1826">
        <v>4.1666666666666664E-2</v>
      </c>
      <c r="G20" s="1830" t="s">
        <v>463</v>
      </c>
      <c r="H20" s="1831" t="s">
        <v>792</v>
      </c>
      <c r="I20" s="1831" t="s">
        <v>792</v>
      </c>
      <c r="J20" s="1831" t="s">
        <v>792</v>
      </c>
      <c r="K20" s="1831" t="s">
        <v>792</v>
      </c>
      <c r="L20" s="644"/>
    </row>
    <row r="21" spans="1:12" ht="18.75">
      <c r="A21" s="1264"/>
      <c r="B21" s="1181" t="s">
        <v>453</v>
      </c>
      <c r="C21" s="1182">
        <v>214</v>
      </c>
      <c r="D21" s="1826">
        <v>0.66666666666666663</v>
      </c>
      <c r="E21" s="1183">
        <v>205</v>
      </c>
      <c r="F21" s="1826">
        <v>0.54166666666666663</v>
      </c>
      <c r="G21" s="1830" t="s">
        <v>816</v>
      </c>
      <c r="H21" s="1831">
        <v>234</v>
      </c>
      <c r="I21" s="1832">
        <v>0.25</v>
      </c>
      <c r="J21" s="1831">
        <v>226</v>
      </c>
      <c r="K21" s="1833">
        <v>0.95833333333333337</v>
      </c>
      <c r="L21" s="644"/>
    </row>
    <row r="22" spans="1:12" ht="18.75">
      <c r="A22" s="1264"/>
      <c r="B22" s="1181" t="s">
        <v>937</v>
      </c>
      <c r="C22" s="1182" t="s">
        <v>792</v>
      </c>
      <c r="D22" s="1182" t="s">
        <v>792</v>
      </c>
      <c r="E22" s="1182" t="s">
        <v>792</v>
      </c>
      <c r="F22" s="1182" t="s">
        <v>792</v>
      </c>
      <c r="G22" s="1830" t="s">
        <v>893</v>
      </c>
      <c r="H22" s="1831">
        <v>232</v>
      </c>
      <c r="I22" s="1833">
        <v>0.25</v>
      </c>
      <c r="J22" s="1834">
        <v>214</v>
      </c>
      <c r="K22" s="1833">
        <v>0.91666666666666663</v>
      </c>
      <c r="L22" s="644"/>
    </row>
    <row r="23" spans="1:12" ht="18.75">
      <c r="A23" s="1264"/>
      <c r="B23" s="1181" t="s">
        <v>760</v>
      </c>
      <c r="C23" s="1182">
        <v>241</v>
      </c>
      <c r="D23" s="1826">
        <v>0.33333333333333331</v>
      </c>
      <c r="E23" s="1182">
        <v>231</v>
      </c>
      <c r="F23" s="1828">
        <v>0.95833333333333337</v>
      </c>
      <c r="G23" s="1830" t="s">
        <v>925</v>
      </c>
      <c r="H23" s="1831">
        <v>225</v>
      </c>
      <c r="I23" s="1832">
        <v>0.75</v>
      </c>
      <c r="J23" s="1831">
        <v>219</v>
      </c>
      <c r="K23" s="1833">
        <v>0.54166666666666663</v>
      </c>
      <c r="L23" s="644"/>
    </row>
    <row r="24" spans="1:12" ht="18.75">
      <c r="A24" s="1264"/>
      <c r="B24" s="1181" t="s">
        <v>464</v>
      </c>
      <c r="C24" s="1182">
        <v>236</v>
      </c>
      <c r="D24" s="1828">
        <v>0.66666666666666663</v>
      </c>
      <c r="E24" s="1182">
        <v>223</v>
      </c>
      <c r="F24" s="1826">
        <v>0.5</v>
      </c>
      <c r="G24" s="1830" t="s">
        <v>415</v>
      </c>
      <c r="H24" s="1834">
        <v>238</v>
      </c>
      <c r="I24" s="1832">
        <v>0.16666666666666666</v>
      </c>
      <c r="J24" s="1831">
        <v>223</v>
      </c>
      <c r="K24" s="1833">
        <v>0.625</v>
      </c>
      <c r="L24" s="644"/>
    </row>
    <row r="25" spans="1:12" ht="18.75">
      <c r="A25" s="1264"/>
      <c r="B25" s="1181" t="s">
        <v>396</v>
      </c>
      <c r="C25" s="1182">
        <v>239</v>
      </c>
      <c r="D25" s="1826">
        <v>0.25</v>
      </c>
      <c r="E25" s="1182">
        <v>231</v>
      </c>
      <c r="F25" s="1826">
        <v>0.95833333333333337</v>
      </c>
      <c r="G25" s="1830" t="s">
        <v>894</v>
      </c>
      <c r="H25" s="1831">
        <v>243</v>
      </c>
      <c r="I25" s="1833">
        <v>0.25</v>
      </c>
      <c r="J25" s="1834">
        <v>239</v>
      </c>
      <c r="K25" s="1833">
        <v>0.95833333333333337</v>
      </c>
      <c r="L25" s="644"/>
    </row>
    <row r="26" spans="1:12" ht="18.75">
      <c r="A26" s="1264"/>
      <c r="B26" s="1181" t="s">
        <v>891</v>
      </c>
      <c r="C26" s="1182">
        <v>231</v>
      </c>
      <c r="D26" s="1826">
        <v>0.33333333333333331</v>
      </c>
      <c r="E26" s="1182">
        <v>224</v>
      </c>
      <c r="F26" s="1826">
        <v>4.1666666666666664E-2</v>
      </c>
      <c r="G26" s="1830" t="s">
        <v>818</v>
      </c>
      <c r="H26" s="1831">
        <v>227</v>
      </c>
      <c r="I26" s="1833">
        <v>0.75</v>
      </c>
      <c r="J26" s="1831">
        <v>221</v>
      </c>
      <c r="K26" s="1833">
        <v>0</v>
      </c>
      <c r="L26" s="644"/>
    </row>
    <row r="27" spans="1:12" ht="18.75">
      <c r="A27" s="1264"/>
      <c r="B27" s="1181" t="s">
        <v>892</v>
      </c>
      <c r="C27" s="1182">
        <v>237</v>
      </c>
      <c r="D27" s="1828">
        <v>0.66666666666666663</v>
      </c>
      <c r="E27" s="1182">
        <v>222</v>
      </c>
      <c r="F27" s="1828">
        <v>0.5</v>
      </c>
      <c r="G27" s="1830" t="s">
        <v>430</v>
      </c>
      <c r="H27" s="1831">
        <v>236</v>
      </c>
      <c r="I27" s="1832">
        <v>0.66666666666666663</v>
      </c>
      <c r="J27" s="1831">
        <v>221</v>
      </c>
      <c r="K27" s="1833">
        <v>0.5</v>
      </c>
      <c r="L27" s="644"/>
    </row>
    <row r="28" spans="1:12" ht="18.75">
      <c r="A28" s="1264"/>
      <c r="B28" s="1181" t="s">
        <v>775</v>
      </c>
      <c r="C28" s="1182">
        <v>226</v>
      </c>
      <c r="D28" s="1826">
        <v>0.75</v>
      </c>
      <c r="E28" s="1182">
        <v>217</v>
      </c>
      <c r="F28" s="1826">
        <v>0.8125</v>
      </c>
      <c r="G28" s="1830" t="s">
        <v>935</v>
      </c>
      <c r="H28" s="1831">
        <v>233</v>
      </c>
      <c r="I28" s="1833">
        <v>0.25</v>
      </c>
      <c r="J28" s="1831">
        <v>216</v>
      </c>
      <c r="K28" s="1833">
        <v>0.91666666666666663</v>
      </c>
      <c r="L28" s="644"/>
    </row>
    <row r="29" spans="1:12" ht="18.75">
      <c r="A29" s="1264"/>
      <c r="B29" s="1181" t="s">
        <v>1023</v>
      </c>
      <c r="C29" s="1182">
        <v>227</v>
      </c>
      <c r="D29" s="1826">
        <v>0.75</v>
      </c>
      <c r="E29" s="1182">
        <v>219</v>
      </c>
      <c r="F29" s="1826">
        <v>0.54166666666666663</v>
      </c>
      <c r="G29" s="1830" t="s">
        <v>850</v>
      </c>
      <c r="H29" s="1831" t="s">
        <v>792</v>
      </c>
      <c r="I29" s="1831" t="s">
        <v>792</v>
      </c>
      <c r="J29" s="1831" t="s">
        <v>792</v>
      </c>
      <c r="K29" s="1831" t="s">
        <v>792</v>
      </c>
      <c r="L29" s="644"/>
    </row>
    <row r="30" spans="1:12" ht="18.75">
      <c r="A30" s="1835"/>
      <c r="B30" s="1181" t="s">
        <v>777</v>
      </c>
      <c r="C30" s="1183">
        <v>244</v>
      </c>
      <c r="D30" s="1828">
        <v>0.29166666666666669</v>
      </c>
      <c r="E30" s="1182">
        <v>237</v>
      </c>
      <c r="F30" s="1826">
        <v>0</v>
      </c>
      <c r="G30" s="1830" t="s">
        <v>469</v>
      </c>
      <c r="H30" s="1831">
        <v>238</v>
      </c>
      <c r="I30" s="1833">
        <v>0.20833333333333334</v>
      </c>
      <c r="J30" s="1831">
        <v>230</v>
      </c>
      <c r="K30" s="1833">
        <v>0.91666666666666663</v>
      </c>
      <c r="L30" s="644"/>
    </row>
    <row r="31" spans="1:12" ht="18.75">
      <c r="A31" s="1214"/>
      <c r="B31" s="1181" t="s">
        <v>451</v>
      </c>
      <c r="C31" s="1182">
        <v>227</v>
      </c>
      <c r="D31" s="1826">
        <v>0.75</v>
      </c>
      <c r="E31" s="1182">
        <v>219</v>
      </c>
      <c r="F31" s="1826">
        <v>0</v>
      </c>
      <c r="G31" s="1830" t="s">
        <v>797</v>
      </c>
      <c r="H31" s="1182">
        <v>220</v>
      </c>
      <c r="I31" s="1828">
        <v>0.70833333333333337</v>
      </c>
      <c r="J31" s="1182">
        <v>216</v>
      </c>
      <c r="K31" s="1828">
        <v>4.1666666666666664E-2</v>
      </c>
      <c r="L31" s="644"/>
    </row>
    <row r="32" spans="1:12" ht="18.75">
      <c r="A32" s="1146"/>
      <c r="B32" s="1181" t="s">
        <v>817</v>
      </c>
      <c r="C32" s="1182">
        <v>233</v>
      </c>
      <c r="D32" s="1826">
        <v>0.75</v>
      </c>
      <c r="E32" s="1182">
        <v>223</v>
      </c>
      <c r="F32" s="1828">
        <v>0</v>
      </c>
      <c r="G32" s="1830" t="s">
        <v>394</v>
      </c>
      <c r="H32" s="1827">
        <v>236</v>
      </c>
      <c r="I32" s="1826">
        <v>0.25</v>
      </c>
      <c r="J32" s="1182">
        <v>229</v>
      </c>
      <c r="K32" s="1828">
        <v>0.95833333333333337</v>
      </c>
      <c r="L32" s="644"/>
    </row>
    <row r="33" spans="1:12" ht="18.75">
      <c r="A33" s="1146"/>
      <c r="B33" s="1181" t="s">
        <v>401</v>
      </c>
      <c r="C33" s="1827">
        <v>236</v>
      </c>
      <c r="D33" s="1826">
        <v>0.29166666666666669</v>
      </c>
      <c r="E33" s="1182">
        <v>230</v>
      </c>
      <c r="F33" s="1828">
        <v>0</v>
      </c>
      <c r="G33" s="1830" t="s">
        <v>468</v>
      </c>
      <c r="H33" s="1182">
        <v>239</v>
      </c>
      <c r="I33" s="1828">
        <v>0.125</v>
      </c>
      <c r="J33" s="1182">
        <v>234</v>
      </c>
      <c r="K33" s="1826">
        <v>0.95833333333333337</v>
      </c>
      <c r="L33" s="644"/>
    </row>
    <row r="34" spans="1:12" ht="19.5" thickBot="1">
      <c r="A34" s="1146"/>
      <c r="B34" s="1181" t="s">
        <v>791</v>
      </c>
      <c r="C34" s="1182">
        <v>240</v>
      </c>
      <c r="D34" s="1826">
        <v>4.1666666666666664E-2</v>
      </c>
      <c r="E34" s="1182">
        <v>235</v>
      </c>
      <c r="F34" s="1826">
        <v>0.33333333333333331</v>
      </c>
      <c r="G34" s="1830" t="s">
        <v>895</v>
      </c>
      <c r="H34" s="1182">
        <v>237</v>
      </c>
      <c r="I34" s="1826">
        <v>0.75</v>
      </c>
      <c r="J34" s="1182">
        <v>230</v>
      </c>
      <c r="K34" s="1828">
        <v>0.5</v>
      </c>
      <c r="L34" s="644"/>
    </row>
    <row r="35" spans="1:12" ht="19.5" thickBot="1">
      <c r="A35" s="1134"/>
      <c r="B35" s="1181" t="s">
        <v>938</v>
      </c>
      <c r="C35" s="1182">
        <v>236</v>
      </c>
      <c r="D35" s="1826">
        <v>0.20833333333333334</v>
      </c>
      <c r="E35" s="1836">
        <v>229</v>
      </c>
      <c r="F35" s="1826">
        <v>0.95833333333333337</v>
      </c>
      <c r="G35" s="1830" t="s">
        <v>934</v>
      </c>
      <c r="H35" s="1182">
        <v>231</v>
      </c>
      <c r="I35" s="1826">
        <v>0.25</v>
      </c>
      <c r="J35" s="1182">
        <v>224</v>
      </c>
      <c r="K35" s="1826">
        <v>0.91666666666666663</v>
      </c>
      <c r="L35" s="644"/>
    </row>
    <row r="36" spans="1:12" ht="19.5" thickBot="1">
      <c r="A36" s="1265"/>
      <c r="B36" s="1181" t="s">
        <v>677</v>
      </c>
      <c r="C36" s="1182">
        <v>225</v>
      </c>
      <c r="D36" s="1826">
        <v>0.75</v>
      </c>
      <c r="E36" s="1182">
        <v>218</v>
      </c>
      <c r="F36" s="1826">
        <v>0</v>
      </c>
      <c r="G36" s="1830" t="s">
        <v>443</v>
      </c>
      <c r="H36" s="1182">
        <v>235</v>
      </c>
      <c r="I36" s="1828">
        <v>0.25</v>
      </c>
      <c r="J36" s="1182">
        <v>133</v>
      </c>
      <c r="K36" s="1826">
        <v>8.3333333333333329E-2</v>
      </c>
      <c r="L36" s="644"/>
    </row>
    <row r="37" spans="1:12" ht="17.25" thickTop="1" thickBot="1">
      <c r="A37" s="1147"/>
      <c r="B37" s="1135" t="s">
        <v>1024</v>
      </c>
      <c r="C37" s="1136" t="s">
        <v>462</v>
      </c>
      <c r="D37" s="1142"/>
      <c r="E37" s="1136" t="s">
        <v>462</v>
      </c>
      <c r="F37" s="1142"/>
      <c r="G37" s="1837" t="s">
        <v>1024</v>
      </c>
      <c r="H37" s="1266" t="s">
        <v>462</v>
      </c>
      <c r="I37" s="1267"/>
      <c r="J37" s="1266" t="s">
        <v>462</v>
      </c>
      <c r="K37" s="1267"/>
      <c r="L37" s="644"/>
    </row>
    <row r="38" spans="1:12" ht="19.5" thickTop="1">
      <c r="A38" s="1264"/>
      <c r="B38" s="1838" t="s">
        <v>739</v>
      </c>
      <c r="C38" s="1182">
        <v>135</v>
      </c>
      <c r="D38" s="1828">
        <v>0.29166666666666669</v>
      </c>
      <c r="E38" s="1182">
        <v>130</v>
      </c>
      <c r="F38" s="1826">
        <v>0.875</v>
      </c>
      <c r="G38" s="1181" t="s">
        <v>423</v>
      </c>
      <c r="H38" s="1182">
        <v>134</v>
      </c>
      <c r="I38" s="1826">
        <v>0.29166666666666669</v>
      </c>
      <c r="J38" s="1182">
        <v>129</v>
      </c>
      <c r="K38" s="1826">
        <v>0.95833333333333337</v>
      </c>
      <c r="L38" s="644"/>
    </row>
    <row r="39" spans="1:12" ht="18.75">
      <c r="A39" s="1264"/>
      <c r="B39" s="1838" t="s">
        <v>441</v>
      </c>
      <c r="C39" s="1182">
        <v>134</v>
      </c>
      <c r="D39" s="1828">
        <v>0.25</v>
      </c>
      <c r="E39" s="1182">
        <v>129</v>
      </c>
      <c r="F39" s="1826">
        <v>0.91666666666666663</v>
      </c>
      <c r="G39" s="1181" t="s">
        <v>446</v>
      </c>
      <c r="H39" s="1182">
        <v>123</v>
      </c>
      <c r="I39" s="1826">
        <v>0.625</v>
      </c>
      <c r="J39" s="1182">
        <v>112</v>
      </c>
      <c r="K39" s="1826">
        <v>0.79166666666666663</v>
      </c>
      <c r="L39" s="644"/>
    </row>
    <row r="40" spans="1:12" ht="18.75">
      <c r="A40" s="1264"/>
      <c r="B40" s="1838" t="s">
        <v>749</v>
      </c>
      <c r="C40" s="1182">
        <v>127</v>
      </c>
      <c r="D40" s="1826">
        <v>0.66666666666666663</v>
      </c>
      <c r="E40" s="1182">
        <v>124</v>
      </c>
      <c r="F40" s="1826">
        <v>0</v>
      </c>
      <c r="G40" s="1181" t="s">
        <v>397</v>
      </c>
      <c r="H40" s="1182">
        <v>138</v>
      </c>
      <c r="I40" s="1828">
        <v>0.25</v>
      </c>
      <c r="J40" s="1182">
        <v>133</v>
      </c>
      <c r="K40" s="1826">
        <v>0.91666666666666663</v>
      </c>
      <c r="L40" s="644"/>
    </row>
    <row r="41" spans="1:12" ht="18.75">
      <c r="A41" s="1264"/>
      <c r="B41" s="1838" t="s">
        <v>756</v>
      </c>
      <c r="C41" s="1182">
        <v>128</v>
      </c>
      <c r="D41" s="1826">
        <v>0.75</v>
      </c>
      <c r="E41" s="1182">
        <v>123</v>
      </c>
      <c r="F41" s="1828">
        <v>0.5</v>
      </c>
      <c r="G41" s="1181" t="s">
        <v>402</v>
      </c>
      <c r="H41" s="1182">
        <v>136</v>
      </c>
      <c r="I41" s="1828">
        <v>0.25</v>
      </c>
      <c r="J41" s="1182">
        <v>127</v>
      </c>
      <c r="K41" s="1826">
        <v>0.91666666666666663</v>
      </c>
      <c r="L41" s="644"/>
    </row>
    <row r="42" spans="1:12" ht="18.75">
      <c r="A42" s="1264"/>
      <c r="B42" s="1838" t="s">
        <v>472</v>
      </c>
      <c r="C42" s="1827">
        <v>138</v>
      </c>
      <c r="D42" s="1828">
        <v>0.16666666666666666</v>
      </c>
      <c r="E42" s="1182">
        <v>133</v>
      </c>
      <c r="F42" s="1828">
        <v>0.91666666666666663</v>
      </c>
      <c r="G42" s="1181" t="s">
        <v>426</v>
      </c>
      <c r="H42" s="1182">
        <v>135</v>
      </c>
      <c r="I42" s="1828">
        <v>0.25</v>
      </c>
      <c r="J42" s="1182">
        <v>129</v>
      </c>
      <c r="K42" s="1826">
        <v>0.95833333333333337</v>
      </c>
      <c r="L42" s="644"/>
    </row>
    <row r="43" spans="1:12" ht="18.75">
      <c r="A43" s="1264"/>
      <c r="B43" s="1838" t="s">
        <v>434</v>
      </c>
      <c r="C43" s="1183">
        <v>130</v>
      </c>
      <c r="D43" s="1826">
        <v>0.66666666666666663</v>
      </c>
      <c r="E43" s="1182">
        <v>116</v>
      </c>
      <c r="F43" s="1826">
        <v>4.1666666666666664E-2</v>
      </c>
      <c r="G43" s="1181" t="s">
        <v>741</v>
      </c>
      <c r="H43" s="1182">
        <v>129</v>
      </c>
      <c r="I43" s="1826">
        <v>0.70833333333333337</v>
      </c>
      <c r="J43" s="1182">
        <v>125</v>
      </c>
      <c r="K43" s="1826">
        <v>0</v>
      </c>
      <c r="L43" s="644"/>
    </row>
    <row r="44" spans="1:12" ht="18.75">
      <c r="A44" s="1264"/>
      <c r="B44" s="1838" t="s">
        <v>416</v>
      </c>
      <c r="C44" s="1182">
        <v>140</v>
      </c>
      <c r="D44" s="1826">
        <v>8.3333333333333329E-2</v>
      </c>
      <c r="E44" s="1182">
        <v>136</v>
      </c>
      <c r="F44" s="1826">
        <v>0.54166666666666663</v>
      </c>
      <c r="G44" s="1181" t="s">
        <v>410</v>
      </c>
      <c r="H44" s="1827">
        <v>136</v>
      </c>
      <c r="I44" s="1826">
        <v>0.25</v>
      </c>
      <c r="J44" s="1182">
        <v>124</v>
      </c>
      <c r="K44" s="1826">
        <v>0.79166666666666663</v>
      </c>
      <c r="L44" s="644"/>
    </row>
    <row r="45" spans="1:12" ht="18.75">
      <c r="A45" s="1264"/>
      <c r="B45" s="1838" t="s">
        <v>406</v>
      </c>
      <c r="C45" s="1182">
        <v>137</v>
      </c>
      <c r="D45" s="1826">
        <v>0.25</v>
      </c>
      <c r="E45" s="1182">
        <v>119</v>
      </c>
      <c r="F45" s="1828">
        <v>0.95833333333333337</v>
      </c>
      <c r="G45" s="1181" t="s">
        <v>757</v>
      </c>
      <c r="H45" s="1182">
        <v>129</v>
      </c>
      <c r="I45" s="1826">
        <v>0.75</v>
      </c>
      <c r="J45" s="1182">
        <v>121</v>
      </c>
      <c r="K45" s="1826">
        <v>0.5</v>
      </c>
      <c r="L45" s="644"/>
    </row>
    <row r="46" spans="1:12" ht="18.75">
      <c r="A46" s="1264"/>
      <c r="B46" s="1838" t="s">
        <v>473</v>
      </c>
      <c r="C46" s="1827">
        <v>130</v>
      </c>
      <c r="D46" s="1828">
        <v>0.75</v>
      </c>
      <c r="E46" s="1182">
        <v>124</v>
      </c>
      <c r="F46" s="1826">
        <v>0</v>
      </c>
      <c r="G46" s="1181" t="s">
        <v>758</v>
      </c>
      <c r="H46" s="1182">
        <v>135</v>
      </c>
      <c r="I46" s="1826">
        <v>0.66666666666666663</v>
      </c>
      <c r="J46" s="1182">
        <v>129</v>
      </c>
      <c r="K46" s="1828">
        <v>0.77083333333333337</v>
      </c>
      <c r="L46" s="644"/>
    </row>
    <row r="47" spans="1:12" ht="18.75">
      <c r="A47" s="1264"/>
      <c r="B47" s="1838" t="s">
        <v>743</v>
      </c>
      <c r="C47" s="1182">
        <v>135</v>
      </c>
      <c r="D47" s="1826">
        <v>0.20833333333333334</v>
      </c>
      <c r="E47" s="1182">
        <v>130</v>
      </c>
      <c r="F47" s="1826">
        <v>0.95833333333333337</v>
      </c>
      <c r="G47" s="1181" t="s">
        <v>415</v>
      </c>
      <c r="H47" s="1182">
        <v>134</v>
      </c>
      <c r="I47" s="1826">
        <v>0.25</v>
      </c>
      <c r="J47" s="1182">
        <v>130</v>
      </c>
      <c r="K47" s="1826">
        <v>4.1666666666666664E-2</v>
      </c>
      <c r="L47" s="644"/>
    </row>
    <row r="48" spans="1:12" ht="18.75">
      <c r="A48" s="1264"/>
      <c r="B48" s="1838" t="s">
        <v>418</v>
      </c>
      <c r="C48" s="1182">
        <v>134</v>
      </c>
      <c r="D48" s="1828">
        <v>0.20833333333333334</v>
      </c>
      <c r="E48" s="1182">
        <v>130</v>
      </c>
      <c r="F48" s="1826">
        <v>0</v>
      </c>
      <c r="G48" s="1181" t="s">
        <v>668</v>
      </c>
      <c r="H48" s="1182">
        <v>116</v>
      </c>
      <c r="I48" s="1828">
        <v>0.75</v>
      </c>
      <c r="J48" s="1827">
        <v>105</v>
      </c>
      <c r="K48" s="1826">
        <v>0</v>
      </c>
      <c r="L48" s="644"/>
    </row>
    <row r="49" spans="1:12" ht="18.75">
      <c r="A49" s="1264"/>
      <c r="B49" s="1838" t="s">
        <v>453</v>
      </c>
      <c r="C49" s="1182">
        <v>131</v>
      </c>
      <c r="D49" s="1826">
        <v>0.66666666666666663</v>
      </c>
      <c r="E49" s="1182">
        <v>124</v>
      </c>
      <c r="F49" s="1826">
        <v>0.79166666666666663</v>
      </c>
      <c r="G49" s="1181" t="s">
        <v>404</v>
      </c>
      <c r="H49" s="1182">
        <v>139</v>
      </c>
      <c r="I49" s="1826">
        <v>0.29166666666666669</v>
      </c>
      <c r="J49" s="1182">
        <v>134</v>
      </c>
      <c r="K49" s="1826">
        <v>0.95833333333333337</v>
      </c>
      <c r="L49" s="644"/>
    </row>
    <row r="50" spans="1:12" ht="18.75">
      <c r="A50" s="1264"/>
      <c r="B50" s="1838" t="s">
        <v>759</v>
      </c>
      <c r="C50" s="1182">
        <v>133</v>
      </c>
      <c r="D50" s="1826">
        <v>0.33333333333333331</v>
      </c>
      <c r="E50" s="1182">
        <v>122</v>
      </c>
      <c r="F50" s="1826">
        <v>0</v>
      </c>
      <c r="G50" s="1181" t="s">
        <v>762</v>
      </c>
      <c r="H50" s="1182">
        <v>137</v>
      </c>
      <c r="I50" s="1828">
        <v>0.29166666666666669</v>
      </c>
      <c r="J50" s="1182">
        <v>131</v>
      </c>
      <c r="K50" s="1826">
        <v>0.95833333333333337</v>
      </c>
      <c r="L50" s="644"/>
    </row>
    <row r="51" spans="1:12" ht="18.75">
      <c r="A51" s="1264"/>
      <c r="B51" s="1838" t="s">
        <v>760</v>
      </c>
      <c r="C51" s="1182">
        <v>138</v>
      </c>
      <c r="D51" s="1826">
        <v>0.33333333333333331</v>
      </c>
      <c r="E51" s="1182">
        <v>117</v>
      </c>
      <c r="F51" s="1826">
        <v>0</v>
      </c>
      <c r="G51" s="1181" t="s">
        <v>428</v>
      </c>
      <c r="H51" s="1182">
        <v>137</v>
      </c>
      <c r="I51" s="1826">
        <v>0.25</v>
      </c>
      <c r="J51" s="1182">
        <v>132</v>
      </c>
      <c r="K51" s="1828">
        <v>0.83333333333333337</v>
      </c>
      <c r="L51" s="644"/>
    </row>
    <row r="52" spans="1:12" ht="18.75">
      <c r="A52" s="1264"/>
      <c r="B52" s="1838" t="s">
        <v>848</v>
      </c>
      <c r="C52" s="1182">
        <v>138</v>
      </c>
      <c r="D52" s="1826">
        <v>0.29166666666666669</v>
      </c>
      <c r="E52" s="1182">
        <v>129</v>
      </c>
      <c r="F52" s="1826">
        <v>0.95833333333333337</v>
      </c>
      <c r="G52" s="1181" t="s">
        <v>1019</v>
      </c>
      <c r="H52" s="1182">
        <v>133</v>
      </c>
      <c r="I52" s="1828">
        <v>0.66666666666666663</v>
      </c>
      <c r="J52" s="1182">
        <v>126</v>
      </c>
      <c r="K52" s="1828">
        <v>4.1666666666666664E-2</v>
      </c>
      <c r="L52" s="644"/>
    </row>
    <row r="53" spans="1:12" ht="18.75">
      <c r="A53" s="1264"/>
      <c r="B53" s="1838" t="s">
        <v>761</v>
      </c>
      <c r="C53" s="1182">
        <v>130</v>
      </c>
      <c r="D53" s="1828">
        <v>0.75</v>
      </c>
      <c r="E53" s="1182">
        <v>125</v>
      </c>
      <c r="F53" s="1828">
        <v>0.5</v>
      </c>
      <c r="G53" s="1181" t="s">
        <v>750</v>
      </c>
      <c r="H53" s="1182">
        <v>125</v>
      </c>
      <c r="I53" s="1826">
        <v>0.75</v>
      </c>
      <c r="J53" s="1182">
        <v>117</v>
      </c>
      <c r="K53" s="1826">
        <v>0.5</v>
      </c>
      <c r="L53" s="644"/>
    </row>
    <row r="54" spans="1:12" ht="18.75">
      <c r="A54" s="1264"/>
      <c r="B54" s="1838" t="s">
        <v>763</v>
      </c>
      <c r="C54" s="1182">
        <v>128</v>
      </c>
      <c r="D54" s="1826">
        <v>0.75</v>
      </c>
      <c r="E54" s="1827">
        <v>118</v>
      </c>
      <c r="F54" s="1828">
        <v>0.58333333333333337</v>
      </c>
      <c r="G54" s="1181" t="s">
        <v>1016</v>
      </c>
      <c r="H54" s="1182">
        <v>137.69999999999999</v>
      </c>
      <c r="I54" s="1828">
        <v>0.33333333333333331</v>
      </c>
      <c r="J54" s="1182">
        <v>134</v>
      </c>
      <c r="K54" s="1826">
        <v>0.83333333333333337</v>
      </c>
      <c r="L54" s="644"/>
    </row>
    <row r="55" spans="1:12" ht="18.75">
      <c r="A55" s="1264"/>
      <c r="B55" s="1838" t="s">
        <v>764</v>
      </c>
      <c r="C55" s="1182">
        <v>136</v>
      </c>
      <c r="D55" s="1826">
        <v>0.20833333333333334</v>
      </c>
      <c r="E55" s="1182">
        <v>130</v>
      </c>
      <c r="F55" s="1828">
        <v>0.91666666666666663</v>
      </c>
      <c r="G55" s="1181" t="s">
        <v>766</v>
      </c>
      <c r="H55" s="1827">
        <v>128</v>
      </c>
      <c r="I55" s="1828">
        <v>0.25</v>
      </c>
      <c r="J55" s="1182">
        <v>125</v>
      </c>
      <c r="K55" s="1826">
        <v>0</v>
      </c>
      <c r="L55" s="644"/>
    </row>
    <row r="56" spans="1:12" ht="18.75">
      <c r="A56" s="1264"/>
      <c r="B56" s="1838" t="s">
        <v>765</v>
      </c>
      <c r="C56" s="1182">
        <v>138</v>
      </c>
      <c r="D56" s="1826">
        <v>0.25</v>
      </c>
      <c r="E56" s="1182">
        <v>133</v>
      </c>
      <c r="F56" s="1826">
        <v>0.91666666666666663</v>
      </c>
      <c r="G56" s="1181" t="s">
        <v>768</v>
      </c>
      <c r="H56" s="1827">
        <v>136</v>
      </c>
      <c r="I56" s="1826">
        <v>0.29166666666666669</v>
      </c>
      <c r="J56" s="1182">
        <v>131</v>
      </c>
      <c r="K56" s="1826">
        <v>0.875</v>
      </c>
      <c r="L56" s="644"/>
    </row>
    <row r="57" spans="1:12" ht="18.75">
      <c r="A57" s="1264"/>
      <c r="B57" s="1838" t="s">
        <v>767</v>
      </c>
      <c r="C57" s="1182">
        <v>130</v>
      </c>
      <c r="D57" s="1828">
        <v>0.29166666666666669</v>
      </c>
      <c r="E57" s="1182">
        <v>124</v>
      </c>
      <c r="F57" s="1826">
        <v>0</v>
      </c>
      <c r="G57" s="1181" t="s">
        <v>407</v>
      </c>
      <c r="H57" s="1827">
        <v>136</v>
      </c>
      <c r="I57" s="1826">
        <v>0.16666666666666666</v>
      </c>
      <c r="J57" s="1827">
        <v>118</v>
      </c>
      <c r="K57" s="1826">
        <v>0.95833333333333337</v>
      </c>
      <c r="L57" s="644"/>
    </row>
    <row r="58" spans="1:12" ht="18.75">
      <c r="A58" s="1264"/>
      <c r="B58" s="1838" t="s">
        <v>769</v>
      </c>
      <c r="C58" s="1182">
        <v>134</v>
      </c>
      <c r="D58" s="1826">
        <v>0.25</v>
      </c>
      <c r="E58" s="1182">
        <v>119</v>
      </c>
      <c r="F58" s="1826">
        <v>0.91666666666666663</v>
      </c>
      <c r="G58" s="1181" t="s">
        <v>737</v>
      </c>
      <c r="H58" s="1182">
        <v>134</v>
      </c>
      <c r="I58" s="1828">
        <v>0.25</v>
      </c>
      <c r="J58" s="1182">
        <v>130</v>
      </c>
      <c r="K58" s="1826">
        <v>0</v>
      </c>
      <c r="L58" s="644"/>
    </row>
    <row r="59" spans="1:12" ht="18.75">
      <c r="A59" s="1264"/>
      <c r="B59" s="1838" t="s">
        <v>770</v>
      </c>
      <c r="C59" s="1182">
        <v>128</v>
      </c>
      <c r="D59" s="1828">
        <v>0.25</v>
      </c>
      <c r="E59" s="1182">
        <v>121</v>
      </c>
      <c r="F59" s="1826">
        <v>0</v>
      </c>
      <c r="G59" s="1181" t="s">
        <v>771</v>
      </c>
      <c r="H59" s="1182">
        <v>136</v>
      </c>
      <c r="I59" s="1826">
        <v>0.16666666666666666</v>
      </c>
      <c r="J59" s="1182">
        <v>133</v>
      </c>
      <c r="K59" s="1826">
        <v>4.1666666666666664E-2</v>
      </c>
      <c r="L59" s="644"/>
    </row>
    <row r="60" spans="1:12" ht="18.75">
      <c r="A60" s="1264"/>
      <c r="B60" s="1838" t="s">
        <v>420</v>
      </c>
      <c r="C60" s="1182">
        <v>126</v>
      </c>
      <c r="D60" s="1828">
        <v>0.375</v>
      </c>
      <c r="E60" s="1182">
        <v>114</v>
      </c>
      <c r="F60" s="1828">
        <v>0.79166666666666663</v>
      </c>
      <c r="G60" s="1181" t="s">
        <v>231</v>
      </c>
      <c r="H60" s="1836">
        <v>131</v>
      </c>
      <c r="I60" s="1828">
        <v>0.79166666666666663</v>
      </c>
      <c r="J60" s="1182">
        <v>114</v>
      </c>
      <c r="K60" s="1826">
        <v>0.54166666666666663</v>
      </c>
      <c r="L60" s="644"/>
    </row>
    <row r="61" spans="1:12" ht="18.75">
      <c r="A61" s="1264"/>
      <c r="B61" s="1838" t="s">
        <v>744</v>
      </c>
      <c r="C61" s="1182">
        <v>135</v>
      </c>
      <c r="D61" s="1826">
        <v>0.25</v>
      </c>
      <c r="E61" s="1182">
        <v>129</v>
      </c>
      <c r="F61" s="1826">
        <v>0.54166666666666663</v>
      </c>
      <c r="G61" s="1181" t="s">
        <v>773</v>
      </c>
      <c r="H61" s="1182">
        <v>127</v>
      </c>
      <c r="I61" s="1826">
        <v>0.75</v>
      </c>
      <c r="J61" s="1182">
        <v>116</v>
      </c>
      <c r="K61" s="1828">
        <v>0.5</v>
      </c>
      <c r="L61" s="644"/>
    </row>
    <row r="62" spans="1:12" ht="18.75">
      <c r="A62" s="1264"/>
      <c r="B62" s="1838" t="s">
        <v>464</v>
      </c>
      <c r="C62" s="1182">
        <v>134</v>
      </c>
      <c r="D62" s="1828">
        <v>0.25</v>
      </c>
      <c r="E62" s="1182">
        <v>128</v>
      </c>
      <c r="F62" s="1826">
        <v>0</v>
      </c>
      <c r="G62" s="1181" t="s">
        <v>754</v>
      </c>
      <c r="H62" s="1182">
        <v>137</v>
      </c>
      <c r="I62" s="1828">
        <v>0.20833333333333334</v>
      </c>
      <c r="J62" s="1182">
        <v>123</v>
      </c>
      <c r="K62" s="1826">
        <v>0.95833333333333337</v>
      </c>
      <c r="L62" s="644"/>
    </row>
    <row r="63" spans="1:12" ht="18.75">
      <c r="A63" s="1264"/>
      <c r="B63" s="1838" t="s">
        <v>772</v>
      </c>
      <c r="C63" s="1182">
        <v>134</v>
      </c>
      <c r="D63" s="1826">
        <v>0.25</v>
      </c>
      <c r="E63" s="1182">
        <v>127</v>
      </c>
      <c r="F63" s="1826">
        <v>0.54166666666666663</v>
      </c>
      <c r="G63" s="1181" t="s">
        <v>421</v>
      </c>
      <c r="H63" s="1182">
        <v>0</v>
      </c>
      <c r="I63" s="1826">
        <v>0</v>
      </c>
      <c r="J63" s="1182" t="s">
        <v>792</v>
      </c>
      <c r="K63" s="1182" t="s">
        <v>792</v>
      </c>
      <c r="L63" s="644"/>
    </row>
    <row r="64" spans="1:12" ht="18.75">
      <c r="A64" s="1264"/>
      <c r="B64" s="1838" t="s">
        <v>396</v>
      </c>
      <c r="C64" s="1182">
        <v>128</v>
      </c>
      <c r="D64" s="1826">
        <v>0.25</v>
      </c>
      <c r="E64" s="1182">
        <v>125</v>
      </c>
      <c r="F64" s="1828">
        <v>0</v>
      </c>
      <c r="G64" s="1181" t="s">
        <v>776</v>
      </c>
      <c r="H64" s="1182">
        <v>135</v>
      </c>
      <c r="I64" s="1826">
        <v>0.25</v>
      </c>
      <c r="J64" s="1182">
        <v>128</v>
      </c>
      <c r="K64" s="1826">
        <v>0</v>
      </c>
      <c r="L64" s="644"/>
    </row>
    <row r="65" spans="1:12" ht="18.75">
      <c r="A65" s="1264"/>
      <c r="B65" s="1838" t="s">
        <v>774</v>
      </c>
      <c r="C65" s="1182">
        <v>132</v>
      </c>
      <c r="D65" s="1826">
        <v>0.66666666666666663</v>
      </c>
      <c r="E65" s="1182">
        <v>122</v>
      </c>
      <c r="F65" s="1826">
        <v>0.54166666666666663</v>
      </c>
      <c r="G65" s="1181" t="s">
        <v>425</v>
      </c>
      <c r="H65" s="1182">
        <v>132</v>
      </c>
      <c r="I65" s="1826">
        <v>0.66666666666666663</v>
      </c>
      <c r="J65" s="1182">
        <v>123</v>
      </c>
      <c r="K65" s="1826">
        <v>0.5</v>
      </c>
      <c r="L65" s="644"/>
    </row>
    <row r="66" spans="1:12" ht="18.75">
      <c r="A66" s="1264"/>
      <c r="B66" s="1838" t="s">
        <v>775</v>
      </c>
      <c r="C66" s="1182">
        <v>133</v>
      </c>
      <c r="D66" s="1826">
        <v>0.75</v>
      </c>
      <c r="E66" s="1182">
        <v>124</v>
      </c>
      <c r="F66" s="1826">
        <v>0.5</v>
      </c>
      <c r="G66" s="1181" t="s">
        <v>742</v>
      </c>
      <c r="H66" s="1182">
        <v>133</v>
      </c>
      <c r="I66" s="1826">
        <v>0.25</v>
      </c>
      <c r="J66" s="1182">
        <v>128</v>
      </c>
      <c r="K66" s="1826">
        <v>0.95833333333333337</v>
      </c>
      <c r="L66" s="644"/>
    </row>
    <row r="67" spans="1:12" ht="18.75">
      <c r="A67" s="1264"/>
      <c r="B67" s="1838" t="s">
        <v>896</v>
      </c>
      <c r="C67" s="1182">
        <v>133</v>
      </c>
      <c r="D67" s="1826">
        <v>0.75</v>
      </c>
      <c r="E67" s="1182">
        <v>125</v>
      </c>
      <c r="F67" s="1828">
        <v>0.5</v>
      </c>
      <c r="G67" s="1181" t="s">
        <v>780</v>
      </c>
      <c r="H67" s="1182">
        <v>126</v>
      </c>
      <c r="I67" s="1826">
        <v>0.45833333333333331</v>
      </c>
      <c r="J67" s="1182">
        <v>112</v>
      </c>
      <c r="K67" s="1828">
        <v>0.54166666666666663</v>
      </c>
      <c r="L67" s="644"/>
    </row>
    <row r="68" spans="1:12" ht="18.75">
      <c r="A68" s="1264"/>
      <c r="B68" s="1838" t="s">
        <v>778</v>
      </c>
      <c r="C68" s="1182">
        <v>133</v>
      </c>
      <c r="D68" s="1828">
        <v>0.29166666666666669</v>
      </c>
      <c r="E68" s="1182">
        <v>123</v>
      </c>
      <c r="F68" s="1826">
        <v>0.91666666666666663</v>
      </c>
      <c r="G68" s="1181" t="s">
        <v>781</v>
      </c>
      <c r="H68" s="1182">
        <v>137</v>
      </c>
      <c r="I68" s="1826">
        <v>0.25</v>
      </c>
      <c r="J68" s="1182">
        <v>132</v>
      </c>
      <c r="K68" s="1828">
        <v>0.91666666666666663</v>
      </c>
      <c r="L68" s="644"/>
    </row>
    <row r="69" spans="1:12" ht="18.75">
      <c r="A69" s="1264"/>
      <c r="B69" s="1838" t="s">
        <v>779</v>
      </c>
      <c r="C69" s="1182">
        <v>134</v>
      </c>
      <c r="D69" s="1826">
        <v>0.25</v>
      </c>
      <c r="E69" s="1182">
        <v>129</v>
      </c>
      <c r="F69" s="1828">
        <v>0.83333333333333337</v>
      </c>
      <c r="G69" s="1181" t="s">
        <v>782</v>
      </c>
      <c r="H69" s="1182">
        <v>129</v>
      </c>
      <c r="I69" s="1826">
        <v>0.70833333333333337</v>
      </c>
      <c r="J69" s="1182">
        <v>123</v>
      </c>
      <c r="K69" s="1828">
        <v>0</v>
      </c>
      <c r="L69" s="644"/>
    </row>
    <row r="70" spans="1:12" ht="18.75">
      <c r="A70" s="1264"/>
      <c r="B70" s="1838" t="s">
        <v>409</v>
      </c>
      <c r="C70" s="1182">
        <v>130</v>
      </c>
      <c r="D70" s="1826">
        <v>0.75</v>
      </c>
      <c r="E70" s="1182">
        <v>113</v>
      </c>
      <c r="F70" s="1828">
        <v>0.54166666666666663</v>
      </c>
      <c r="G70" s="1181" t="s">
        <v>392</v>
      </c>
      <c r="H70" s="1182">
        <v>138</v>
      </c>
      <c r="I70" s="1826">
        <v>0.25</v>
      </c>
      <c r="J70" s="1182">
        <v>123</v>
      </c>
      <c r="K70" s="1826">
        <v>0.95833333333333337</v>
      </c>
      <c r="L70" s="644"/>
    </row>
    <row r="71" spans="1:12" ht="18.75">
      <c r="A71" s="1264"/>
      <c r="B71" s="1838" t="s">
        <v>438</v>
      </c>
      <c r="C71" s="1182">
        <v>130</v>
      </c>
      <c r="D71" s="1828">
        <v>0.75</v>
      </c>
      <c r="E71" s="1182">
        <v>125</v>
      </c>
      <c r="F71" s="1826">
        <v>0.125</v>
      </c>
      <c r="G71" s="1181" t="s">
        <v>436</v>
      </c>
      <c r="H71" s="1182">
        <v>134</v>
      </c>
      <c r="I71" s="1826">
        <v>0.25</v>
      </c>
      <c r="J71" s="1182">
        <v>127</v>
      </c>
      <c r="K71" s="1826">
        <v>0.91666666666666663</v>
      </c>
      <c r="L71" s="644"/>
    </row>
    <row r="72" spans="1:12" ht="18.75">
      <c r="A72" s="1264"/>
      <c r="B72" s="1838" t="s">
        <v>783</v>
      </c>
      <c r="C72" s="1182">
        <v>128</v>
      </c>
      <c r="D72" s="1826">
        <v>0.70833333333333337</v>
      </c>
      <c r="E72" s="1182">
        <v>120</v>
      </c>
      <c r="F72" s="1826">
        <v>0</v>
      </c>
      <c r="G72" s="1181" t="s">
        <v>452</v>
      </c>
      <c r="H72" s="1182">
        <v>122</v>
      </c>
      <c r="I72" s="1826">
        <v>0.66666666666666663</v>
      </c>
      <c r="J72" s="1182">
        <v>114</v>
      </c>
      <c r="K72" s="1828">
        <v>0.5</v>
      </c>
      <c r="L72" s="644"/>
    </row>
    <row r="73" spans="1:12" ht="18.75">
      <c r="A73" s="1264"/>
      <c r="B73" s="1838" t="s">
        <v>784</v>
      </c>
      <c r="C73" s="1182">
        <v>138</v>
      </c>
      <c r="D73" s="1826">
        <v>0.25</v>
      </c>
      <c r="E73" s="1182">
        <v>134</v>
      </c>
      <c r="F73" s="1826">
        <v>0</v>
      </c>
      <c r="G73" s="1181" t="s">
        <v>787</v>
      </c>
      <c r="H73" s="1182">
        <v>133</v>
      </c>
      <c r="I73" s="1826">
        <v>0</v>
      </c>
      <c r="J73" s="1827">
        <v>118</v>
      </c>
      <c r="K73" s="1826">
        <v>0.54166666666666663</v>
      </c>
      <c r="L73" s="644"/>
    </row>
    <row r="74" spans="1:12" ht="18.75">
      <c r="A74" s="1264"/>
      <c r="B74" s="1838" t="s">
        <v>785</v>
      </c>
      <c r="C74" s="1182">
        <v>130</v>
      </c>
      <c r="D74" s="1826">
        <v>0.75</v>
      </c>
      <c r="E74" s="1182">
        <v>117</v>
      </c>
      <c r="F74" s="1826">
        <v>0.54166666666666663</v>
      </c>
      <c r="G74" s="1181" t="s">
        <v>417</v>
      </c>
      <c r="H74" s="1182">
        <v>134</v>
      </c>
      <c r="I74" s="1826">
        <v>0.375</v>
      </c>
      <c r="J74" s="1182">
        <v>125</v>
      </c>
      <c r="K74" s="1826">
        <v>0</v>
      </c>
      <c r="L74" s="644"/>
    </row>
    <row r="75" spans="1:12" ht="18.75">
      <c r="A75" s="1264"/>
      <c r="B75" s="1838" t="s">
        <v>786</v>
      </c>
      <c r="C75" s="1182">
        <v>130</v>
      </c>
      <c r="D75" s="1826">
        <v>0.25</v>
      </c>
      <c r="E75" s="1182">
        <v>125</v>
      </c>
      <c r="F75" s="1828">
        <v>0</v>
      </c>
      <c r="G75" s="1181" t="s">
        <v>676</v>
      </c>
      <c r="H75" s="1182">
        <v>136</v>
      </c>
      <c r="I75" s="1826">
        <v>0.25</v>
      </c>
      <c r="J75" s="1182">
        <v>131</v>
      </c>
      <c r="K75" s="1828">
        <v>0</v>
      </c>
      <c r="L75" s="644"/>
    </row>
    <row r="76" spans="1:12" ht="18.75">
      <c r="A76" s="1264"/>
      <c r="B76" s="1838" t="s">
        <v>414</v>
      </c>
      <c r="C76" s="1182">
        <v>125</v>
      </c>
      <c r="D76" s="1828">
        <v>0.75</v>
      </c>
      <c r="E76" s="1182">
        <v>108</v>
      </c>
      <c r="F76" s="1826">
        <v>0.54166666666666663</v>
      </c>
      <c r="G76" s="1181" t="s">
        <v>667</v>
      </c>
      <c r="H76" s="1836">
        <v>129</v>
      </c>
      <c r="I76" s="1826">
        <v>0.75</v>
      </c>
      <c r="J76" s="1182">
        <v>116</v>
      </c>
      <c r="K76" s="1828">
        <v>0.625</v>
      </c>
      <c r="L76" s="644"/>
    </row>
    <row r="77" spans="1:12" ht="18.75">
      <c r="A77" s="1264"/>
      <c r="B77" s="1838" t="s">
        <v>413</v>
      </c>
      <c r="C77" s="1182">
        <v>129</v>
      </c>
      <c r="D77" s="1826">
        <v>0.25</v>
      </c>
      <c r="E77" s="1182">
        <v>115</v>
      </c>
      <c r="F77" s="1826">
        <v>0.79166666666666663</v>
      </c>
      <c r="G77" s="1181" t="s">
        <v>897</v>
      </c>
      <c r="H77" s="1182">
        <v>139</v>
      </c>
      <c r="I77" s="1826">
        <v>0.25</v>
      </c>
      <c r="J77" s="1182">
        <v>134</v>
      </c>
      <c r="K77" s="1826">
        <v>4.1666666666666664E-2</v>
      </c>
      <c r="L77" s="644"/>
    </row>
    <row r="78" spans="1:12" ht="18.75">
      <c r="A78" s="1264"/>
      <c r="B78" s="1838" t="s">
        <v>788</v>
      </c>
      <c r="C78" s="1182">
        <v>115</v>
      </c>
      <c r="D78" s="1828">
        <v>0.70833333333333337</v>
      </c>
      <c r="E78" s="1182">
        <v>106</v>
      </c>
      <c r="F78" s="1826">
        <v>0</v>
      </c>
      <c r="G78" s="1181" t="s">
        <v>748</v>
      </c>
      <c r="H78" s="1182">
        <v>137</v>
      </c>
      <c r="I78" s="1826">
        <v>0.25</v>
      </c>
      <c r="J78" s="1182">
        <v>131</v>
      </c>
      <c r="K78" s="1828">
        <v>0.54166666666666663</v>
      </c>
      <c r="L78" s="644"/>
    </row>
    <row r="79" spans="1:12" ht="18.75">
      <c r="A79" s="1264"/>
      <c r="B79" s="1838" t="s">
        <v>817</v>
      </c>
      <c r="C79" s="1836">
        <v>135</v>
      </c>
      <c r="D79" s="1828">
        <v>0.75</v>
      </c>
      <c r="E79" s="1182">
        <v>127</v>
      </c>
      <c r="F79" s="1828">
        <v>0</v>
      </c>
      <c r="G79" s="1181" t="s">
        <v>449</v>
      </c>
      <c r="H79" s="1182">
        <v>126</v>
      </c>
      <c r="I79" s="1828">
        <v>0</v>
      </c>
      <c r="J79" s="1182">
        <v>115</v>
      </c>
      <c r="K79" s="1826">
        <v>0.54166666666666663</v>
      </c>
      <c r="L79" s="644"/>
    </row>
    <row r="80" spans="1:12" ht="18.75">
      <c r="A80" s="1264"/>
      <c r="B80" s="1838" t="s">
        <v>789</v>
      </c>
      <c r="C80" s="1182">
        <v>134</v>
      </c>
      <c r="D80" s="1828">
        <v>0.75</v>
      </c>
      <c r="E80" s="1182">
        <v>123</v>
      </c>
      <c r="F80" s="1826">
        <v>0</v>
      </c>
      <c r="G80" s="1181" t="s">
        <v>1022</v>
      </c>
      <c r="H80" s="1182">
        <v>132</v>
      </c>
      <c r="I80" s="1828">
        <v>0.75</v>
      </c>
      <c r="J80" s="1182">
        <v>126</v>
      </c>
      <c r="K80" s="1826">
        <v>0.91666666666666663</v>
      </c>
      <c r="L80" s="644"/>
    </row>
    <row r="81" spans="1:12" ht="18.75">
      <c r="A81" s="1264"/>
      <c r="B81" s="1838" t="s">
        <v>419</v>
      </c>
      <c r="C81" s="1182">
        <v>131</v>
      </c>
      <c r="D81" s="1828">
        <v>0.29166666666666669</v>
      </c>
      <c r="E81" s="1182">
        <v>122</v>
      </c>
      <c r="F81" s="1826">
        <v>0.95833333333333337</v>
      </c>
      <c r="G81" s="1181" t="s">
        <v>847</v>
      </c>
      <c r="H81" s="1182">
        <v>139</v>
      </c>
      <c r="I81" s="1826">
        <v>0.125</v>
      </c>
      <c r="J81" s="1836">
        <v>135</v>
      </c>
      <c r="K81" s="1826">
        <v>0.91666666666666663</v>
      </c>
      <c r="L81" s="644"/>
    </row>
    <row r="82" spans="1:12" ht="18.75">
      <c r="A82" s="1264"/>
      <c r="B82" s="1838" t="s">
        <v>216</v>
      </c>
      <c r="C82" s="1182">
        <v>135</v>
      </c>
      <c r="D82" s="1828">
        <v>0.25</v>
      </c>
      <c r="E82" s="1182">
        <v>131</v>
      </c>
      <c r="F82" s="1828">
        <v>0.875</v>
      </c>
      <c r="G82" s="1181" t="s">
        <v>735</v>
      </c>
      <c r="H82" s="1182">
        <v>133</v>
      </c>
      <c r="I82" s="1826">
        <v>0.25</v>
      </c>
      <c r="J82" s="1182">
        <v>124</v>
      </c>
      <c r="K82" s="1828">
        <v>0.95833333333333337</v>
      </c>
      <c r="L82" s="644"/>
    </row>
    <row r="83" spans="1:12" ht="18.75">
      <c r="A83" s="1264"/>
      <c r="B83" s="1838" t="s">
        <v>670</v>
      </c>
      <c r="C83" s="1182">
        <v>134</v>
      </c>
      <c r="D83" s="1826">
        <v>0.29166666666666669</v>
      </c>
      <c r="E83" s="1182">
        <v>129</v>
      </c>
      <c r="F83" s="1828">
        <v>0.54166666666666663</v>
      </c>
      <c r="G83" s="1181" t="s">
        <v>747</v>
      </c>
      <c r="H83" s="1182">
        <v>137</v>
      </c>
      <c r="I83" s="1826">
        <v>0.70833333333333337</v>
      </c>
      <c r="J83" s="1182">
        <v>131</v>
      </c>
      <c r="K83" s="1826">
        <v>8.3333333333333329E-2</v>
      </c>
      <c r="L83" s="644"/>
    </row>
    <row r="84" spans="1:12" ht="18.75">
      <c r="A84" s="1264"/>
      <c r="B84" s="1838" t="s">
        <v>422</v>
      </c>
      <c r="C84" s="1182">
        <v>140</v>
      </c>
      <c r="D84" s="1826">
        <v>0.25</v>
      </c>
      <c r="E84" s="1182">
        <v>135</v>
      </c>
      <c r="F84" s="1826">
        <v>0.91666666666666663</v>
      </c>
      <c r="G84" s="1181" t="s">
        <v>430</v>
      </c>
      <c r="H84" s="1182">
        <v>129</v>
      </c>
      <c r="I84" s="1826">
        <v>0.66666666666666663</v>
      </c>
      <c r="J84" s="1182">
        <v>122</v>
      </c>
      <c r="K84" s="1826">
        <v>0.5</v>
      </c>
      <c r="L84" s="644"/>
    </row>
    <row r="85" spans="1:12" ht="18.75">
      <c r="A85" s="1264"/>
      <c r="B85" s="1838" t="s">
        <v>433</v>
      </c>
      <c r="C85" s="1182">
        <v>125</v>
      </c>
      <c r="D85" s="1826">
        <v>0.75</v>
      </c>
      <c r="E85" s="1182">
        <v>118</v>
      </c>
      <c r="F85" s="1826">
        <v>0.54166666666666663</v>
      </c>
      <c r="G85" s="1181" t="s">
        <v>849</v>
      </c>
      <c r="H85" s="1182">
        <v>131</v>
      </c>
      <c r="I85" s="1826">
        <v>0.625</v>
      </c>
      <c r="J85" s="1182">
        <v>117</v>
      </c>
      <c r="K85" s="1828">
        <v>0</v>
      </c>
      <c r="L85" s="644"/>
    </row>
    <row r="86" spans="1:12" ht="18.75">
      <c r="A86" s="1264"/>
      <c r="B86" s="1838" t="s">
        <v>399</v>
      </c>
      <c r="C86" s="1182">
        <v>135</v>
      </c>
      <c r="D86" s="1826">
        <v>0.20833333333333334</v>
      </c>
      <c r="E86" s="1182">
        <v>126</v>
      </c>
      <c r="F86" s="1826">
        <v>0.91666666666666663</v>
      </c>
      <c r="G86" s="1181" t="s">
        <v>666</v>
      </c>
      <c r="H86" s="1182">
        <v>126</v>
      </c>
      <c r="I86" s="1826">
        <v>0.75</v>
      </c>
      <c r="J86" s="1827">
        <v>111</v>
      </c>
      <c r="K86" s="1826">
        <v>0.625</v>
      </c>
      <c r="L86" s="644"/>
    </row>
    <row r="87" spans="1:12" ht="18.75">
      <c r="A87" s="1264"/>
      <c r="B87" s="1838" t="s">
        <v>740</v>
      </c>
      <c r="C87" s="1182">
        <v>138</v>
      </c>
      <c r="D87" s="1826">
        <v>0.25</v>
      </c>
      <c r="E87" s="1182">
        <v>130</v>
      </c>
      <c r="F87" s="1826">
        <v>0</v>
      </c>
      <c r="G87" s="1181" t="s">
        <v>850</v>
      </c>
      <c r="H87" s="1182">
        <v>130</v>
      </c>
      <c r="I87" s="1828">
        <v>0.75</v>
      </c>
      <c r="J87" s="1182">
        <v>125</v>
      </c>
      <c r="K87" s="1826">
        <v>0</v>
      </c>
      <c r="L87" s="644"/>
    </row>
    <row r="88" spans="1:12" ht="18.75">
      <c r="A88" s="1264"/>
      <c r="B88" s="1838" t="s">
        <v>401</v>
      </c>
      <c r="C88" s="1182">
        <v>135</v>
      </c>
      <c r="D88" s="1828">
        <v>0.25</v>
      </c>
      <c r="E88" s="1182">
        <v>131</v>
      </c>
      <c r="F88" s="1828">
        <v>0</v>
      </c>
      <c r="G88" s="1181" t="s">
        <v>469</v>
      </c>
      <c r="H88" s="1182">
        <v>135</v>
      </c>
      <c r="I88" s="1826">
        <v>0.16666666666666666</v>
      </c>
      <c r="J88" s="1182">
        <v>130</v>
      </c>
      <c r="K88" s="1826">
        <v>0</v>
      </c>
      <c r="L88" s="644"/>
    </row>
    <row r="89" spans="1:12" ht="18.75">
      <c r="A89" s="1264"/>
      <c r="B89" s="1838" t="s">
        <v>412</v>
      </c>
      <c r="C89" s="1182">
        <v>127</v>
      </c>
      <c r="D89" s="1828">
        <v>0.75</v>
      </c>
      <c r="E89" s="1182">
        <v>115</v>
      </c>
      <c r="F89" s="1828">
        <v>0.625</v>
      </c>
      <c r="G89" s="1181" t="s">
        <v>669</v>
      </c>
      <c r="H89" s="1182">
        <v>129</v>
      </c>
      <c r="I89" s="1826">
        <v>0.75</v>
      </c>
      <c r="J89" s="1182">
        <v>124</v>
      </c>
      <c r="K89" s="1828">
        <v>0</v>
      </c>
      <c r="L89" s="644"/>
    </row>
    <row r="90" spans="1:12" ht="18.75">
      <c r="A90" s="1264"/>
      <c r="B90" s="1838" t="s">
        <v>791</v>
      </c>
      <c r="C90" s="1182">
        <v>142</v>
      </c>
      <c r="D90" s="1826">
        <v>4.1666666666666664E-2</v>
      </c>
      <c r="E90" s="1182">
        <v>137</v>
      </c>
      <c r="F90" s="1826">
        <v>0.91666666666666663</v>
      </c>
      <c r="G90" s="1181" t="s">
        <v>444</v>
      </c>
      <c r="H90" s="1182">
        <v>124</v>
      </c>
      <c r="I90" s="1826">
        <v>0.66666666666666663</v>
      </c>
      <c r="J90" s="1182">
        <v>112</v>
      </c>
      <c r="K90" s="1826">
        <v>0.79166666666666663</v>
      </c>
      <c r="L90" s="644"/>
    </row>
    <row r="91" spans="1:12" ht="18.75">
      <c r="A91" s="1264"/>
      <c r="B91" s="1838" t="s">
        <v>474</v>
      </c>
      <c r="C91" s="1182">
        <v>140</v>
      </c>
      <c r="D91" s="1828">
        <v>0.25</v>
      </c>
      <c r="E91" s="1182">
        <v>127</v>
      </c>
      <c r="F91" s="1828">
        <v>0.875</v>
      </c>
      <c r="G91" s="1181" t="s">
        <v>790</v>
      </c>
      <c r="H91" s="1836">
        <v>136</v>
      </c>
      <c r="I91" s="1826">
        <v>0.20833333333333334</v>
      </c>
      <c r="J91" s="1182">
        <v>129</v>
      </c>
      <c r="K91" s="1826">
        <v>0.5</v>
      </c>
      <c r="L91" s="644"/>
    </row>
    <row r="92" spans="1:12" ht="18.75">
      <c r="A92" s="1264"/>
      <c r="B92" s="1838" t="s">
        <v>794</v>
      </c>
      <c r="C92" s="1182">
        <v>139</v>
      </c>
      <c r="D92" s="1826">
        <v>0.25</v>
      </c>
      <c r="E92" s="1182">
        <v>127</v>
      </c>
      <c r="F92" s="1826">
        <v>0.91666666666666663</v>
      </c>
      <c r="G92" s="1181" t="s">
        <v>447</v>
      </c>
      <c r="H92" s="1182">
        <v>125</v>
      </c>
      <c r="I92" s="1826">
        <v>0</v>
      </c>
      <c r="J92" s="1182">
        <v>115</v>
      </c>
      <c r="K92" s="1826">
        <v>0.79166666666666663</v>
      </c>
      <c r="L92" s="644"/>
    </row>
    <row r="93" spans="1:12" ht="18.75">
      <c r="A93" s="1264"/>
      <c r="B93" s="1838" t="s">
        <v>403</v>
      </c>
      <c r="C93" s="1182">
        <v>137</v>
      </c>
      <c r="D93" s="1828">
        <v>0.58333333333333337</v>
      </c>
      <c r="E93" s="1182">
        <v>124</v>
      </c>
      <c r="F93" s="1826">
        <v>0.91666666666666663</v>
      </c>
      <c r="G93" s="1181" t="s">
        <v>408</v>
      </c>
      <c r="H93" s="1827">
        <v>136</v>
      </c>
      <c r="I93" s="1826">
        <v>0.25</v>
      </c>
      <c r="J93" s="1827">
        <v>118</v>
      </c>
      <c r="K93" s="1828">
        <v>0.91666666666666663</v>
      </c>
      <c r="L93" s="644"/>
    </row>
    <row r="94" spans="1:12" ht="18.75">
      <c r="A94" s="1264"/>
      <c r="B94" s="1838" t="s">
        <v>913</v>
      </c>
      <c r="C94" s="1182">
        <v>136</v>
      </c>
      <c r="D94" s="1826">
        <v>0.25</v>
      </c>
      <c r="E94" s="1182">
        <v>128</v>
      </c>
      <c r="F94" s="1826">
        <v>0.91666666666666663</v>
      </c>
      <c r="G94" s="1181" t="s">
        <v>793</v>
      </c>
      <c r="H94" s="1182">
        <v>134</v>
      </c>
      <c r="I94" s="1826">
        <v>0.33333333333333331</v>
      </c>
      <c r="J94" s="1182">
        <v>128</v>
      </c>
      <c r="K94" s="1826">
        <v>0.95833333333333337</v>
      </c>
      <c r="L94" s="644"/>
    </row>
    <row r="95" spans="1:12" ht="18.75">
      <c r="A95" s="1264"/>
      <c r="B95" s="1838" t="s">
        <v>431</v>
      </c>
      <c r="C95" s="1182">
        <v>134</v>
      </c>
      <c r="D95" s="1826">
        <v>0.20833333333333334</v>
      </c>
      <c r="E95" s="1182">
        <v>130</v>
      </c>
      <c r="F95" s="1826">
        <v>0</v>
      </c>
      <c r="G95" s="1181" t="s">
        <v>437</v>
      </c>
      <c r="H95" s="1182">
        <v>136</v>
      </c>
      <c r="I95" s="1826">
        <v>0.25</v>
      </c>
      <c r="J95" s="1182">
        <v>131</v>
      </c>
      <c r="K95" s="1828">
        <v>0.54166666666666663</v>
      </c>
      <c r="L95" s="644"/>
    </row>
    <row r="96" spans="1:12" ht="18.75">
      <c r="A96" s="1264"/>
      <c r="B96" s="1838" t="s">
        <v>429</v>
      </c>
      <c r="C96" s="1182">
        <v>130</v>
      </c>
      <c r="D96" s="1828">
        <v>0.75</v>
      </c>
      <c r="E96" s="1182">
        <v>124</v>
      </c>
      <c r="F96" s="1828">
        <v>0</v>
      </c>
      <c r="G96" s="1181" t="s">
        <v>1020</v>
      </c>
      <c r="H96" s="1182">
        <v>142</v>
      </c>
      <c r="I96" s="1826">
        <v>0.25</v>
      </c>
      <c r="J96" s="1182">
        <v>137</v>
      </c>
      <c r="K96" s="1828">
        <v>0.91666666666666663</v>
      </c>
      <c r="L96" s="644"/>
    </row>
    <row r="97" spans="1:12" ht="18.75">
      <c r="A97" s="1264"/>
      <c r="B97" s="1838" t="s">
        <v>470</v>
      </c>
      <c r="C97" s="1182">
        <v>139</v>
      </c>
      <c r="D97" s="1826">
        <v>0.125</v>
      </c>
      <c r="E97" s="1836">
        <v>135</v>
      </c>
      <c r="F97" s="1826">
        <v>0.91666666666666663</v>
      </c>
      <c r="G97" s="1181" t="s">
        <v>1021</v>
      </c>
      <c r="H97" s="1182">
        <v>138</v>
      </c>
      <c r="I97" s="1826">
        <v>0.25</v>
      </c>
      <c r="J97" s="1182">
        <v>134</v>
      </c>
      <c r="K97" s="1826">
        <v>0</v>
      </c>
      <c r="L97" s="645"/>
    </row>
    <row r="98" spans="1:12" ht="18.75">
      <c r="A98" s="1264"/>
      <c r="B98" s="1838" t="s">
        <v>851</v>
      </c>
      <c r="C98" s="1182">
        <v>139</v>
      </c>
      <c r="D98" s="1826">
        <v>0.125</v>
      </c>
      <c r="E98" s="1827">
        <v>135</v>
      </c>
      <c r="F98" s="1826">
        <v>0.91666666666666663</v>
      </c>
      <c r="G98" s="1181" t="s">
        <v>439</v>
      </c>
      <c r="H98" s="1827">
        <v>139</v>
      </c>
      <c r="I98" s="1828">
        <v>8.3333333333333329E-2</v>
      </c>
      <c r="J98" s="1182">
        <v>133</v>
      </c>
      <c r="K98" s="1826">
        <v>0.95833333333333337</v>
      </c>
      <c r="L98" s="644"/>
    </row>
    <row r="99" spans="1:12" ht="18.75">
      <c r="A99" s="1264"/>
      <c r="B99" s="1838" t="s">
        <v>411</v>
      </c>
      <c r="C99" s="1182">
        <v>138</v>
      </c>
      <c r="D99" s="1828">
        <v>0.33333333333333331</v>
      </c>
      <c r="E99" s="1182">
        <v>136</v>
      </c>
      <c r="F99" s="1826">
        <v>0</v>
      </c>
      <c r="G99" s="1181" t="s">
        <v>398</v>
      </c>
      <c r="H99" s="1182">
        <v>131</v>
      </c>
      <c r="I99" s="1828">
        <v>0.29166666666666669</v>
      </c>
      <c r="J99" s="1182">
        <v>123</v>
      </c>
      <c r="K99" s="1828">
        <v>0.875</v>
      </c>
      <c r="L99" s="644"/>
    </row>
    <row r="100" spans="1:12" ht="18.75">
      <c r="A100" s="1264"/>
      <c r="B100" s="1838" t="s">
        <v>424</v>
      </c>
      <c r="C100" s="1182">
        <v>131</v>
      </c>
      <c r="D100" s="1828">
        <v>0.70833333333333337</v>
      </c>
      <c r="E100" s="1182">
        <v>126</v>
      </c>
      <c r="F100" s="1826">
        <v>0</v>
      </c>
      <c r="G100" s="1181" t="s">
        <v>448</v>
      </c>
      <c r="H100" s="1182">
        <v>130</v>
      </c>
      <c r="I100" s="1828">
        <v>0.75</v>
      </c>
      <c r="J100" s="1182">
        <v>124</v>
      </c>
      <c r="K100" s="1828">
        <v>0.54166666666666663</v>
      </c>
      <c r="L100" s="644"/>
    </row>
    <row r="101" spans="1:12" ht="18.75">
      <c r="A101" s="1264"/>
      <c r="B101" s="1838" t="s">
        <v>466</v>
      </c>
      <c r="C101" s="1182">
        <v>137</v>
      </c>
      <c r="D101" s="1828">
        <v>0.66666666666666663</v>
      </c>
      <c r="E101" s="1182">
        <v>130</v>
      </c>
      <c r="F101" s="1826">
        <v>0.5</v>
      </c>
      <c r="G101" s="1181" t="s">
        <v>795</v>
      </c>
      <c r="H101" s="1182">
        <v>135</v>
      </c>
      <c r="I101" s="1826">
        <v>0.29166666666666669</v>
      </c>
      <c r="J101" s="1182">
        <v>124</v>
      </c>
      <c r="K101" s="1828">
        <v>0.91666666666666663</v>
      </c>
      <c r="L101" s="644"/>
    </row>
    <row r="102" spans="1:12" ht="18.75">
      <c r="A102" s="1264"/>
      <c r="B102" s="1838" t="s">
        <v>796</v>
      </c>
      <c r="C102" s="1182">
        <v>124</v>
      </c>
      <c r="D102" s="1826">
        <v>8.3333333333333329E-2</v>
      </c>
      <c r="E102" s="1827">
        <v>112</v>
      </c>
      <c r="F102" s="1826">
        <v>0.79166666666666663</v>
      </c>
      <c r="G102" s="1181" t="s">
        <v>395</v>
      </c>
      <c r="H102" s="1182">
        <v>121</v>
      </c>
      <c r="I102" s="1828">
        <v>0.8125</v>
      </c>
      <c r="J102" s="1182">
        <v>109</v>
      </c>
      <c r="K102" s="1828">
        <v>0</v>
      </c>
      <c r="L102" s="644"/>
    </row>
    <row r="103" spans="1:12" ht="18.75">
      <c r="A103" s="1264"/>
      <c r="B103" s="1838" t="s">
        <v>393</v>
      </c>
      <c r="C103" s="1182">
        <v>130</v>
      </c>
      <c r="D103" s="1828">
        <v>0.91666666666666663</v>
      </c>
      <c r="E103" s="1182">
        <v>115</v>
      </c>
      <c r="F103" s="1826">
        <v>0</v>
      </c>
      <c r="G103" s="1181" t="s">
        <v>797</v>
      </c>
      <c r="H103" s="1182">
        <v>118</v>
      </c>
      <c r="I103" s="1828">
        <v>0.70833333333333337</v>
      </c>
      <c r="J103" s="1182">
        <v>114</v>
      </c>
      <c r="K103" s="1826">
        <v>0</v>
      </c>
      <c r="L103" s="644"/>
    </row>
    <row r="104" spans="1:12" ht="18.75">
      <c r="A104" s="1264"/>
      <c r="B104" s="1838" t="s">
        <v>798</v>
      </c>
      <c r="C104" s="1182">
        <v>134</v>
      </c>
      <c r="D104" s="1826">
        <v>0.75</v>
      </c>
      <c r="E104" s="1182">
        <v>121</v>
      </c>
      <c r="F104" s="1826">
        <v>0.91666666666666663</v>
      </c>
      <c r="G104" s="1181" t="s">
        <v>852</v>
      </c>
      <c r="H104" s="1182">
        <v>129</v>
      </c>
      <c r="I104" s="1828">
        <v>0.33333333333333331</v>
      </c>
      <c r="J104" s="1182">
        <v>126</v>
      </c>
      <c r="K104" s="1828">
        <v>0</v>
      </c>
      <c r="L104" s="644"/>
    </row>
    <row r="105" spans="1:12" ht="18.75">
      <c r="A105" s="1835"/>
      <c r="B105" s="1838" t="s">
        <v>752</v>
      </c>
      <c r="C105" s="1182">
        <v>137</v>
      </c>
      <c r="D105" s="1828">
        <v>0.20833333333333334</v>
      </c>
      <c r="E105" s="1182">
        <v>125</v>
      </c>
      <c r="F105" s="1826">
        <v>0.91666666666666663</v>
      </c>
      <c r="G105" s="1181" t="s">
        <v>400</v>
      </c>
      <c r="H105" s="1182">
        <v>138</v>
      </c>
      <c r="I105" s="1828">
        <v>0.33333333333333331</v>
      </c>
      <c r="J105" s="1182">
        <v>134</v>
      </c>
      <c r="K105" s="1828">
        <v>0.83333333333333337</v>
      </c>
      <c r="L105" s="644"/>
    </row>
    <row r="106" spans="1:12" ht="18.75">
      <c r="A106" s="644"/>
      <c r="B106" s="1838" t="s">
        <v>899</v>
      </c>
      <c r="C106" s="1182">
        <v>138</v>
      </c>
      <c r="D106" s="1826">
        <v>0.25</v>
      </c>
      <c r="E106" s="1182">
        <v>126</v>
      </c>
      <c r="F106" s="1826">
        <v>0.79166666666666663</v>
      </c>
      <c r="G106" s="1181" t="s">
        <v>799</v>
      </c>
      <c r="H106" s="1182">
        <v>130</v>
      </c>
      <c r="I106" s="1826">
        <v>0.75</v>
      </c>
      <c r="J106" s="1182">
        <v>124</v>
      </c>
      <c r="K106" s="1826">
        <v>0</v>
      </c>
      <c r="L106" s="644"/>
    </row>
    <row r="107" spans="1:12" ht="18.75">
      <c r="A107" s="644"/>
      <c r="B107" s="1838" t="s">
        <v>800</v>
      </c>
      <c r="C107" s="1182">
        <v>140</v>
      </c>
      <c r="D107" s="1826">
        <v>0.66666666666666663</v>
      </c>
      <c r="E107" s="1182">
        <v>133</v>
      </c>
      <c r="F107" s="1826">
        <v>0.91666666666666663</v>
      </c>
      <c r="G107" s="1181" t="s">
        <v>394</v>
      </c>
      <c r="H107" s="1182">
        <v>137</v>
      </c>
      <c r="I107" s="1828">
        <v>0.25</v>
      </c>
      <c r="J107" s="1182">
        <v>133</v>
      </c>
      <c r="K107" s="1826">
        <v>0</v>
      </c>
      <c r="L107" s="644"/>
    </row>
    <row r="108" spans="1:12" ht="18.75">
      <c r="A108" s="27"/>
      <c r="B108" s="1838" t="s">
        <v>442</v>
      </c>
      <c r="C108" s="1182">
        <v>123</v>
      </c>
      <c r="D108" s="1826">
        <v>0.75</v>
      </c>
      <c r="E108" s="1182">
        <v>112</v>
      </c>
      <c r="F108" s="1826">
        <v>0.5</v>
      </c>
      <c r="G108" s="1181" t="s">
        <v>898</v>
      </c>
      <c r="H108" s="1182">
        <v>139</v>
      </c>
      <c r="I108" s="1826">
        <v>0.41666666666666669</v>
      </c>
      <c r="J108" s="1182">
        <v>133</v>
      </c>
      <c r="K108" s="1828">
        <v>0.95833333333333337</v>
      </c>
      <c r="L108" s="104"/>
    </row>
    <row r="109" spans="1:12" ht="18.75">
      <c r="A109" s="27"/>
      <c r="B109" s="1838" t="s">
        <v>802</v>
      </c>
      <c r="C109" s="1182">
        <v>131</v>
      </c>
      <c r="D109" s="1828">
        <v>0.75</v>
      </c>
      <c r="E109" s="1182">
        <v>125</v>
      </c>
      <c r="F109" s="1826">
        <v>0</v>
      </c>
      <c r="G109" s="1181" t="s">
        <v>468</v>
      </c>
      <c r="H109" s="1182">
        <v>138</v>
      </c>
      <c r="I109" s="1828">
        <v>0.16666666666666666</v>
      </c>
      <c r="J109" s="1182">
        <v>135</v>
      </c>
      <c r="K109" s="1826">
        <v>0</v>
      </c>
      <c r="L109" s="104"/>
    </row>
    <row r="110" spans="1:12" ht="18.75">
      <c r="A110" s="27"/>
      <c r="B110" s="1838" t="s">
        <v>445</v>
      </c>
      <c r="C110" s="1182">
        <v>139</v>
      </c>
      <c r="D110" s="1828">
        <v>0.70833333333333337</v>
      </c>
      <c r="E110" s="1182">
        <v>129</v>
      </c>
      <c r="F110" s="1828">
        <v>0.625</v>
      </c>
      <c r="G110" s="1181" t="s">
        <v>801</v>
      </c>
      <c r="H110" s="1182">
        <v>131</v>
      </c>
      <c r="I110" s="1826">
        <v>0.20833333333333334</v>
      </c>
      <c r="J110" s="1182">
        <v>125</v>
      </c>
      <c r="K110" s="1828">
        <v>0.875</v>
      </c>
      <c r="L110" s="27"/>
    </row>
    <row r="111" spans="1:12" ht="18.75">
      <c r="A111" s="27"/>
      <c r="B111" s="1838" t="s">
        <v>753</v>
      </c>
      <c r="C111" s="1182">
        <v>126</v>
      </c>
      <c r="D111" s="1828">
        <v>0.70833333333333337</v>
      </c>
      <c r="E111" s="1182">
        <v>116</v>
      </c>
      <c r="F111" s="1828">
        <v>8.3333333333333329E-2</v>
      </c>
      <c r="G111" s="1181" t="s">
        <v>664</v>
      </c>
      <c r="H111" s="1182">
        <v>137</v>
      </c>
      <c r="I111" s="1828">
        <v>0.25</v>
      </c>
      <c r="J111" s="1182">
        <v>131</v>
      </c>
      <c r="K111" s="1826">
        <v>0.91666666666666663</v>
      </c>
      <c r="L111" s="27"/>
    </row>
    <row r="112" spans="1:12" ht="18.75">
      <c r="A112" s="27"/>
      <c r="B112" s="1838" t="s">
        <v>463</v>
      </c>
      <c r="C112" s="1182" t="s">
        <v>792</v>
      </c>
      <c r="D112" s="1839" t="s">
        <v>792</v>
      </c>
      <c r="E112" s="1182" t="s">
        <v>792</v>
      </c>
      <c r="F112" s="1182" t="s">
        <v>792</v>
      </c>
      <c r="G112" s="1181" t="s">
        <v>803</v>
      </c>
      <c r="H112" s="1182">
        <v>132</v>
      </c>
      <c r="I112" s="1828">
        <v>0.33333333333333331</v>
      </c>
      <c r="J112" s="1182">
        <v>124</v>
      </c>
      <c r="K112" s="1826">
        <v>0.8125</v>
      </c>
      <c r="L112" s="27"/>
    </row>
    <row r="113" spans="1:12" ht="18.75">
      <c r="A113" s="27"/>
      <c r="B113" s="1838" t="s">
        <v>805</v>
      </c>
      <c r="C113" s="1182">
        <v>134</v>
      </c>
      <c r="D113" s="1826">
        <v>0.125</v>
      </c>
      <c r="E113" s="1182">
        <v>130</v>
      </c>
      <c r="F113" s="1826">
        <v>0</v>
      </c>
      <c r="G113" s="1181" t="s">
        <v>934</v>
      </c>
      <c r="H113" s="1182">
        <v>131</v>
      </c>
      <c r="I113" s="1828">
        <v>0.75</v>
      </c>
      <c r="J113" s="1182">
        <v>125</v>
      </c>
      <c r="K113" s="1826">
        <v>0.95833333333333337</v>
      </c>
      <c r="L113" s="27"/>
    </row>
    <row r="114" spans="1:12" ht="18.75">
      <c r="A114" s="27"/>
      <c r="B114" s="1838" t="s">
        <v>807</v>
      </c>
      <c r="C114" s="1182">
        <v>131</v>
      </c>
      <c r="D114" s="1828">
        <v>0.75</v>
      </c>
      <c r="E114" s="1182">
        <v>125</v>
      </c>
      <c r="F114" s="1828">
        <v>0</v>
      </c>
      <c r="G114" s="1181" t="s">
        <v>804</v>
      </c>
      <c r="H114" s="1182">
        <v>134</v>
      </c>
      <c r="I114" s="1826">
        <v>0.16666666666666666</v>
      </c>
      <c r="J114" s="1182">
        <v>129</v>
      </c>
      <c r="K114" s="1826">
        <v>0</v>
      </c>
      <c r="L114" s="27"/>
    </row>
    <row r="115" spans="1:12" ht="18.75">
      <c r="A115" s="27"/>
      <c r="B115" s="1838" t="s">
        <v>435</v>
      </c>
      <c r="C115" s="1182">
        <v>135</v>
      </c>
      <c r="D115" s="1826">
        <v>0.16666666666666666</v>
      </c>
      <c r="E115" s="1182">
        <v>128</v>
      </c>
      <c r="F115" s="1826">
        <v>0.95833333333333337</v>
      </c>
      <c r="G115" s="1181" t="s">
        <v>806</v>
      </c>
      <c r="H115" s="1182">
        <v>130</v>
      </c>
      <c r="I115" s="1828">
        <v>0</v>
      </c>
      <c r="J115" s="1182">
        <v>130</v>
      </c>
      <c r="K115" s="1826">
        <v>0</v>
      </c>
      <c r="L115" s="27"/>
    </row>
    <row r="116" spans="1:12" ht="18.75">
      <c r="A116" s="1087"/>
      <c r="B116" s="1838" t="s">
        <v>440</v>
      </c>
      <c r="C116" s="1182" t="s">
        <v>792</v>
      </c>
      <c r="D116" s="1839" t="s">
        <v>792</v>
      </c>
      <c r="E116" s="1182" t="s">
        <v>792</v>
      </c>
      <c r="F116" s="1182" t="s">
        <v>792</v>
      </c>
      <c r="G116" s="1181" t="s">
        <v>665</v>
      </c>
      <c r="H116" s="1182">
        <v>130</v>
      </c>
      <c r="I116" s="1826">
        <v>0.29166666666666669</v>
      </c>
      <c r="J116" s="1182">
        <v>124</v>
      </c>
      <c r="K116" s="1826">
        <v>0</v>
      </c>
      <c r="L116" s="1087"/>
    </row>
    <row r="117" spans="1:12" ht="18.75">
      <c r="A117" s="1087"/>
      <c r="B117" s="1838" t="s">
        <v>738</v>
      </c>
      <c r="C117" s="1182">
        <v>134</v>
      </c>
      <c r="D117" s="1828">
        <v>0.25</v>
      </c>
      <c r="E117" s="1182">
        <v>130</v>
      </c>
      <c r="F117" s="1826">
        <v>0.95833333333333337</v>
      </c>
      <c r="G117" s="1181" t="s">
        <v>405</v>
      </c>
      <c r="H117" s="1182">
        <v>132</v>
      </c>
      <c r="I117" s="1828">
        <v>0.29166666666666669</v>
      </c>
      <c r="J117" s="1182">
        <v>128</v>
      </c>
      <c r="K117" s="1828">
        <v>0</v>
      </c>
      <c r="L117" s="1087"/>
    </row>
    <row r="118" spans="1:12" ht="18.75">
      <c r="A118" s="1087"/>
      <c r="B118" s="1838" t="s">
        <v>816</v>
      </c>
      <c r="C118" s="1182">
        <v>134</v>
      </c>
      <c r="D118" s="1828">
        <v>0.25</v>
      </c>
      <c r="E118" s="1182">
        <v>129</v>
      </c>
      <c r="F118" s="1828">
        <v>0</v>
      </c>
      <c r="G118" s="1181" t="s">
        <v>1017</v>
      </c>
      <c r="H118" s="1182">
        <v>132</v>
      </c>
      <c r="I118" s="1826">
        <v>4.1666666666666664E-2</v>
      </c>
      <c r="J118" s="1182">
        <v>129</v>
      </c>
      <c r="K118" s="1828">
        <v>0.95833333333333337</v>
      </c>
      <c r="L118" s="1087"/>
    </row>
    <row r="119" spans="1:12" ht="18.75">
      <c r="A119" s="1087"/>
      <c r="B119" s="1838" t="s">
        <v>808</v>
      </c>
      <c r="C119" s="1182">
        <v>132</v>
      </c>
      <c r="D119" s="1826">
        <v>0.79166666666666663</v>
      </c>
      <c r="E119" s="1182">
        <v>123</v>
      </c>
      <c r="F119" s="1826">
        <v>0.54166666666666663</v>
      </c>
      <c r="G119" s="1181" t="s">
        <v>454</v>
      </c>
      <c r="H119" s="1182">
        <v>129</v>
      </c>
      <c r="I119" s="1828">
        <v>0.91666666666666663</v>
      </c>
      <c r="J119" s="1182">
        <v>122</v>
      </c>
      <c r="K119" s="1826">
        <v>8.3333333333333329E-2</v>
      </c>
      <c r="L119" s="1087"/>
    </row>
    <row r="120" spans="1:12" ht="18.75">
      <c r="A120" s="1087"/>
      <c r="B120" s="1838" t="s">
        <v>810</v>
      </c>
      <c r="C120" s="1182">
        <v>137</v>
      </c>
      <c r="D120" s="1826">
        <v>0.25</v>
      </c>
      <c r="E120" s="1182">
        <v>124</v>
      </c>
      <c r="F120" s="1826">
        <v>0.91666666666666663</v>
      </c>
      <c r="G120" s="1181" t="s">
        <v>450</v>
      </c>
      <c r="H120" s="1827">
        <v>130</v>
      </c>
      <c r="I120" s="1826">
        <v>0</v>
      </c>
      <c r="J120" s="1183">
        <v>115</v>
      </c>
      <c r="K120" s="1826">
        <v>0.29166666666666669</v>
      </c>
      <c r="L120" s="1087"/>
    </row>
    <row r="121" spans="1:12" ht="18.75">
      <c r="A121" s="1087"/>
      <c r="B121" s="1838" t="s">
        <v>893</v>
      </c>
      <c r="C121" s="1182">
        <v>139</v>
      </c>
      <c r="D121" s="1826">
        <v>0.25</v>
      </c>
      <c r="E121" s="1182">
        <v>126</v>
      </c>
      <c r="F121" s="1826">
        <v>0.95833333333333337</v>
      </c>
      <c r="G121" s="1181" t="s">
        <v>809</v>
      </c>
      <c r="H121" s="1182">
        <v>131</v>
      </c>
      <c r="I121" s="1826">
        <v>0.70833333333333337</v>
      </c>
      <c r="J121" s="1827">
        <v>124</v>
      </c>
      <c r="K121" s="1826">
        <v>0.54166666666666663</v>
      </c>
      <c r="L121" s="1087"/>
    </row>
    <row r="122" spans="1:12" ht="18.75">
      <c r="A122" s="1087"/>
      <c r="B122" s="1838" t="s">
        <v>427</v>
      </c>
      <c r="C122" s="1182">
        <v>129</v>
      </c>
      <c r="D122" s="1828">
        <v>0.75</v>
      </c>
      <c r="E122" s="1182">
        <v>123</v>
      </c>
      <c r="F122" s="1826">
        <v>0</v>
      </c>
      <c r="G122" s="1181" t="s">
        <v>443</v>
      </c>
      <c r="H122" s="1182">
        <v>138</v>
      </c>
      <c r="I122" s="1828">
        <v>0.20833333333333334</v>
      </c>
      <c r="J122" s="1182">
        <v>133</v>
      </c>
      <c r="K122" s="1828">
        <v>0.54166666666666663</v>
      </c>
      <c r="L122" s="1087"/>
    </row>
    <row r="123" spans="1:12" ht="18.75">
      <c r="A123" s="1087"/>
      <c r="B123" s="1838" t="s">
        <v>734</v>
      </c>
      <c r="C123" s="1182">
        <v>130</v>
      </c>
      <c r="D123" s="1828">
        <v>0.66666666666666663</v>
      </c>
      <c r="E123" s="1182">
        <v>123</v>
      </c>
      <c r="F123" s="1826">
        <v>0.54166666666666663</v>
      </c>
      <c r="G123" s="1181" t="s">
        <v>1018</v>
      </c>
      <c r="H123" s="1182">
        <v>135</v>
      </c>
      <c r="I123" s="1826">
        <v>0.25</v>
      </c>
      <c r="J123" s="1182">
        <v>128</v>
      </c>
      <c r="K123" s="1826">
        <v>0.875</v>
      </c>
      <c r="L123" s="1087"/>
    </row>
    <row r="124" spans="1:12" ht="18.75">
      <c r="A124" s="1087"/>
      <c r="B124" s="1838" t="s">
        <v>475</v>
      </c>
      <c r="C124" s="1182">
        <v>138</v>
      </c>
      <c r="D124" s="1826">
        <v>0.33333333333333331</v>
      </c>
      <c r="E124" s="1827">
        <v>130</v>
      </c>
      <c r="F124" s="1826">
        <v>8.3333333333333329E-2</v>
      </c>
      <c r="G124" s="1181" t="s">
        <v>736</v>
      </c>
      <c r="H124" s="1182">
        <v>135</v>
      </c>
      <c r="I124" s="1826">
        <v>0.25</v>
      </c>
      <c r="J124" s="1836">
        <v>130</v>
      </c>
      <c r="K124" s="1826">
        <v>0.54166666666666663</v>
      </c>
      <c r="L124" s="1087"/>
    </row>
    <row r="125" spans="1:12" ht="18.75">
      <c r="A125" s="1087"/>
      <c r="B125" s="1838" t="s">
        <v>813</v>
      </c>
      <c r="C125" s="1182">
        <v>130</v>
      </c>
      <c r="D125" s="1828">
        <v>0.33333333333333331</v>
      </c>
      <c r="E125" s="1182">
        <v>125</v>
      </c>
      <c r="F125" s="1828">
        <v>0</v>
      </c>
      <c r="G125" s="1181" t="s">
        <v>432</v>
      </c>
      <c r="H125" s="1182">
        <v>137</v>
      </c>
      <c r="I125" s="1828">
        <v>0.33333333333333331</v>
      </c>
      <c r="J125" s="1182">
        <v>132</v>
      </c>
      <c r="K125" s="1826">
        <v>0.91666666666666663</v>
      </c>
      <c r="L125" s="1087"/>
    </row>
    <row r="126" spans="1:12" ht="18.75">
      <c r="A126" s="1087"/>
      <c r="B126" s="1838" t="s">
        <v>814</v>
      </c>
      <c r="C126" s="1182">
        <v>133</v>
      </c>
      <c r="D126" s="1826">
        <v>0.41666666666666669</v>
      </c>
      <c r="E126" s="1182">
        <v>129</v>
      </c>
      <c r="F126" s="1826">
        <v>0.91666666666666663</v>
      </c>
      <c r="G126" s="1181" t="s">
        <v>811</v>
      </c>
      <c r="H126" s="1182">
        <v>137</v>
      </c>
      <c r="I126" s="1826">
        <v>0.25</v>
      </c>
      <c r="J126" s="1827">
        <v>131</v>
      </c>
      <c r="K126" s="1828">
        <v>0.95833333333333337</v>
      </c>
      <c r="L126" s="1087"/>
    </row>
    <row r="127" spans="1:12" ht="18.75">
      <c r="A127" s="1087"/>
      <c r="B127" s="1838" t="s">
        <v>671</v>
      </c>
      <c r="C127" s="1182">
        <v>127</v>
      </c>
      <c r="D127" s="1826">
        <v>0.66666666666666663</v>
      </c>
      <c r="E127" s="1182">
        <v>110</v>
      </c>
      <c r="F127" s="1826">
        <v>0.8125</v>
      </c>
      <c r="G127" s="1181" t="s">
        <v>812</v>
      </c>
      <c r="H127" s="1827">
        <v>134</v>
      </c>
      <c r="I127" s="1826">
        <v>0.25</v>
      </c>
      <c r="J127" s="1182">
        <v>129</v>
      </c>
      <c r="K127" s="1826">
        <v>0.95833333333333337</v>
      </c>
      <c r="L127" s="1087"/>
    </row>
    <row r="128" spans="1:12" ht="19.5" thickBot="1">
      <c r="A128" s="374"/>
      <c r="B128" s="1840" t="s">
        <v>815</v>
      </c>
      <c r="C128" s="1182">
        <v>134</v>
      </c>
      <c r="D128" s="1826">
        <v>0.66666666666666663</v>
      </c>
      <c r="E128" s="1182">
        <v>125</v>
      </c>
      <c r="F128" s="1826">
        <v>0.95833333333333337</v>
      </c>
      <c r="G128" s="1181"/>
      <c r="H128" s="1182"/>
      <c r="I128" s="1839"/>
      <c r="J128" s="1182"/>
      <c r="K128" s="1182"/>
      <c r="L128" s="374"/>
    </row>
    <row r="129" spans="1:12" ht="18.75" thickTop="1">
      <c r="A129" s="374"/>
      <c r="B129" s="1184"/>
      <c r="C129" s="1185"/>
      <c r="D129" s="1185"/>
      <c r="E129" s="1185"/>
      <c r="F129" s="1185"/>
      <c r="G129" s="1184"/>
      <c r="H129" s="1185"/>
      <c r="I129" s="1185"/>
      <c r="J129" s="1185"/>
      <c r="K129" s="1185"/>
      <c r="L129" s="374"/>
    </row>
    <row r="130" spans="1:12">
      <c r="A130" s="374"/>
      <c r="B130" s="646"/>
      <c r="C130" s="374"/>
      <c r="D130" s="374"/>
      <c r="E130" s="374"/>
      <c r="F130" s="374"/>
      <c r="G130" s="646"/>
      <c r="H130" s="374"/>
      <c r="I130" s="374"/>
      <c r="J130" s="374"/>
      <c r="K130" s="374"/>
      <c r="L130" s="374"/>
    </row>
    <row r="131" spans="1:12">
      <c r="A131" s="374"/>
      <c r="B131" s="646"/>
      <c r="C131" s="374"/>
      <c r="D131" s="374"/>
      <c r="E131" s="374"/>
      <c r="F131" s="374"/>
      <c r="G131" s="646"/>
      <c r="H131" s="374"/>
      <c r="I131" s="374"/>
      <c r="J131" s="374"/>
      <c r="K131" s="374"/>
      <c r="L131" s="374"/>
    </row>
    <row r="132" spans="1:12" ht="18">
      <c r="A132" s="374"/>
      <c r="B132" s="1184"/>
      <c r="C132" s="1185"/>
      <c r="D132" s="1185"/>
      <c r="E132" s="1185"/>
      <c r="F132" s="1185"/>
      <c r="G132" s="1184"/>
      <c r="H132" s="1185"/>
      <c r="I132" s="1185"/>
      <c r="J132" s="1185"/>
      <c r="K132" s="1185"/>
      <c r="L132" s="374"/>
    </row>
    <row r="133" spans="1:12" ht="18">
      <c r="A133" s="374"/>
      <c r="B133" s="1184"/>
      <c r="C133" s="1185"/>
      <c r="D133" s="1185"/>
      <c r="E133" s="1185"/>
      <c r="F133" s="1185"/>
      <c r="G133" s="1184"/>
      <c r="H133" s="1185"/>
      <c r="I133" s="1185"/>
      <c r="J133" s="1185"/>
      <c r="K133" s="1185"/>
      <c r="L133" s="3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23" sqref="T23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43934</v>
      </c>
      <c r="C1" s="34"/>
      <c r="D1" s="34"/>
      <c r="E1" s="34"/>
      <c r="F1" s="34"/>
      <c r="G1" s="34"/>
      <c r="H1" s="2040"/>
      <c r="I1" s="2040"/>
      <c r="J1" s="2040"/>
      <c r="K1" s="2040"/>
      <c r="L1" s="2040"/>
      <c r="M1" s="2040"/>
      <c r="N1" s="2040"/>
      <c r="O1" s="2040"/>
      <c r="P1" s="2040"/>
      <c r="Q1" s="2040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436</v>
      </c>
      <c r="C4" s="54">
        <v>7847</v>
      </c>
      <c r="D4" s="55">
        <v>4862</v>
      </c>
      <c r="E4" s="56">
        <v>12709</v>
      </c>
      <c r="F4" s="4"/>
      <c r="G4" s="34"/>
      <c r="H4" s="57"/>
      <c r="I4" s="57"/>
      <c r="J4" s="58"/>
      <c r="K4" s="57"/>
      <c r="L4" s="57"/>
      <c r="M4" s="57"/>
      <c r="N4" s="34"/>
      <c r="O4" s="2041" t="s">
        <v>26</v>
      </c>
      <c r="P4" s="2042"/>
    </row>
    <row r="5" spans="1:27" ht="15.75">
      <c r="A5" s="59">
        <v>2.0833333333333332E-2</v>
      </c>
      <c r="B5" s="60">
        <v>518</v>
      </c>
      <c r="C5" s="61">
        <v>7328.5</v>
      </c>
      <c r="D5" s="62">
        <v>4869</v>
      </c>
      <c r="E5" s="63">
        <v>12197.5</v>
      </c>
      <c r="F5" s="64"/>
      <c r="G5" s="34"/>
      <c r="H5" s="65" t="s">
        <v>12</v>
      </c>
      <c r="I5" s="66">
        <f>B1</f>
        <v>43934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600</v>
      </c>
      <c r="C6" s="54">
        <v>6810</v>
      </c>
      <c r="D6" s="55">
        <v>4876</v>
      </c>
      <c r="E6" s="63">
        <v>11686</v>
      </c>
      <c r="F6" s="64"/>
      <c r="G6" s="34"/>
    </row>
    <row r="7" spans="1:27">
      <c r="A7" s="52">
        <v>6.25E-2</v>
      </c>
      <c r="B7" s="60">
        <v>595</v>
      </c>
      <c r="C7" s="61">
        <v>6822.5</v>
      </c>
      <c r="D7" s="62">
        <v>4713.5</v>
      </c>
      <c r="E7" s="63">
        <v>11536</v>
      </c>
      <c r="F7" s="64"/>
      <c r="G7" s="34"/>
    </row>
    <row r="8" spans="1:27">
      <c r="A8" s="59">
        <v>8.3333333333333301E-2</v>
      </c>
      <c r="B8" s="53">
        <v>590</v>
      </c>
      <c r="C8" s="54">
        <v>6835</v>
      </c>
      <c r="D8" s="55">
        <v>4551</v>
      </c>
      <c r="E8" s="63">
        <v>11386</v>
      </c>
      <c r="F8" s="64"/>
      <c r="G8" s="34"/>
      <c r="S8" s="34"/>
    </row>
    <row r="9" spans="1:27" ht="15">
      <c r="A9" s="68">
        <v>0.104166666666667</v>
      </c>
      <c r="B9" s="60">
        <v>575</v>
      </c>
      <c r="C9" s="61">
        <v>6780.5</v>
      </c>
      <c r="D9" s="62">
        <v>4404</v>
      </c>
      <c r="E9" s="63">
        <v>11184.5</v>
      </c>
      <c r="F9" s="64"/>
      <c r="G9" s="34"/>
      <c r="S9" s="2043" t="s">
        <v>21</v>
      </c>
      <c r="T9" s="213">
        <v>12743</v>
      </c>
      <c r="AA9" s="7" t="s">
        <v>1025</v>
      </c>
    </row>
    <row r="10" spans="1:27" ht="15">
      <c r="A10" s="69">
        <v>0.125</v>
      </c>
      <c r="B10" s="53">
        <v>560</v>
      </c>
      <c r="C10" s="54">
        <v>6726</v>
      </c>
      <c r="D10" s="55">
        <v>4257</v>
      </c>
      <c r="E10" s="63">
        <v>10983</v>
      </c>
      <c r="F10" s="64"/>
      <c r="G10" s="34"/>
      <c r="S10" s="2044"/>
      <c r="T10" s="70">
        <v>0.875</v>
      </c>
    </row>
    <row r="11" spans="1:27" ht="15">
      <c r="A11" s="59">
        <v>0.14583333333333301</v>
      </c>
      <c r="B11" s="60">
        <v>565</v>
      </c>
      <c r="C11" s="61">
        <v>6724</v>
      </c>
      <c r="D11" s="62">
        <v>4148</v>
      </c>
      <c r="E11" s="63">
        <v>10872</v>
      </c>
      <c r="F11" s="64"/>
      <c r="G11" s="34"/>
      <c r="S11" s="2045" t="s">
        <v>22</v>
      </c>
      <c r="T11" s="214">
        <v>10915</v>
      </c>
      <c r="AA11" s="7" t="s">
        <v>1026</v>
      </c>
    </row>
    <row r="12" spans="1:27" ht="15">
      <c r="A12" s="68">
        <v>0.16666666666666699</v>
      </c>
      <c r="B12" s="53">
        <v>570</v>
      </c>
      <c r="C12" s="54">
        <v>6722</v>
      </c>
      <c r="D12" s="55">
        <v>4039</v>
      </c>
      <c r="E12" s="63">
        <v>10761</v>
      </c>
      <c r="F12" s="64"/>
      <c r="G12" s="34"/>
      <c r="S12" s="2046"/>
      <c r="T12" s="71">
        <v>0.5</v>
      </c>
    </row>
    <row r="13" spans="1:27" ht="15">
      <c r="A13" s="69">
        <v>0.1875</v>
      </c>
      <c r="B13" s="60">
        <v>540</v>
      </c>
      <c r="C13" s="61">
        <v>6713</v>
      </c>
      <c r="D13" s="62">
        <v>3980</v>
      </c>
      <c r="E13" s="63">
        <v>10693</v>
      </c>
      <c r="F13" s="64"/>
      <c r="G13" s="34"/>
      <c r="S13" s="2038" t="s">
        <v>9</v>
      </c>
      <c r="T13" s="72">
        <v>12823</v>
      </c>
    </row>
    <row r="14" spans="1:27" ht="15">
      <c r="A14" s="59">
        <v>0.20833333333333301</v>
      </c>
      <c r="B14" s="53">
        <v>510</v>
      </c>
      <c r="C14" s="54">
        <v>6704</v>
      </c>
      <c r="D14" s="55">
        <v>3921</v>
      </c>
      <c r="E14" s="63">
        <v>10625</v>
      </c>
      <c r="F14" s="64"/>
      <c r="G14" s="34"/>
      <c r="S14" s="2039"/>
      <c r="T14" s="73">
        <v>0.91666666666666663</v>
      </c>
    </row>
    <row r="15" spans="1:27">
      <c r="A15" s="68">
        <v>0.22916666666666699</v>
      </c>
      <c r="B15" s="60">
        <v>500</v>
      </c>
      <c r="C15" s="61">
        <v>6540</v>
      </c>
      <c r="D15" s="62">
        <v>3773.5</v>
      </c>
      <c r="E15" s="63">
        <v>10313.5</v>
      </c>
      <c r="F15" s="64"/>
      <c r="G15" s="34"/>
      <c r="S15" s="40"/>
    </row>
    <row r="16" spans="1:27">
      <c r="A16" s="69">
        <v>0.25</v>
      </c>
      <c r="B16" s="53">
        <v>490</v>
      </c>
      <c r="C16" s="54">
        <v>6376</v>
      </c>
      <c r="D16" s="55">
        <v>3626</v>
      </c>
      <c r="E16" s="63">
        <v>10002</v>
      </c>
      <c r="F16" s="64"/>
      <c r="G16" s="34"/>
    </row>
    <row r="17" spans="1:19">
      <c r="A17" s="59">
        <v>0.27083333333333298</v>
      </c>
      <c r="B17" s="60">
        <v>370</v>
      </c>
      <c r="C17" s="61">
        <v>6392</v>
      </c>
      <c r="D17" s="62">
        <v>3627.5</v>
      </c>
      <c r="E17" s="63">
        <v>10019.5</v>
      </c>
      <c r="F17" s="64"/>
      <c r="G17" s="34"/>
    </row>
    <row r="18" spans="1:19">
      <c r="A18" s="69">
        <v>0.29166666666666702</v>
      </c>
      <c r="B18" s="53">
        <v>250</v>
      </c>
      <c r="C18" s="54">
        <v>6408</v>
      </c>
      <c r="D18" s="55">
        <v>3629</v>
      </c>
      <c r="E18" s="63">
        <v>10037</v>
      </c>
      <c r="F18" s="64"/>
      <c r="G18" s="34"/>
    </row>
    <row r="19" spans="1:19">
      <c r="A19" s="59">
        <v>0.3125</v>
      </c>
      <c r="B19" s="60">
        <v>263</v>
      </c>
      <c r="C19" s="61">
        <v>6420</v>
      </c>
      <c r="D19" s="62">
        <v>3665</v>
      </c>
      <c r="E19" s="63">
        <v>10085</v>
      </c>
      <c r="F19" s="64"/>
      <c r="G19" s="34"/>
      <c r="S19" s="7" t="s">
        <v>23</v>
      </c>
    </row>
    <row r="20" spans="1:19">
      <c r="A20" s="68">
        <v>0.33333333333333298</v>
      </c>
      <c r="B20" s="53">
        <v>276</v>
      </c>
      <c r="C20" s="54">
        <v>6432</v>
      </c>
      <c r="D20" s="55">
        <v>3701</v>
      </c>
      <c r="E20" s="63">
        <v>10133</v>
      </c>
      <c r="F20" s="64"/>
      <c r="G20" s="34"/>
    </row>
    <row r="21" spans="1:19">
      <c r="A21" s="69">
        <v>0.35416666666666702</v>
      </c>
      <c r="B21" s="60">
        <v>335</v>
      </c>
      <c r="C21" s="61">
        <v>6435</v>
      </c>
      <c r="D21" s="62">
        <v>3731</v>
      </c>
      <c r="E21" s="63">
        <v>10166</v>
      </c>
      <c r="F21" s="64"/>
      <c r="G21" s="34"/>
    </row>
    <row r="22" spans="1:19">
      <c r="A22" s="59">
        <v>0.375</v>
      </c>
      <c r="B22" s="53">
        <v>394</v>
      </c>
      <c r="C22" s="54">
        <v>6438</v>
      </c>
      <c r="D22" s="55">
        <v>3761</v>
      </c>
      <c r="E22" s="63">
        <v>10199</v>
      </c>
      <c r="F22" s="64"/>
      <c r="G22" s="34"/>
    </row>
    <row r="23" spans="1:19">
      <c r="A23" s="68">
        <v>0.39583333333333298</v>
      </c>
      <c r="B23" s="60">
        <v>380</v>
      </c>
      <c r="C23" s="61">
        <v>6443.5</v>
      </c>
      <c r="D23" s="62">
        <v>3769</v>
      </c>
      <c r="E23" s="63">
        <v>10212.5</v>
      </c>
      <c r="F23" s="64"/>
      <c r="G23" s="34"/>
    </row>
    <row r="24" spans="1:19">
      <c r="A24" s="69">
        <v>0.41666666666666702</v>
      </c>
      <c r="B24" s="53">
        <v>366</v>
      </c>
      <c r="C24" s="54">
        <v>6449</v>
      </c>
      <c r="D24" s="55">
        <v>3777</v>
      </c>
      <c r="E24" s="63">
        <v>10226</v>
      </c>
      <c r="F24" s="64"/>
      <c r="G24" s="34"/>
    </row>
    <row r="25" spans="1:19">
      <c r="A25" s="59">
        <v>0.4375</v>
      </c>
      <c r="B25" s="60">
        <v>373</v>
      </c>
      <c r="C25" s="61">
        <v>6545</v>
      </c>
      <c r="D25" s="62">
        <v>3808.5</v>
      </c>
      <c r="E25" s="63">
        <v>10353.5</v>
      </c>
      <c r="F25" s="64"/>
      <c r="G25" s="34"/>
    </row>
    <row r="26" spans="1:19">
      <c r="A26" s="68">
        <v>0.45833333333333298</v>
      </c>
      <c r="B26" s="53">
        <v>380</v>
      </c>
      <c r="C26" s="54">
        <v>6641</v>
      </c>
      <c r="D26" s="55">
        <v>3840</v>
      </c>
      <c r="E26" s="63">
        <v>10481</v>
      </c>
      <c r="F26" s="64"/>
      <c r="G26" s="34"/>
    </row>
    <row r="27" spans="1:19">
      <c r="A27" s="69">
        <v>0.47916666666666702</v>
      </c>
      <c r="B27" s="60">
        <v>338</v>
      </c>
      <c r="C27" s="61">
        <v>6834.5</v>
      </c>
      <c r="D27" s="62">
        <v>3863.5</v>
      </c>
      <c r="E27" s="63">
        <v>10698</v>
      </c>
      <c r="F27" s="64"/>
      <c r="G27" s="34"/>
    </row>
    <row r="28" spans="1:19">
      <c r="A28" s="59">
        <v>0.5</v>
      </c>
      <c r="B28" s="53">
        <v>296</v>
      </c>
      <c r="C28" s="54">
        <v>7028</v>
      </c>
      <c r="D28" s="55">
        <v>3887</v>
      </c>
      <c r="E28" s="63">
        <v>10915</v>
      </c>
      <c r="F28" s="64"/>
      <c r="G28" s="34"/>
    </row>
    <row r="29" spans="1:19">
      <c r="A29" s="68">
        <v>0.52083333333333304</v>
      </c>
      <c r="B29" s="60">
        <v>316</v>
      </c>
      <c r="C29" s="61">
        <v>7126</v>
      </c>
      <c r="D29" s="62">
        <v>3969.5</v>
      </c>
      <c r="E29" s="63">
        <v>11095.5</v>
      </c>
      <c r="F29" s="64"/>
      <c r="G29" s="34"/>
    </row>
    <row r="30" spans="1:19">
      <c r="A30" s="69">
        <v>0.54166666666666696</v>
      </c>
      <c r="B30" s="53">
        <v>336</v>
      </c>
      <c r="C30" s="54">
        <v>7224</v>
      </c>
      <c r="D30" s="55">
        <v>4052</v>
      </c>
      <c r="E30" s="63">
        <v>11276</v>
      </c>
      <c r="F30" s="64"/>
      <c r="G30" s="34"/>
    </row>
    <row r="31" spans="1:19">
      <c r="A31" s="59">
        <v>0.5625</v>
      </c>
      <c r="B31" s="60">
        <v>373</v>
      </c>
      <c r="C31" s="61">
        <v>7272</v>
      </c>
      <c r="D31" s="62">
        <v>4154</v>
      </c>
      <c r="E31" s="63">
        <v>11426</v>
      </c>
      <c r="F31" s="74"/>
      <c r="G31" s="34"/>
    </row>
    <row r="32" spans="1:19">
      <c r="A32" s="69">
        <v>0.58333333333333304</v>
      </c>
      <c r="B32" s="53">
        <v>410</v>
      </c>
      <c r="C32" s="54">
        <v>7320</v>
      </c>
      <c r="D32" s="55">
        <v>4256</v>
      </c>
      <c r="E32" s="63">
        <v>11576</v>
      </c>
      <c r="F32" s="74"/>
      <c r="G32" s="34"/>
    </row>
    <row r="33" spans="1:17">
      <c r="A33" s="59">
        <v>0.60416666666666696</v>
      </c>
      <c r="B33" s="60">
        <v>415</v>
      </c>
      <c r="C33" s="61">
        <v>7265.5</v>
      </c>
      <c r="D33" s="62">
        <v>4315</v>
      </c>
      <c r="E33" s="63">
        <v>11580.5</v>
      </c>
      <c r="F33" s="74"/>
      <c r="G33" s="34"/>
    </row>
    <row r="34" spans="1:17">
      <c r="A34" s="68">
        <v>0.625</v>
      </c>
      <c r="B34" s="53">
        <v>420</v>
      </c>
      <c r="C34" s="54">
        <v>7211</v>
      </c>
      <c r="D34" s="55">
        <v>4374</v>
      </c>
      <c r="E34" s="63">
        <v>11585</v>
      </c>
      <c r="F34" s="74"/>
      <c r="G34" s="34"/>
    </row>
    <row r="35" spans="1:17">
      <c r="A35" s="69">
        <v>0.64583333333333304</v>
      </c>
      <c r="B35" s="60">
        <v>455</v>
      </c>
      <c r="C35" s="61">
        <v>7174.5</v>
      </c>
      <c r="D35" s="62">
        <v>4318</v>
      </c>
      <c r="E35" s="63">
        <v>11492.5</v>
      </c>
      <c r="F35" s="74"/>
      <c r="G35" s="34"/>
    </row>
    <row r="36" spans="1:17" ht="18">
      <c r="A36" s="59">
        <v>0.66666666666666696</v>
      </c>
      <c r="B36" s="53">
        <v>490</v>
      </c>
      <c r="C36" s="54">
        <v>7138</v>
      </c>
      <c r="D36" s="55">
        <v>4262</v>
      </c>
      <c r="E36" s="63">
        <v>11400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480</v>
      </c>
      <c r="C37" s="61">
        <v>7057</v>
      </c>
      <c r="D37" s="62">
        <v>4190</v>
      </c>
      <c r="E37" s="63">
        <v>11247</v>
      </c>
      <c r="F37" s="77"/>
      <c r="G37" s="34"/>
      <c r="Q37" s="78"/>
    </row>
    <row r="38" spans="1:17">
      <c r="A38" s="69">
        <v>0.70833333333333304</v>
      </c>
      <c r="B38" s="53">
        <v>470</v>
      </c>
      <c r="C38" s="54">
        <v>6976</v>
      </c>
      <c r="D38" s="55">
        <v>4118</v>
      </c>
      <c r="E38" s="63">
        <v>11094</v>
      </c>
      <c r="F38" s="50"/>
      <c r="G38" s="34"/>
      <c r="Q38" s="34"/>
    </row>
    <row r="39" spans="1:17">
      <c r="A39" s="59">
        <v>0.72916666666666696</v>
      </c>
      <c r="B39" s="60">
        <v>440</v>
      </c>
      <c r="C39" s="61">
        <v>6960.5</v>
      </c>
      <c r="D39" s="62">
        <v>4032.5</v>
      </c>
      <c r="E39" s="63">
        <v>10993</v>
      </c>
      <c r="F39" s="50"/>
      <c r="G39" s="34"/>
    </row>
    <row r="40" spans="1:17">
      <c r="A40" s="68">
        <v>0.75</v>
      </c>
      <c r="B40" s="53">
        <v>410</v>
      </c>
      <c r="C40" s="54">
        <v>6945</v>
      </c>
      <c r="D40" s="55">
        <v>3947</v>
      </c>
      <c r="E40" s="63">
        <v>10892</v>
      </c>
      <c r="F40" s="50"/>
      <c r="G40" s="34"/>
    </row>
    <row r="41" spans="1:17">
      <c r="A41" s="59">
        <v>0.77083333333333304</v>
      </c>
      <c r="B41" s="79">
        <v>397</v>
      </c>
      <c r="C41" s="80">
        <v>7441</v>
      </c>
      <c r="D41" s="81">
        <v>4209</v>
      </c>
      <c r="E41" s="63">
        <v>11650</v>
      </c>
      <c r="F41" s="50"/>
      <c r="G41" s="34"/>
    </row>
    <row r="42" spans="1:17">
      <c r="A42" s="68">
        <v>0.79166666666666596</v>
      </c>
      <c r="B42" s="53">
        <v>384</v>
      </c>
      <c r="C42" s="54">
        <v>7937</v>
      </c>
      <c r="D42" s="55">
        <v>4471</v>
      </c>
      <c r="E42" s="63">
        <v>12408</v>
      </c>
      <c r="F42" s="50"/>
      <c r="G42" s="34"/>
    </row>
    <row r="43" spans="1:17">
      <c r="A43" s="68">
        <v>0.8125</v>
      </c>
      <c r="B43" s="82">
        <v>444</v>
      </c>
      <c r="C43" s="54">
        <v>7902</v>
      </c>
      <c r="D43" s="55">
        <v>4734</v>
      </c>
      <c r="E43" s="63">
        <v>12636</v>
      </c>
      <c r="F43" s="50"/>
      <c r="G43" s="34"/>
    </row>
    <row r="44" spans="1:17" ht="15">
      <c r="A44" s="69">
        <v>0.83333333333333337</v>
      </c>
      <c r="B44" s="53">
        <v>460</v>
      </c>
      <c r="C44" s="54">
        <v>7995</v>
      </c>
      <c r="D44" s="55">
        <v>4648</v>
      </c>
      <c r="E44" s="63">
        <v>12643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450</v>
      </c>
      <c r="C45" s="61">
        <v>8010.5</v>
      </c>
      <c r="D45" s="62">
        <v>4682.5</v>
      </c>
      <c r="E45" s="63">
        <v>12693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440</v>
      </c>
      <c r="C46" s="54">
        <v>8026</v>
      </c>
      <c r="D46" s="55">
        <v>4717</v>
      </c>
      <c r="E46" s="63">
        <v>12743</v>
      </c>
      <c r="F46" s="50"/>
      <c r="G46" s="34"/>
      <c r="O46" s="32"/>
    </row>
    <row r="47" spans="1:17">
      <c r="A47" s="59">
        <v>0.89583333333333304</v>
      </c>
      <c r="B47" s="60">
        <v>375</v>
      </c>
      <c r="C47" s="61">
        <v>8024</v>
      </c>
      <c r="D47" s="62">
        <v>4759</v>
      </c>
      <c r="E47" s="63">
        <v>12783</v>
      </c>
      <c r="F47" s="50"/>
      <c r="G47" s="34"/>
    </row>
    <row r="48" spans="1:17" ht="15">
      <c r="A48" s="68">
        <v>0.91666666666666696</v>
      </c>
      <c r="B48" s="53">
        <v>310</v>
      </c>
      <c r="C48" s="54">
        <v>8022</v>
      </c>
      <c r="D48" s="55">
        <v>4801</v>
      </c>
      <c r="E48" s="63">
        <v>12823</v>
      </c>
      <c r="F48" s="50"/>
      <c r="G48" s="34"/>
      <c r="P48" s="13" t="s">
        <v>20</v>
      </c>
    </row>
    <row r="49" spans="1:12" ht="15.75">
      <c r="A49" s="69">
        <v>0.9375</v>
      </c>
      <c r="B49" s="60">
        <v>335</v>
      </c>
      <c r="C49" s="61">
        <v>7929.5</v>
      </c>
      <c r="D49" s="62">
        <v>4814</v>
      </c>
      <c r="E49" s="63">
        <v>12743.5</v>
      </c>
      <c r="F49" s="50"/>
      <c r="G49" s="34"/>
      <c r="L49" s="32"/>
    </row>
    <row r="50" spans="1:12">
      <c r="A50" s="59">
        <v>0.95833333333333304</v>
      </c>
      <c r="B50" s="53">
        <v>360</v>
      </c>
      <c r="C50" s="54">
        <v>7837</v>
      </c>
      <c r="D50" s="55">
        <v>4827</v>
      </c>
      <c r="E50" s="63">
        <v>12664</v>
      </c>
      <c r="F50" s="50"/>
      <c r="G50" s="34"/>
    </row>
    <row r="51" spans="1:12">
      <c r="A51" s="68">
        <v>0.97916666666666696</v>
      </c>
      <c r="B51" s="60">
        <v>398</v>
      </c>
      <c r="C51" s="61">
        <v>7842</v>
      </c>
      <c r="D51" s="62">
        <v>4844.5</v>
      </c>
      <c r="E51" s="63">
        <v>12686.5</v>
      </c>
      <c r="F51" s="50"/>
      <c r="G51" s="34"/>
    </row>
    <row r="52" spans="1:12">
      <c r="A52" s="85" t="s">
        <v>8</v>
      </c>
      <c r="B52" s="53">
        <v>436</v>
      </c>
      <c r="C52" s="54">
        <v>7847</v>
      </c>
      <c r="D52" s="55">
        <v>4862</v>
      </c>
      <c r="E52" s="63">
        <v>12709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85" zoomScaleNormal="85" zoomScaleSheetLayoutView="83" zoomScalePageLayoutView="70" workbookViewId="0">
      <selection activeCell="R58" sqref="R58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N2"/>
      <c r="R2" s="97" t="s">
        <v>0</v>
      </c>
      <c r="S2" s="97"/>
      <c r="T2" s="98" t="s">
        <v>25</v>
      </c>
      <c r="W2" s="28"/>
      <c r="X2" s="99"/>
      <c r="Y2" s="100"/>
      <c r="Z2" s="101"/>
      <c r="AA2" s="13"/>
      <c r="AB2" s="13"/>
      <c r="AC2" s="96"/>
    </row>
    <row r="3" spans="1:39" ht="15.75">
      <c r="A3" s="34" t="s">
        <v>1</v>
      </c>
      <c r="B3" s="102">
        <f>[3]YesterdayGen!A2</f>
        <v>43934</v>
      </c>
      <c r="C3" s="92"/>
      <c r="D3" s="34" t="s">
        <v>11</v>
      </c>
      <c r="E3" s="34"/>
      <c r="F3" s="50">
        <f>[3]YesterdayGen!GX31</f>
        <v>274106257</v>
      </c>
      <c r="G3" s="50"/>
      <c r="H3" s="34"/>
      <c r="I3" s="34"/>
      <c r="J3" s="34"/>
      <c r="K3" s="27"/>
      <c r="L3" s="103"/>
      <c r="M3" s="103"/>
      <c r="N3" s="103"/>
      <c r="O3" s="103"/>
      <c r="R3" s="104"/>
      <c r="S3" s="104"/>
      <c r="T3" s="104"/>
      <c r="U3" s="31"/>
      <c r="V3" s="31"/>
      <c r="W3" s="32"/>
      <c r="X3" s="104"/>
      <c r="Y3" s="104"/>
      <c r="Z3" s="104"/>
      <c r="AA3" s="13"/>
      <c r="AB3" s="13"/>
      <c r="AC3" s="96"/>
    </row>
    <row r="4" spans="1:39" ht="20.25">
      <c r="A4" s="161"/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3"/>
      <c r="M4" s="163"/>
      <c r="N4" s="658"/>
      <c r="O4" s="27"/>
      <c r="Q4" s="482"/>
      <c r="R4" s="2014">
        <f>B3</f>
        <v>43934</v>
      </c>
      <c r="S4" s="2015"/>
      <c r="T4" s="105"/>
      <c r="U4" s="105"/>
      <c r="V4" s="105"/>
      <c r="W4" s="105"/>
      <c r="X4" s="41" t="s">
        <v>18</v>
      </c>
      <c r="Y4" s="13"/>
      <c r="AA4" s="41"/>
      <c r="AB4" s="41"/>
      <c r="AC4" s="106"/>
    </row>
    <row r="5" spans="1:39" ht="15.75">
      <c r="A5" s="107" t="s">
        <v>13</v>
      </c>
      <c r="B5" s="108" t="s">
        <v>31</v>
      </c>
      <c r="C5" s="109" t="s">
        <v>32</v>
      </c>
      <c r="D5" s="110" t="s">
        <v>33</v>
      </c>
      <c r="E5" s="110" t="s">
        <v>705</v>
      </c>
      <c r="F5" s="111" t="s">
        <v>706</v>
      </c>
      <c r="G5" s="112" t="s">
        <v>34</v>
      </c>
      <c r="H5" s="113" t="s">
        <v>35</v>
      </c>
      <c r="I5" s="113" t="s">
        <v>707</v>
      </c>
      <c r="J5" s="114" t="s">
        <v>708</v>
      </c>
      <c r="K5" s="115" t="s">
        <v>37</v>
      </c>
      <c r="L5" s="116" t="s">
        <v>678</v>
      </c>
      <c r="M5" s="2016" t="s">
        <v>939</v>
      </c>
      <c r="N5" s="2017" t="s">
        <v>36</v>
      </c>
      <c r="O5" s="27"/>
      <c r="P5" s="2018"/>
      <c r="Q5" s="2018"/>
      <c r="R5" s="117"/>
      <c r="S5" s="118"/>
      <c r="T5" s="119"/>
      <c r="U5" s="117"/>
      <c r="Y5" s="117"/>
      <c r="Z5" s="117"/>
      <c r="AA5" s="13"/>
      <c r="AB5" s="13"/>
      <c r="AC5" s="96"/>
    </row>
    <row r="6" spans="1:39" ht="15.75">
      <c r="A6" s="120">
        <v>0</v>
      </c>
      <c r="B6" s="121">
        <f>[3]YesterdayGen!GY30</f>
        <v>3962</v>
      </c>
      <c r="C6" s="122">
        <f>[3]YesterdayGen!GZ30</f>
        <v>787</v>
      </c>
      <c r="D6" s="123">
        <f>[3]YesterdayGen!HA30</f>
        <v>2730</v>
      </c>
      <c r="E6" s="123">
        <f>[3]YesterdayGen!HB30</f>
        <v>0</v>
      </c>
      <c r="F6" s="124">
        <f>[3]YesterdayGen!HC30</f>
        <v>1047</v>
      </c>
      <c r="G6" s="125">
        <f>[3]YesterdayGen!HD30</f>
        <v>3780</v>
      </c>
      <c r="H6" s="126">
        <f>[3]YesterdayGen!HE30</f>
        <v>30</v>
      </c>
      <c r="I6" s="126">
        <f>[3]YesterdayGen!HF30</f>
        <v>0</v>
      </c>
      <c r="J6" s="127">
        <f>[3]YesterdayGen!HG30</f>
        <v>287</v>
      </c>
      <c r="K6" s="128">
        <f>[3]YesterdayGen!HH30</f>
        <v>108</v>
      </c>
      <c r="L6" s="129">
        <f>[3]YesterdayGen!HI30</f>
        <v>0</v>
      </c>
      <c r="M6" s="2019">
        <f>[3]YesterdayGen!HJ30</f>
        <v>2</v>
      </c>
      <c r="N6" s="2020">
        <v>128</v>
      </c>
      <c r="O6" s="27"/>
      <c r="R6" s="105"/>
      <c r="S6" s="105"/>
      <c r="T6" s="105"/>
      <c r="U6" s="65"/>
      <c r="V6" s="65"/>
      <c r="W6" s="130"/>
      <c r="X6" s="131"/>
      <c r="Y6" s="105"/>
      <c r="Z6" s="105"/>
      <c r="AA6" s="13"/>
      <c r="AB6" s="13"/>
      <c r="AC6" s="96"/>
    </row>
    <row r="7" spans="1:39" ht="15.75">
      <c r="A7" s="132">
        <v>2.0833333333333332E-2</v>
      </c>
      <c r="B7" s="133">
        <f t="shared" ref="B7:L7" si="0">B6/2+B8/2</f>
        <v>3649.5</v>
      </c>
      <c r="C7" s="134">
        <f t="shared" si="0"/>
        <v>852.5</v>
      </c>
      <c r="D7" s="135">
        <f t="shared" si="0"/>
        <v>2540.5</v>
      </c>
      <c r="E7" s="659">
        <f t="shared" si="0"/>
        <v>0</v>
      </c>
      <c r="F7" s="136">
        <f t="shared" si="0"/>
        <v>905.5</v>
      </c>
      <c r="G7" s="137">
        <f t="shared" si="0"/>
        <v>3897</v>
      </c>
      <c r="H7" s="138">
        <f t="shared" si="0"/>
        <v>30</v>
      </c>
      <c r="I7" s="138">
        <f>I6/2+I8/2</f>
        <v>0</v>
      </c>
      <c r="J7" s="139">
        <f t="shared" si="0"/>
        <v>223.5</v>
      </c>
      <c r="K7" s="140">
        <f t="shared" si="0"/>
        <v>104</v>
      </c>
      <c r="L7" s="141">
        <f t="shared" si="0"/>
        <v>0</v>
      </c>
      <c r="M7" s="2021">
        <f>M6/2+M8/2</f>
        <v>7</v>
      </c>
      <c r="N7" s="648">
        <f>N6/2+N8/2</f>
        <v>128</v>
      </c>
      <c r="O7" s="27"/>
      <c r="R7" s="13"/>
      <c r="S7" s="32" t="s">
        <v>12</v>
      </c>
      <c r="T7" s="142">
        <f>B3</f>
        <v>43934</v>
      </c>
      <c r="U7" s="13"/>
      <c r="V7" s="13"/>
      <c r="W7" s="13"/>
      <c r="X7" s="13"/>
      <c r="Y7" s="13"/>
      <c r="Z7" s="13"/>
      <c r="AA7" s="13"/>
      <c r="AB7" s="13"/>
      <c r="AC7" s="96"/>
    </row>
    <row r="8" spans="1:39" ht="15">
      <c r="A8" s="132">
        <v>4.1666666666666664E-2</v>
      </c>
      <c r="B8" s="121">
        <f>[3]YesterdayGen!GY5</f>
        <v>3337</v>
      </c>
      <c r="C8" s="122">
        <f>[3]YesterdayGen!GZ5</f>
        <v>918</v>
      </c>
      <c r="D8" s="123">
        <f>[3]YesterdayGen!HA5</f>
        <v>2351</v>
      </c>
      <c r="E8" s="123">
        <f>[3]YesterdayGen!HB5</f>
        <v>0</v>
      </c>
      <c r="F8" s="124">
        <f>[3]YesterdayGen!HC5</f>
        <v>764</v>
      </c>
      <c r="G8" s="125">
        <f>[3]YesterdayGen!HD5</f>
        <v>4014</v>
      </c>
      <c r="H8" s="126">
        <f>[3]YesterdayGen!HE5</f>
        <v>30</v>
      </c>
      <c r="I8" s="126">
        <f>[3]YesterdayGen!HF5</f>
        <v>0</v>
      </c>
      <c r="J8" s="127">
        <f>[3]YesterdayGen!HG5</f>
        <v>160</v>
      </c>
      <c r="K8" s="128">
        <f>[3]YesterdayGen!HH5</f>
        <v>100</v>
      </c>
      <c r="L8" s="129">
        <f>[3]YesterdayGen!HI5</f>
        <v>0</v>
      </c>
      <c r="M8" s="2019">
        <f>[3]YesterdayGen!HJ5</f>
        <v>12</v>
      </c>
      <c r="N8" s="647">
        <f>[3]YesterdayGen!HK5</f>
        <v>128</v>
      </c>
      <c r="O8" s="27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96"/>
    </row>
    <row r="9" spans="1:39" ht="57">
      <c r="A9" s="120">
        <v>6.25E-2</v>
      </c>
      <c r="B9" s="133">
        <f t="shared" ref="B9:L9" si="1">B8/2+B10/2</f>
        <v>3360</v>
      </c>
      <c r="C9" s="134">
        <f t="shared" si="1"/>
        <v>923</v>
      </c>
      <c r="D9" s="135">
        <f t="shared" si="1"/>
        <v>2394</v>
      </c>
      <c r="E9" s="659">
        <f t="shared" si="1"/>
        <v>0</v>
      </c>
      <c r="F9" s="136">
        <f t="shared" si="1"/>
        <v>713.5</v>
      </c>
      <c r="G9" s="137">
        <f t="shared" si="1"/>
        <v>3868.5</v>
      </c>
      <c r="H9" s="138">
        <f t="shared" si="1"/>
        <v>30</v>
      </c>
      <c r="I9" s="138">
        <f>I8/2+I10/2</f>
        <v>0</v>
      </c>
      <c r="J9" s="139">
        <f t="shared" si="1"/>
        <v>137.5</v>
      </c>
      <c r="K9" s="140">
        <f t="shared" si="1"/>
        <v>98</v>
      </c>
      <c r="L9" s="141">
        <f t="shared" si="1"/>
        <v>0</v>
      </c>
      <c r="M9" s="2021">
        <f>M8/2+M10/2</f>
        <v>11.5</v>
      </c>
      <c r="N9" s="648">
        <f>N8/2+N10/2</f>
        <v>118.5</v>
      </c>
      <c r="O9" s="27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2022" t="s">
        <v>940</v>
      </c>
      <c r="AD9" s="2023">
        <f>F3/1000000</f>
        <v>274.10625700000003</v>
      </c>
      <c r="AE9" s="2024">
        <f>F3/1000000</f>
        <v>274.10625700000003</v>
      </c>
      <c r="AF9" s="713"/>
      <c r="AM9" s="2025" t="s">
        <v>1029</v>
      </c>
    </row>
    <row r="10" spans="1:39" ht="16.5" customHeight="1">
      <c r="A10" s="132">
        <v>8.3333333333333301E-2</v>
      </c>
      <c r="B10" s="121">
        <f>[3]YesterdayGen!GY6</f>
        <v>3383</v>
      </c>
      <c r="C10" s="122">
        <f>[3]YesterdayGen!GZ6</f>
        <v>928</v>
      </c>
      <c r="D10" s="123">
        <f>[3]YesterdayGen!HA6</f>
        <v>2437</v>
      </c>
      <c r="E10" s="123">
        <f>[3]YesterdayGen!HB6</f>
        <v>0</v>
      </c>
      <c r="F10" s="124">
        <f>[3]YesterdayGen!HC6</f>
        <v>663</v>
      </c>
      <c r="G10" s="125">
        <f>[3]YesterdayGen!HD6</f>
        <v>3723</v>
      </c>
      <c r="H10" s="126">
        <f>[3]YesterdayGen!HE6</f>
        <v>30</v>
      </c>
      <c r="I10" s="126">
        <f>[3]YesterdayGen!HF6</f>
        <v>0</v>
      </c>
      <c r="J10" s="127">
        <f>[3]YesterdayGen!HG6</f>
        <v>115</v>
      </c>
      <c r="K10" s="128">
        <f>[3]YesterdayGen!HH6</f>
        <v>96</v>
      </c>
      <c r="L10" s="129">
        <f>[3]YesterdayGen!HI6</f>
        <v>0</v>
      </c>
      <c r="M10" s="2019">
        <f>[3]YesterdayGen!HJ6</f>
        <v>11</v>
      </c>
      <c r="N10" s="647">
        <f>[3]YesterdayGen!HK6</f>
        <v>109</v>
      </c>
      <c r="O10" s="27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2022" t="s">
        <v>941</v>
      </c>
      <c r="AD10" s="2023">
        <f>SUM(N6:N54)*24/50000</f>
        <v>2.72784</v>
      </c>
      <c r="AE10" s="2024">
        <f>SUM(N6:N54)*24/50000</f>
        <v>2.72784</v>
      </c>
      <c r="AF10" s="713"/>
    </row>
    <row r="11" spans="1:39" ht="15" customHeight="1">
      <c r="A11" s="132">
        <v>0.104166666666667</v>
      </c>
      <c r="B11" s="133">
        <f t="shared" ref="B11:L11" si="2">B10/2+B12/2</f>
        <v>3379</v>
      </c>
      <c r="C11" s="134">
        <f t="shared" si="2"/>
        <v>928.5</v>
      </c>
      <c r="D11" s="135">
        <f t="shared" si="2"/>
        <v>2432.5</v>
      </c>
      <c r="E11" s="659">
        <f t="shared" si="2"/>
        <v>0</v>
      </c>
      <c r="F11" s="136">
        <f t="shared" si="2"/>
        <v>591.5</v>
      </c>
      <c r="G11" s="137">
        <f t="shared" si="2"/>
        <v>3621</v>
      </c>
      <c r="H11" s="138">
        <f t="shared" si="2"/>
        <v>30</v>
      </c>
      <c r="I11" s="138">
        <f>I10/2+I12/2</f>
        <v>0</v>
      </c>
      <c r="J11" s="139">
        <f t="shared" si="2"/>
        <v>98</v>
      </c>
      <c r="K11" s="140">
        <f t="shared" si="2"/>
        <v>95</v>
      </c>
      <c r="L11" s="141">
        <f t="shared" si="2"/>
        <v>0</v>
      </c>
      <c r="M11" s="2021">
        <f>M10/2+M12/2</f>
        <v>9</v>
      </c>
      <c r="N11" s="648">
        <f>N10/2+N12/2</f>
        <v>96</v>
      </c>
      <c r="O11" s="27"/>
      <c r="R11" s="13"/>
      <c r="S11" s="13"/>
      <c r="T11" s="13"/>
      <c r="U11" s="13"/>
      <c r="V11" s="13"/>
      <c r="W11" s="13"/>
      <c r="X11" s="13"/>
      <c r="Y11" s="13"/>
      <c r="Z11" s="13"/>
      <c r="AA11" s="144"/>
      <c r="AB11" s="144"/>
      <c r="AC11" s="2026" t="s">
        <v>942</v>
      </c>
      <c r="AD11" s="2027">
        <f>SUM(AE9:AE10)</f>
        <v>276.83409700000004</v>
      </c>
      <c r="AE11" s="2024">
        <f>SUM(AE9:AE10)</f>
        <v>276.83409700000004</v>
      </c>
      <c r="AF11" s="713"/>
    </row>
    <row r="12" spans="1:39" ht="16.5" customHeight="1">
      <c r="A12" s="120">
        <v>0.125</v>
      </c>
      <c r="B12" s="121">
        <f>[3]YesterdayGen!GY7</f>
        <v>3375</v>
      </c>
      <c r="C12" s="122">
        <f>[3]YesterdayGen!GZ7</f>
        <v>929</v>
      </c>
      <c r="D12" s="123">
        <f>[3]YesterdayGen!HA7</f>
        <v>2428</v>
      </c>
      <c r="E12" s="123">
        <f>[3]YesterdayGen!HB7</f>
        <v>0</v>
      </c>
      <c r="F12" s="124">
        <f>[3]YesterdayGen!HC7</f>
        <v>520</v>
      </c>
      <c r="G12" s="125">
        <f>[3]YesterdayGen!HD7</f>
        <v>3519</v>
      </c>
      <c r="H12" s="126">
        <f>[3]YesterdayGen!HE7</f>
        <v>30</v>
      </c>
      <c r="I12" s="126">
        <f>[3]YesterdayGen!HF7</f>
        <v>0</v>
      </c>
      <c r="J12" s="127">
        <f>[3]YesterdayGen!HG7</f>
        <v>81</v>
      </c>
      <c r="K12" s="128">
        <f>[3]YesterdayGen!HH7</f>
        <v>94</v>
      </c>
      <c r="L12" s="129">
        <f>[3]YesterdayGen!HI7</f>
        <v>0</v>
      </c>
      <c r="M12" s="2019">
        <f>[3]YesterdayGen!HJ7</f>
        <v>7</v>
      </c>
      <c r="N12" s="647">
        <f>[3]YesterdayGen!HK7</f>
        <v>83</v>
      </c>
      <c r="O12" s="27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96"/>
      <c r="AE12" s="27"/>
      <c r="AF12" s="27"/>
    </row>
    <row r="13" spans="1:39" ht="15">
      <c r="A13" s="132">
        <v>0.14583333333333301</v>
      </c>
      <c r="B13" s="133">
        <f t="shared" ref="B13:L13" si="3">B12/2+B14/2</f>
        <v>3386.5</v>
      </c>
      <c r="C13" s="134">
        <f t="shared" si="3"/>
        <v>929</v>
      </c>
      <c r="D13" s="135">
        <f t="shared" si="3"/>
        <v>2454.5</v>
      </c>
      <c r="E13" s="659">
        <f t="shared" si="3"/>
        <v>0</v>
      </c>
      <c r="F13" s="136">
        <f t="shared" si="3"/>
        <v>478.5</v>
      </c>
      <c r="G13" s="137">
        <f t="shared" si="3"/>
        <v>3413</v>
      </c>
      <c r="H13" s="138">
        <f t="shared" si="3"/>
        <v>30</v>
      </c>
      <c r="I13" s="138">
        <f>I12/2+I14/2</f>
        <v>0</v>
      </c>
      <c r="J13" s="139">
        <f t="shared" si="3"/>
        <v>77</v>
      </c>
      <c r="K13" s="140">
        <f t="shared" si="3"/>
        <v>92</v>
      </c>
      <c r="L13" s="141">
        <f t="shared" si="3"/>
        <v>0</v>
      </c>
      <c r="M13" s="2021">
        <f>M12/2+M14/2</f>
        <v>11.5</v>
      </c>
      <c r="N13" s="648">
        <f>N12/2+N14/2</f>
        <v>69.5</v>
      </c>
      <c r="O13" s="27"/>
      <c r="R13" s="13"/>
      <c r="S13" s="13"/>
      <c r="T13" s="13"/>
      <c r="U13" s="13"/>
      <c r="V13" s="13"/>
      <c r="W13" s="13"/>
      <c r="X13" s="13"/>
      <c r="Y13" s="13"/>
      <c r="Z13" s="7" t="s">
        <v>7</v>
      </c>
      <c r="AA13" s="13"/>
      <c r="AB13" s="13"/>
      <c r="AC13" s="96"/>
    </row>
    <row r="14" spans="1:39" ht="15">
      <c r="A14" s="132">
        <v>0.16666666666666699</v>
      </c>
      <c r="B14" s="121">
        <f>[3]YesterdayGen!GY8</f>
        <v>3398</v>
      </c>
      <c r="C14" s="122">
        <f>[3]YesterdayGen!GZ8</f>
        <v>929</v>
      </c>
      <c r="D14" s="123">
        <f>[3]YesterdayGen!HA8</f>
        <v>2481</v>
      </c>
      <c r="E14" s="123">
        <f>[3]YesterdayGen!HB8</f>
        <v>0</v>
      </c>
      <c r="F14" s="124">
        <f>[3]YesterdayGen!HC8</f>
        <v>437</v>
      </c>
      <c r="G14" s="125">
        <f>[3]YesterdayGen!HD8</f>
        <v>3307</v>
      </c>
      <c r="H14" s="126">
        <f>[3]YesterdayGen!HE8</f>
        <v>30</v>
      </c>
      <c r="I14" s="126">
        <f>[3]YesterdayGen!HF8</f>
        <v>0</v>
      </c>
      <c r="J14" s="127">
        <f>[3]YesterdayGen!HG8</f>
        <v>73</v>
      </c>
      <c r="K14" s="128">
        <f>[3]YesterdayGen!HH8</f>
        <v>90</v>
      </c>
      <c r="L14" s="129">
        <f>[3]YesterdayGen!HI8</f>
        <v>0</v>
      </c>
      <c r="M14" s="2019">
        <f>[3]YesterdayGen!HJ8</f>
        <v>16</v>
      </c>
      <c r="N14" s="647">
        <f>[3]YesterdayGen!HK8</f>
        <v>56</v>
      </c>
      <c r="O14" s="27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96"/>
    </row>
    <row r="15" spans="1:39" ht="15">
      <c r="A15" s="120">
        <v>0.1875</v>
      </c>
      <c r="B15" s="133">
        <f t="shared" ref="B15:L15" si="4">B14/2+B16/2</f>
        <v>3393</v>
      </c>
      <c r="C15" s="134">
        <f t="shared" si="4"/>
        <v>929</v>
      </c>
      <c r="D15" s="135">
        <f t="shared" si="4"/>
        <v>2484</v>
      </c>
      <c r="E15" s="659">
        <f t="shared" si="4"/>
        <v>0</v>
      </c>
      <c r="F15" s="136">
        <f t="shared" si="4"/>
        <v>434</v>
      </c>
      <c r="G15" s="137">
        <f t="shared" si="4"/>
        <v>3246.5</v>
      </c>
      <c r="H15" s="138">
        <f t="shared" si="4"/>
        <v>30</v>
      </c>
      <c r="I15" s="138">
        <f>I14/2+I16/2</f>
        <v>0</v>
      </c>
      <c r="J15" s="139">
        <f t="shared" si="4"/>
        <v>73</v>
      </c>
      <c r="K15" s="140">
        <f t="shared" si="4"/>
        <v>90</v>
      </c>
      <c r="L15" s="141">
        <f t="shared" si="4"/>
        <v>0</v>
      </c>
      <c r="M15" s="2021">
        <f>M14/2+M16/2</f>
        <v>13.5</v>
      </c>
      <c r="N15" s="648">
        <f>N14/2+N16/2</f>
        <v>64</v>
      </c>
      <c r="O15" s="27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96"/>
      <c r="AF15" s="145"/>
    </row>
    <row r="16" spans="1:39" ht="15">
      <c r="A16" s="132">
        <v>0.20833333333333301</v>
      </c>
      <c r="B16" s="121">
        <f>[3]YesterdayGen!GY9</f>
        <v>3388</v>
      </c>
      <c r="C16" s="122">
        <f>[3]YesterdayGen!GZ9</f>
        <v>929</v>
      </c>
      <c r="D16" s="123">
        <f>[3]YesterdayGen!HA9</f>
        <v>2487</v>
      </c>
      <c r="E16" s="123">
        <f>[3]YesterdayGen!HB9</f>
        <v>0</v>
      </c>
      <c r="F16" s="124">
        <f>[3]YesterdayGen!HC9</f>
        <v>431</v>
      </c>
      <c r="G16" s="125">
        <f>[3]YesterdayGen!HD9</f>
        <v>3186</v>
      </c>
      <c r="H16" s="126">
        <f>[3]YesterdayGen!HE9</f>
        <v>30</v>
      </c>
      <c r="I16" s="126">
        <f>[3]YesterdayGen!HF9</f>
        <v>0</v>
      </c>
      <c r="J16" s="127">
        <f>[3]YesterdayGen!HG9</f>
        <v>73</v>
      </c>
      <c r="K16" s="128">
        <f>[3]YesterdayGen!HH9</f>
        <v>90</v>
      </c>
      <c r="L16" s="129">
        <f>[3]YesterdayGen!HI9</f>
        <v>0</v>
      </c>
      <c r="M16" s="2028">
        <f>[3]YesterdayGen!HJ9</f>
        <v>11</v>
      </c>
      <c r="N16" s="649">
        <f>[3]YesterdayGen!HK9</f>
        <v>72</v>
      </c>
      <c r="O16" s="27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96"/>
      <c r="AD16" s="146"/>
    </row>
    <row r="17" spans="1:33" ht="15">
      <c r="A17" s="132">
        <v>0.22916666666666699</v>
      </c>
      <c r="B17" s="133">
        <f t="shared" ref="B17:L17" si="5">B16/2+B18/2</f>
        <v>3328.5</v>
      </c>
      <c r="C17" s="134">
        <f t="shared" si="5"/>
        <v>929</v>
      </c>
      <c r="D17" s="135">
        <f t="shared" si="5"/>
        <v>2399.5</v>
      </c>
      <c r="E17" s="659">
        <f t="shared" si="5"/>
        <v>0</v>
      </c>
      <c r="F17" s="136">
        <f t="shared" si="5"/>
        <v>380.5</v>
      </c>
      <c r="G17" s="137">
        <f t="shared" si="5"/>
        <v>3077.5</v>
      </c>
      <c r="H17" s="138">
        <f t="shared" si="5"/>
        <v>30</v>
      </c>
      <c r="I17" s="138">
        <f>I16/2+I18/2</f>
        <v>0</v>
      </c>
      <c r="J17" s="139">
        <f t="shared" si="5"/>
        <v>73</v>
      </c>
      <c r="K17" s="140">
        <f t="shared" si="5"/>
        <v>82</v>
      </c>
      <c r="L17" s="141">
        <f t="shared" si="5"/>
        <v>5.5</v>
      </c>
      <c r="M17" s="2021">
        <f>M16/2+M18/2</f>
        <v>8</v>
      </c>
      <c r="N17" s="648">
        <f>N16/2+N18/2</f>
        <v>83</v>
      </c>
      <c r="O17" s="27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96"/>
    </row>
    <row r="18" spans="1:33" ht="15">
      <c r="A18" s="120">
        <v>0.25</v>
      </c>
      <c r="B18" s="121">
        <f>[3]YesterdayGen!GY10</f>
        <v>3269</v>
      </c>
      <c r="C18" s="122">
        <f>[3]YesterdayGen!GZ10</f>
        <v>929</v>
      </c>
      <c r="D18" s="123">
        <f>[3]YesterdayGen!HA10</f>
        <v>2312</v>
      </c>
      <c r="E18" s="123">
        <f>[3]YesterdayGen!HB10</f>
        <v>0</v>
      </c>
      <c r="F18" s="124">
        <f>[3]YesterdayGen!HC10</f>
        <v>330</v>
      </c>
      <c r="G18" s="125">
        <f>[3]YesterdayGen!HD10</f>
        <v>2969</v>
      </c>
      <c r="H18" s="126">
        <f>[3]YesterdayGen!HE10</f>
        <v>30</v>
      </c>
      <c r="I18" s="126">
        <f>[3]YesterdayGen!HF10</f>
        <v>0</v>
      </c>
      <c r="J18" s="127">
        <f>[3]YesterdayGen!HG10</f>
        <v>73</v>
      </c>
      <c r="K18" s="128">
        <f>[3]YesterdayGen!HH10</f>
        <v>74</v>
      </c>
      <c r="L18" s="129">
        <f>[3]YesterdayGen!HI10</f>
        <v>11</v>
      </c>
      <c r="M18" s="2028">
        <f>[3]YesterdayGen!HJ10</f>
        <v>5</v>
      </c>
      <c r="N18" s="649">
        <f>[3]YesterdayGen!HK10</f>
        <v>94</v>
      </c>
      <c r="O18" s="27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96"/>
      <c r="AE18" s="143"/>
    </row>
    <row r="19" spans="1:33" ht="15.75">
      <c r="A19" s="132">
        <v>0.27083333333333298</v>
      </c>
      <c r="B19" s="133">
        <f t="shared" ref="B19:L19" si="6">B18/2+B20/2</f>
        <v>3272.5</v>
      </c>
      <c r="C19" s="134">
        <f t="shared" si="6"/>
        <v>929</v>
      </c>
      <c r="D19" s="135">
        <f t="shared" si="6"/>
        <v>2316.5</v>
      </c>
      <c r="E19" s="659">
        <f t="shared" si="6"/>
        <v>0</v>
      </c>
      <c r="F19" s="136">
        <f t="shared" si="6"/>
        <v>336</v>
      </c>
      <c r="G19" s="137">
        <f t="shared" si="6"/>
        <v>2937.5</v>
      </c>
      <c r="H19" s="138">
        <f t="shared" si="6"/>
        <v>30</v>
      </c>
      <c r="I19" s="138">
        <f>I18/2+I20/2</f>
        <v>0</v>
      </c>
      <c r="J19" s="139">
        <f t="shared" si="6"/>
        <v>73</v>
      </c>
      <c r="K19" s="140">
        <f t="shared" si="6"/>
        <v>71</v>
      </c>
      <c r="L19" s="141">
        <f t="shared" si="6"/>
        <v>47</v>
      </c>
      <c r="M19" s="2021">
        <f>M18/2+M20/2</f>
        <v>7</v>
      </c>
      <c r="N19" s="648">
        <f>N18/2+N20/2</f>
        <v>101</v>
      </c>
      <c r="O19" s="27"/>
      <c r="R19" s="13"/>
      <c r="S19" s="13"/>
      <c r="T19" s="13"/>
      <c r="U19" s="13"/>
      <c r="V19" s="13"/>
      <c r="W19" s="13"/>
      <c r="X19" s="147" t="s">
        <v>2</v>
      </c>
      <c r="Y19" s="13"/>
      <c r="Z19" s="13"/>
      <c r="AA19" s="13"/>
      <c r="AB19" s="13"/>
      <c r="AC19" s="96"/>
      <c r="AD19" s="7" t="s">
        <v>27</v>
      </c>
    </row>
    <row r="20" spans="1:33" ht="15">
      <c r="A20" s="132">
        <v>0.29166666666666702</v>
      </c>
      <c r="B20" s="121">
        <f>[3]YesterdayGen!GY11</f>
        <v>3276</v>
      </c>
      <c r="C20" s="122">
        <f>[3]YesterdayGen!GZ11</f>
        <v>929</v>
      </c>
      <c r="D20" s="123">
        <f>[3]YesterdayGen!HA11</f>
        <v>2321</v>
      </c>
      <c r="E20" s="123">
        <f>[3]YesterdayGen!HB11</f>
        <v>0</v>
      </c>
      <c r="F20" s="124">
        <f>[3]YesterdayGen!HC11</f>
        <v>342</v>
      </c>
      <c r="G20" s="125">
        <f>[3]YesterdayGen!HD11</f>
        <v>2906</v>
      </c>
      <c r="H20" s="126">
        <f>[3]YesterdayGen!HE11</f>
        <v>30</v>
      </c>
      <c r="I20" s="126">
        <f>[3]YesterdayGen!HF11</f>
        <v>0</v>
      </c>
      <c r="J20" s="127">
        <f>[3]YesterdayGen!HG11</f>
        <v>73</v>
      </c>
      <c r="K20" s="128">
        <f>[3]YesterdayGen!HH11</f>
        <v>68</v>
      </c>
      <c r="L20" s="129">
        <f>[3]YesterdayGen!HI11</f>
        <v>83</v>
      </c>
      <c r="M20" s="2028">
        <f>[3]YesterdayGen!HJ11</f>
        <v>9</v>
      </c>
      <c r="N20" s="649">
        <f>[3]YesterdayGen!HK11</f>
        <v>108</v>
      </c>
      <c r="O20" s="27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96"/>
      <c r="AE20" s="148"/>
      <c r="AG20" s="149"/>
    </row>
    <row r="21" spans="1:33" ht="15.75">
      <c r="A21" s="120">
        <v>0.3125</v>
      </c>
      <c r="B21" s="133">
        <f t="shared" ref="B21:L21" si="7">B20/2+B22/2</f>
        <v>3253</v>
      </c>
      <c r="C21" s="134">
        <f t="shared" si="7"/>
        <v>929</v>
      </c>
      <c r="D21" s="135">
        <f t="shared" si="7"/>
        <v>2302.5</v>
      </c>
      <c r="E21" s="659">
        <f t="shared" si="7"/>
        <v>0</v>
      </c>
      <c r="F21" s="136">
        <f t="shared" si="7"/>
        <v>381.5</v>
      </c>
      <c r="G21" s="137">
        <f t="shared" si="7"/>
        <v>2902</v>
      </c>
      <c r="H21" s="138">
        <f t="shared" si="7"/>
        <v>30</v>
      </c>
      <c r="I21" s="138">
        <f>I20/2+I22/2</f>
        <v>0</v>
      </c>
      <c r="J21" s="139">
        <f t="shared" si="7"/>
        <v>73</v>
      </c>
      <c r="K21" s="140">
        <f t="shared" si="7"/>
        <v>73</v>
      </c>
      <c r="L21" s="141">
        <f t="shared" si="7"/>
        <v>135</v>
      </c>
      <c r="M21" s="2021">
        <f>M20/2+M22/2</f>
        <v>6</v>
      </c>
      <c r="N21" s="648">
        <f>N20/2+N22/2</f>
        <v>105</v>
      </c>
      <c r="O21" s="27"/>
      <c r="R21" s="13"/>
      <c r="S21" s="13"/>
      <c r="T21" s="13"/>
      <c r="U21" s="13"/>
      <c r="V21" s="13"/>
      <c r="W21" s="150" t="s">
        <v>28</v>
      </c>
      <c r="X21" s="13"/>
      <c r="Y21" s="13"/>
      <c r="Z21" s="13"/>
      <c r="AA21" s="13"/>
      <c r="AB21" s="13"/>
      <c r="AC21" s="96"/>
      <c r="AE21" s="7" t="s">
        <v>0</v>
      </c>
    </row>
    <row r="22" spans="1:33" ht="15">
      <c r="A22" s="132">
        <v>0.33333333333333298</v>
      </c>
      <c r="B22" s="121">
        <f>[3]YesterdayGen!GY12</f>
        <v>3230</v>
      </c>
      <c r="C22" s="122">
        <f>[3]YesterdayGen!GZ12</f>
        <v>929</v>
      </c>
      <c r="D22" s="123">
        <f>[3]YesterdayGen!HA12</f>
        <v>2284</v>
      </c>
      <c r="E22" s="123">
        <f>[3]YesterdayGen!HB12</f>
        <v>0</v>
      </c>
      <c r="F22" s="124">
        <f>[3]YesterdayGen!HC12</f>
        <v>421</v>
      </c>
      <c r="G22" s="125">
        <f>[3]YesterdayGen!HD12</f>
        <v>2898</v>
      </c>
      <c r="H22" s="126">
        <f>[3]YesterdayGen!HE12</f>
        <v>30</v>
      </c>
      <c r="I22" s="126">
        <f>[3]YesterdayGen!HF12</f>
        <v>0</v>
      </c>
      <c r="J22" s="127">
        <f>[3]YesterdayGen!HG12</f>
        <v>73</v>
      </c>
      <c r="K22" s="128">
        <f>[3]YesterdayGen!HH12</f>
        <v>78</v>
      </c>
      <c r="L22" s="129">
        <f>[3]YesterdayGen!HI12</f>
        <v>187</v>
      </c>
      <c r="M22" s="2028">
        <f>[3]YesterdayGen!HJ12</f>
        <v>3</v>
      </c>
      <c r="N22" s="649">
        <f>[3]YesterdayGen!HK12</f>
        <v>102</v>
      </c>
      <c r="O22" s="27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96"/>
    </row>
    <row r="23" spans="1:33" ht="15">
      <c r="A23" s="132">
        <v>0.35416666666666702</v>
      </c>
      <c r="B23" s="133">
        <f t="shared" ref="B23:L23" si="8">B22/2+B24/2</f>
        <v>3239.5</v>
      </c>
      <c r="C23" s="134">
        <f t="shared" si="8"/>
        <v>929</v>
      </c>
      <c r="D23" s="135">
        <f t="shared" si="8"/>
        <v>2286</v>
      </c>
      <c r="E23" s="659">
        <f t="shared" si="8"/>
        <v>0</v>
      </c>
      <c r="F23" s="136">
        <f t="shared" si="8"/>
        <v>450.5</v>
      </c>
      <c r="G23" s="137">
        <f t="shared" si="8"/>
        <v>2841.5</v>
      </c>
      <c r="H23" s="138">
        <f t="shared" si="8"/>
        <v>30</v>
      </c>
      <c r="I23" s="138">
        <f>I22/2+I24/2</f>
        <v>0</v>
      </c>
      <c r="J23" s="139">
        <f t="shared" si="8"/>
        <v>74</v>
      </c>
      <c r="K23" s="140">
        <f t="shared" si="8"/>
        <v>79</v>
      </c>
      <c r="L23" s="141">
        <f t="shared" si="8"/>
        <v>234.5</v>
      </c>
      <c r="M23" s="2021">
        <f>M22/2+M24/2</f>
        <v>2</v>
      </c>
      <c r="N23" s="648">
        <f>N22/2+N24/2</f>
        <v>104</v>
      </c>
      <c r="O23" s="27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96"/>
    </row>
    <row r="24" spans="1:33" ht="15">
      <c r="A24" s="120">
        <v>0.375</v>
      </c>
      <c r="B24" s="121">
        <f>[3]YesterdayGen!GY13</f>
        <v>3249</v>
      </c>
      <c r="C24" s="122">
        <f>[3]YesterdayGen!GZ13</f>
        <v>929</v>
      </c>
      <c r="D24" s="123">
        <f>[3]YesterdayGen!HA13</f>
        <v>2288</v>
      </c>
      <c r="E24" s="123">
        <f>[3]YesterdayGen!HB13</f>
        <v>0</v>
      </c>
      <c r="F24" s="124">
        <f>[3]YesterdayGen!HC13</f>
        <v>480</v>
      </c>
      <c r="G24" s="125">
        <f>[3]YesterdayGen!HD13</f>
        <v>2785</v>
      </c>
      <c r="H24" s="126">
        <f>[3]YesterdayGen!HE13</f>
        <v>30</v>
      </c>
      <c r="I24" s="126">
        <f>[3]YesterdayGen!HF13</f>
        <v>0</v>
      </c>
      <c r="J24" s="127">
        <f>[3]YesterdayGen!HG13</f>
        <v>75</v>
      </c>
      <c r="K24" s="128">
        <f>[3]YesterdayGen!HH13</f>
        <v>80</v>
      </c>
      <c r="L24" s="129">
        <f>[3]YesterdayGen!HI13</f>
        <v>282</v>
      </c>
      <c r="M24" s="2028">
        <f>[3]YesterdayGen!HJ13</f>
        <v>1</v>
      </c>
      <c r="N24" s="649">
        <f>[3]YesterdayGen!HK13</f>
        <v>106</v>
      </c>
      <c r="O24" s="27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96"/>
    </row>
    <row r="25" spans="1:33" ht="15">
      <c r="A25" s="132">
        <v>0.39583333333333298</v>
      </c>
      <c r="B25" s="133">
        <f t="shared" ref="B25:L25" si="9">B24/2+B26/2</f>
        <v>3259.5</v>
      </c>
      <c r="C25" s="134">
        <f t="shared" si="9"/>
        <v>929.5</v>
      </c>
      <c r="D25" s="135">
        <f t="shared" si="9"/>
        <v>2262</v>
      </c>
      <c r="E25" s="659">
        <f t="shared" si="9"/>
        <v>0</v>
      </c>
      <c r="F25" s="136">
        <f t="shared" si="9"/>
        <v>457</v>
      </c>
      <c r="G25" s="137">
        <f t="shared" si="9"/>
        <v>2777</v>
      </c>
      <c r="H25" s="138">
        <f t="shared" si="9"/>
        <v>30</v>
      </c>
      <c r="I25" s="138">
        <f>I24/2+I26/2</f>
        <v>0</v>
      </c>
      <c r="J25" s="139">
        <f t="shared" si="9"/>
        <v>74.5</v>
      </c>
      <c r="K25" s="140">
        <f t="shared" si="9"/>
        <v>80</v>
      </c>
      <c r="L25" s="141">
        <f t="shared" si="9"/>
        <v>340</v>
      </c>
      <c r="M25" s="2021">
        <f>M24/2+M26/2</f>
        <v>3</v>
      </c>
      <c r="N25" s="648">
        <f>N24/2+N26/2</f>
        <v>107.5</v>
      </c>
      <c r="O25" s="27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96"/>
      <c r="AD25" s="7" t="s">
        <v>4</v>
      </c>
    </row>
    <row r="26" spans="1:33" ht="15">
      <c r="A26" s="132">
        <v>0.41666666666666702</v>
      </c>
      <c r="B26" s="121">
        <f>[3]YesterdayGen!GY14</f>
        <v>3270</v>
      </c>
      <c r="C26" s="122">
        <f>[3]YesterdayGen!GZ14</f>
        <v>930</v>
      </c>
      <c r="D26" s="123">
        <f>[3]YesterdayGen!HA14</f>
        <v>2236</v>
      </c>
      <c r="E26" s="123">
        <f>[3]YesterdayGen!HB14</f>
        <v>0</v>
      </c>
      <c r="F26" s="124">
        <f>[3]YesterdayGen!HC14</f>
        <v>434</v>
      </c>
      <c r="G26" s="125">
        <f>[3]YesterdayGen!HD14</f>
        <v>2769</v>
      </c>
      <c r="H26" s="126">
        <f>[3]YesterdayGen!HE14</f>
        <v>30</v>
      </c>
      <c r="I26" s="126">
        <f>[3]YesterdayGen!HF14</f>
        <v>0</v>
      </c>
      <c r="J26" s="127">
        <f>[3]YesterdayGen!HG14</f>
        <v>74</v>
      </c>
      <c r="K26" s="128">
        <f>[3]YesterdayGen!HH14</f>
        <v>80</v>
      </c>
      <c r="L26" s="129">
        <f>[3]YesterdayGen!HI14</f>
        <v>398</v>
      </c>
      <c r="M26" s="2028">
        <f>[3]YesterdayGen!HJ14</f>
        <v>5</v>
      </c>
      <c r="N26" s="649">
        <f>[3]YesterdayGen!HK14</f>
        <v>109</v>
      </c>
      <c r="O26" s="27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96"/>
    </row>
    <row r="27" spans="1:33" ht="15">
      <c r="A27" s="120">
        <v>0.4375</v>
      </c>
      <c r="B27" s="133">
        <f t="shared" ref="B27:L27" si="10">B26/2+B28/2</f>
        <v>3306.5</v>
      </c>
      <c r="C27" s="134">
        <f t="shared" si="10"/>
        <v>929.5</v>
      </c>
      <c r="D27" s="135">
        <f t="shared" si="10"/>
        <v>2261</v>
      </c>
      <c r="E27" s="659">
        <f t="shared" si="10"/>
        <v>0</v>
      </c>
      <c r="F27" s="136">
        <f t="shared" si="10"/>
        <v>473</v>
      </c>
      <c r="G27" s="137">
        <f t="shared" si="10"/>
        <v>2771.5</v>
      </c>
      <c r="H27" s="138">
        <f t="shared" si="10"/>
        <v>30</v>
      </c>
      <c r="I27" s="138">
        <f>I26/2+I28/2</f>
        <v>0</v>
      </c>
      <c r="J27" s="139">
        <f t="shared" si="10"/>
        <v>74</v>
      </c>
      <c r="K27" s="140">
        <f t="shared" si="10"/>
        <v>82</v>
      </c>
      <c r="L27" s="141">
        <f t="shared" si="10"/>
        <v>419</v>
      </c>
      <c r="M27" s="2021">
        <f>M26/2+M28/2</f>
        <v>7</v>
      </c>
      <c r="N27" s="648">
        <f>N26/2+N28/2</f>
        <v>111.5</v>
      </c>
      <c r="O27" s="27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96"/>
    </row>
    <row r="28" spans="1:33" ht="15">
      <c r="A28" s="132">
        <v>0.45833333333333298</v>
      </c>
      <c r="B28" s="121">
        <f>[3]YesterdayGen!GY15</f>
        <v>3343</v>
      </c>
      <c r="C28" s="122">
        <f>[3]YesterdayGen!GZ15</f>
        <v>929</v>
      </c>
      <c r="D28" s="123">
        <f>[3]YesterdayGen!HA15</f>
        <v>2286</v>
      </c>
      <c r="E28" s="123">
        <f>[3]YesterdayGen!HB15</f>
        <v>0</v>
      </c>
      <c r="F28" s="124">
        <f>[3]YesterdayGen!HC15</f>
        <v>512</v>
      </c>
      <c r="G28" s="125">
        <f>[3]YesterdayGen!HD15</f>
        <v>2774</v>
      </c>
      <c r="H28" s="126">
        <f>[3]YesterdayGen!HE15</f>
        <v>30</v>
      </c>
      <c r="I28" s="126">
        <f>[3]YesterdayGen!HF15</f>
        <v>0</v>
      </c>
      <c r="J28" s="127">
        <f>[3]YesterdayGen!HG15</f>
        <v>74</v>
      </c>
      <c r="K28" s="128">
        <f>[3]YesterdayGen!HH15</f>
        <v>84</v>
      </c>
      <c r="L28" s="129">
        <f>[3]YesterdayGen!HI15</f>
        <v>440</v>
      </c>
      <c r="M28" s="2028">
        <f>[3]YesterdayGen!HJ15</f>
        <v>9</v>
      </c>
      <c r="N28" s="649">
        <f>[3]YesterdayGen!HK15</f>
        <v>114</v>
      </c>
      <c r="O28" s="27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96"/>
    </row>
    <row r="29" spans="1:33" ht="15">
      <c r="A29" s="132">
        <v>0.47916666666666702</v>
      </c>
      <c r="B29" s="133">
        <f t="shared" ref="B29:L29" si="11">B28/2+B30/2</f>
        <v>3462</v>
      </c>
      <c r="C29" s="134">
        <f t="shared" si="11"/>
        <v>929</v>
      </c>
      <c r="D29" s="135">
        <f t="shared" si="11"/>
        <v>2359</v>
      </c>
      <c r="E29" s="659">
        <f t="shared" si="11"/>
        <v>0</v>
      </c>
      <c r="F29" s="136">
        <f t="shared" si="11"/>
        <v>517</v>
      </c>
      <c r="G29" s="137">
        <f t="shared" si="11"/>
        <v>2778.5</v>
      </c>
      <c r="H29" s="138">
        <f t="shared" si="11"/>
        <v>30</v>
      </c>
      <c r="I29" s="138">
        <f>I28/2+I30/2</f>
        <v>0</v>
      </c>
      <c r="J29" s="139">
        <f t="shared" si="11"/>
        <v>75</v>
      </c>
      <c r="K29" s="140">
        <f t="shared" si="11"/>
        <v>86</v>
      </c>
      <c r="L29" s="141">
        <f t="shared" si="11"/>
        <v>453</v>
      </c>
      <c r="M29" s="2021">
        <f>M28/2+M30/2</f>
        <v>8.5</v>
      </c>
      <c r="N29" s="648">
        <f>N28/2+N30/2</f>
        <v>107</v>
      </c>
      <c r="O29" s="27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96"/>
    </row>
    <row r="30" spans="1:33" ht="15">
      <c r="A30" s="120">
        <v>0.5</v>
      </c>
      <c r="B30" s="121">
        <f>[3]YesterdayGen!GY16</f>
        <v>3581</v>
      </c>
      <c r="C30" s="122">
        <f>[3]YesterdayGen!GZ16</f>
        <v>929</v>
      </c>
      <c r="D30" s="123">
        <f>[3]YesterdayGen!HA16</f>
        <v>2432</v>
      </c>
      <c r="E30" s="123">
        <f>[3]YesterdayGen!HB16</f>
        <v>0</v>
      </c>
      <c r="F30" s="124">
        <f>[3]YesterdayGen!HC16</f>
        <v>522</v>
      </c>
      <c r="G30" s="125">
        <f>[3]YesterdayGen!HD16</f>
        <v>2783</v>
      </c>
      <c r="H30" s="126">
        <f>[3]YesterdayGen!HE16</f>
        <v>30</v>
      </c>
      <c r="I30" s="126">
        <f>[3]YesterdayGen!HF16</f>
        <v>0</v>
      </c>
      <c r="J30" s="127">
        <f>[3]YesterdayGen!HG16</f>
        <v>76</v>
      </c>
      <c r="K30" s="128">
        <f>[3]YesterdayGen!HH16</f>
        <v>88</v>
      </c>
      <c r="L30" s="129">
        <f>[3]YesterdayGen!HI16</f>
        <v>466</v>
      </c>
      <c r="M30" s="2028">
        <f>[3]YesterdayGen!HJ16</f>
        <v>8</v>
      </c>
      <c r="N30" s="649">
        <f>[3]YesterdayGen!HK16</f>
        <v>100</v>
      </c>
      <c r="O30" s="27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96"/>
    </row>
    <row r="31" spans="1:33" ht="15">
      <c r="A31" s="132">
        <v>0.52083333333333304</v>
      </c>
      <c r="B31" s="133">
        <f t="shared" ref="B31:L31" si="12">B30/2+B32/2</f>
        <v>3727</v>
      </c>
      <c r="C31" s="134">
        <f t="shared" si="12"/>
        <v>929.5</v>
      </c>
      <c r="D31" s="135">
        <f t="shared" si="12"/>
        <v>2414</v>
      </c>
      <c r="E31" s="659">
        <f t="shared" si="12"/>
        <v>0</v>
      </c>
      <c r="F31" s="136">
        <f t="shared" si="12"/>
        <v>571</v>
      </c>
      <c r="G31" s="137">
        <f t="shared" si="12"/>
        <v>2789.5</v>
      </c>
      <c r="H31" s="138">
        <f t="shared" si="12"/>
        <v>30</v>
      </c>
      <c r="I31" s="138">
        <f>I30/2+I32/2</f>
        <v>0</v>
      </c>
      <c r="J31" s="139">
        <f>J30/2+J32/2</f>
        <v>77.5</v>
      </c>
      <c r="K31" s="140">
        <f>K30/2+K32/2</f>
        <v>92</v>
      </c>
      <c r="L31" s="141">
        <f t="shared" si="12"/>
        <v>455</v>
      </c>
      <c r="M31" s="2021">
        <f>M30/2+M32/2</f>
        <v>10</v>
      </c>
      <c r="N31" s="648">
        <f>N30/2+N32/2</f>
        <v>109</v>
      </c>
      <c r="O31" s="27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96"/>
    </row>
    <row r="32" spans="1:33" ht="15">
      <c r="A32" s="132">
        <v>0.54166666666666696</v>
      </c>
      <c r="B32" s="121">
        <f>[3]YesterdayGen!GY17</f>
        <v>3873</v>
      </c>
      <c r="C32" s="122">
        <f>[3]YesterdayGen!GZ17</f>
        <v>930</v>
      </c>
      <c r="D32" s="123">
        <f>[3]YesterdayGen!HA17</f>
        <v>2396</v>
      </c>
      <c r="E32" s="123">
        <f>[3]YesterdayGen!HB17</f>
        <v>0</v>
      </c>
      <c r="F32" s="124">
        <f>[3]YesterdayGen!HC17</f>
        <v>620</v>
      </c>
      <c r="G32" s="125">
        <f>[3]YesterdayGen!HD17</f>
        <v>2796</v>
      </c>
      <c r="H32" s="126">
        <f>[3]YesterdayGen!HE17</f>
        <v>30</v>
      </c>
      <c r="I32" s="126">
        <f>[3]YesterdayGen!HF17</f>
        <v>0</v>
      </c>
      <c r="J32" s="127">
        <f>[3]YesterdayGen!HG17</f>
        <v>79</v>
      </c>
      <c r="K32" s="128">
        <f>[3]YesterdayGen!HH17</f>
        <v>96</v>
      </c>
      <c r="L32" s="129">
        <f>[3]YesterdayGen!HI17</f>
        <v>444</v>
      </c>
      <c r="M32" s="2028">
        <f>[3]YesterdayGen!HJ17</f>
        <v>12</v>
      </c>
      <c r="N32" s="649">
        <f>[3]YesterdayGen!HK18</f>
        <v>118</v>
      </c>
      <c r="O32" s="27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96"/>
    </row>
    <row r="33" spans="1:30" ht="15">
      <c r="A33" s="120">
        <v>0.5625</v>
      </c>
      <c r="B33" s="133">
        <f t="shared" ref="B33:L33" si="13">B32/2+B34/2</f>
        <v>3873</v>
      </c>
      <c r="C33" s="134">
        <f t="shared" si="13"/>
        <v>930</v>
      </c>
      <c r="D33" s="135">
        <f t="shared" si="13"/>
        <v>2396</v>
      </c>
      <c r="E33" s="659">
        <f t="shared" si="13"/>
        <v>0</v>
      </c>
      <c r="F33" s="136">
        <f t="shared" si="13"/>
        <v>620</v>
      </c>
      <c r="G33" s="137">
        <f t="shared" si="13"/>
        <v>2796</v>
      </c>
      <c r="H33" s="138">
        <f t="shared" si="13"/>
        <v>30</v>
      </c>
      <c r="I33" s="138">
        <f>I32/2+I34/2</f>
        <v>0</v>
      </c>
      <c r="J33" s="139">
        <f t="shared" si="13"/>
        <v>79</v>
      </c>
      <c r="K33" s="140">
        <f>K32/2+K34/2</f>
        <v>96</v>
      </c>
      <c r="L33" s="141">
        <f t="shared" si="13"/>
        <v>444</v>
      </c>
      <c r="M33" s="2021">
        <f>M32/2+M34/2</f>
        <v>12</v>
      </c>
      <c r="N33" s="648">
        <f>N32/2+N34/2</f>
        <v>118</v>
      </c>
      <c r="O33" s="27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96"/>
    </row>
    <row r="34" spans="1:30" ht="15">
      <c r="A34" s="132">
        <v>0.58333333333333304</v>
      </c>
      <c r="B34" s="121">
        <f>[3]YesterdayGen!GY17</f>
        <v>3873</v>
      </c>
      <c r="C34" s="122">
        <f>[3]YesterdayGen!GZ17</f>
        <v>930</v>
      </c>
      <c r="D34" s="123">
        <f>[3]YesterdayGen!HA17</f>
        <v>2396</v>
      </c>
      <c r="E34" s="123">
        <f>[3]YesterdayGen!HB17</f>
        <v>0</v>
      </c>
      <c r="F34" s="124">
        <f>[3]YesterdayGen!HC17</f>
        <v>620</v>
      </c>
      <c r="G34" s="125">
        <f>[3]YesterdayGen!HD17</f>
        <v>2796</v>
      </c>
      <c r="H34" s="126">
        <f>[3]YesterdayGen!HE17</f>
        <v>30</v>
      </c>
      <c r="I34" s="126">
        <f>[3]YesterdayGen!HF17</f>
        <v>0</v>
      </c>
      <c r="J34" s="127">
        <f>[3]YesterdayGen!HG17</f>
        <v>79</v>
      </c>
      <c r="K34" s="128">
        <f>[3]YesterdayGen!HH17</f>
        <v>96</v>
      </c>
      <c r="L34" s="129">
        <f>[3]YesterdayGen!HI17</f>
        <v>444</v>
      </c>
      <c r="M34" s="2028">
        <f>[3]YesterdayGen!HJ17</f>
        <v>12</v>
      </c>
      <c r="N34" s="649">
        <f>[3]YesterdayGen!HK18</f>
        <v>118</v>
      </c>
      <c r="O34" s="27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96"/>
    </row>
    <row r="35" spans="1:30" ht="15">
      <c r="A35" s="132">
        <v>0.60416666666666696</v>
      </c>
      <c r="B35" s="133">
        <f t="shared" ref="B35:L35" si="14">B34/2+B36/2</f>
        <v>3751.5</v>
      </c>
      <c r="C35" s="134">
        <f t="shared" si="14"/>
        <v>929.5</v>
      </c>
      <c r="D35" s="135">
        <f t="shared" si="14"/>
        <v>2427</v>
      </c>
      <c r="E35" s="659">
        <f t="shared" si="14"/>
        <v>0</v>
      </c>
      <c r="F35" s="136">
        <f t="shared" si="14"/>
        <v>700</v>
      </c>
      <c r="G35" s="137">
        <f t="shared" si="14"/>
        <v>3029</v>
      </c>
      <c r="H35" s="138">
        <f t="shared" si="14"/>
        <v>30</v>
      </c>
      <c r="I35" s="138">
        <f>I34/2+I36/2</f>
        <v>0</v>
      </c>
      <c r="J35" s="139">
        <f t="shared" si="14"/>
        <v>78.5</v>
      </c>
      <c r="K35" s="140">
        <f>K34/2+K36/2</f>
        <v>97</v>
      </c>
      <c r="L35" s="141">
        <f t="shared" si="14"/>
        <v>368</v>
      </c>
      <c r="M35" s="2021">
        <f>M34/2+M36/2</f>
        <v>20</v>
      </c>
      <c r="N35" s="648">
        <f>N34/2+N36/2</f>
        <v>114</v>
      </c>
      <c r="O35" s="27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96"/>
    </row>
    <row r="36" spans="1:30" ht="15">
      <c r="A36" s="120">
        <v>0.625</v>
      </c>
      <c r="B36" s="121">
        <f>[3]YesterdayGen!GY19</f>
        <v>3630</v>
      </c>
      <c r="C36" s="122">
        <f>[3]YesterdayGen!GZ19</f>
        <v>929</v>
      </c>
      <c r="D36" s="123">
        <f>[3]YesterdayGen!HA19</f>
        <v>2458</v>
      </c>
      <c r="E36" s="123">
        <f>[3]YesterdayGen!HB19</f>
        <v>0</v>
      </c>
      <c r="F36" s="124">
        <f>[3]YesterdayGen!HC19</f>
        <v>780</v>
      </c>
      <c r="G36" s="125">
        <f>[3]YesterdayGen!HD19</f>
        <v>3262</v>
      </c>
      <c r="H36" s="126">
        <f>[3]YesterdayGen!HE19</f>
        <v>30</v>
      </c>
      <c r="I36" s="126">
        <f>[3]YesterdayGen!HF19</f>
        <v>0</v>
      </c>
      <c r="J36" s="127">
        <f>[3]YesterdayGen!HG19</f>
        <v>78</v>
      </c>
      <c r="K36" s="128">
        <f>[3]YesterdayGen!HH19</f>
        <v>98</v>
      </c>
      <c r="L36" s="129">
        <f>[3]YesterdayGen!HI19</f>
        <v>292</v>
      </c>
      <c r="M36" s="2028">
        <f>[3]YesterdayGen!HJ19</f>
        <v>28</v>
      </c>
      <c r="N36" s="649">
        <f>[3]YesterdayGen!HK19</f>
        <v>110</v>
      </c>
      <c r="O36" s="27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96"/>
    </row>
    <row r="37" spans="1:30" ht="15">
      <c r="A37" s="132">
        <v>0.64583333333333304</v>
      </c>
      <c r="B37" s="133">
        <f t="shared" ref="B37:L37" si="15">B36/2+B38/2</f>
        <v>3625</v>
      </c>
      <c r="C37" s="134">
        <f t="shared" si="15"/>
        <v>929</v>
      </c>
      <c r="D37" s="135">
        <f t="shared" si="15"/>
        <v>2433.5</v>
      </c>
      <c r="E37" s="659">
        <f t="shared" si="15"/>
        <v>0</v>
      </c>
      <c r="F37" s="136">
        <f t="shared" si="15"/>
        <v>784.5</v>
      </c>
      <c r="G37" s="137">
        <f t="shared" si="15"/>
        <v>3247</v>
      </c>
      <c r="H37" s="138">
        <f t="shared" si="15"/>
        <v>30</v>
      </c>
      <c r="I37" s="138">
        <f>I36/2+I38/2</f>
        <v>0</v>
      </c>
      <c r="J37" s="139">
        <f t="shared" si="15"/>
        <v>77.5</v>
      </c>
      <c r="K37" s="140">
        <f>K36/2+K38/2</f>
        <v>97</v>
      </c>
      <c r="L37" s="141">
        <f t="shared" si="15"/>
        <v>239.5</v>
      </c>
      <c r="M37" s="2021">
        <f>M36/2+M38/2</f>
        <v>29.5</v>
      </c>
      <c r="N37" s="648">
        <f>N36/2+N38/2</f>
        <v>103</v>
      </c>
      <c r="O37" s="27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96"/>
    </row>
    <row r="38" spans="1:30" ht="15">
      <c r="A38" s="132">
        <v>0.66666666666666696</v>
      </c>
      <c r="B38" s="121">
        <f>[3]YesterdayGen!GY20</f>
        <v>3620</v>
      </c>
      <c r="C38" s="122">
        <f>[3]YesterdayGen!GZ20</f>
        <v>929</v>
      </c>
      <c r="D38" s="123">
        <f>[3]YesterdayGen!HA20</f>
        <v>2409</v>
      </c>
      <c r="E38" s="123">
        <f>[3]YesterdayGen!HB20</f>
        <v>0</v>
      </c>
      <c r="F38" s="124">
        <f>[3]YesterdayGen!HC20</f>
        <v>789</v>
      </c>
      <c r="G38" s="125">
        <f>[3]YesterdayGen!HD20</f>
        <v>3232</v>
      </c>
      <c r="H38" s="126">
        <f>[3]YesterdayGen!HE20</f>
        <v>30</v>
      </c>
      <c r="I38" s="126">
        <f>[3]YesterdayGen!HF20</f>
        <v>0</v>
      </c>
      <c r="J38" s="127">
        <f>[3]YesterdayGen!HG20</f>
        <v>77</v>
      </c>
      <c r="K38" s="128">
        <f>[3]YesterdayGen!HH20</f>
        <v>96</v>
      </c>
      <c r="L38" s="129">
        <f>[3]YesterdayGen!HI20</f>
        <v>187</v>
      </c>
      <c r="M38" s="2028">
        <f>[3]YesterdayGen!HJ20</f>
        <v>31</v>
      </c>
      <c r="N38" s="649">
        <f>[3]YesterdayGen!HK20</f>
        <v>96</v>
      </c>
      <c r="O38" s="27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96"/>
    </row>
    <row r="39" spans="1:30" ht="15">
      <c r="A39" s="120">
        <v>0.6875</v>
      </c>
      <c r="B39" s="2029">
        <f>B38/2+B40/2</f>
        <v>3610</v>
      </c>
      <c r="C39" s="134">
        <f t="shared" ref="C39:L39" si="16">C38/2+C40/2</f>
        <v>929.5</v>
      </c>
      <c r="D39" s="135">
        <f t="shared" si="16"/>
        <v>2314.5</v>
      </c>
      <c r="E39" s="659">
        <f t="shared" si="16"/>
        <v>0</v>
      </c>
      <c r="F39" s="136">
        <f t="shared" si="16"/>
        <v>841</v>
      </c>
      <c r="G39" s="137">
        <f t="shared" si="16"/>
        <v>3192.5</v>
      </c>
      <c r="H39" s="138">
        <f t="shared" si="16"/>
        <v>30</v>
      </c>
      <c r="I39" s="138">
        <f>I38/2+I40/2</f>
        <v>0</v>
      </c>
      <c r="J39" s="139">
        <f t="shared" si="16"/>
        <v>77.5</v>
      </c>
      <c r="K39" s="140">
        <f>K38/2+K40/2</f>
        <v>96</v>
      </c>
      <c r="L39" s="141">
        <f t="shared" si="16"/>
        <v>129.5</v>
      </c>
      <c r="M39" s="2021">
        <f>M38/2+M40/2</f>
        <v>26.5</v>
      </c>
      <c r="N39" s="648">
        <f>N38/2+N40/2</f>
        <v>98.5</v>
      </c>
      <c r="O39" s="27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96"/>
      <c r="AD39" s="7" t="s">
        <v>0</v>
      </c>
    </row>
    <row r="40" spans="1:30" ht="15">
      <c r="A40" s="132">
        <v>0.70833333333333304</v>
      </c>
      <c r="B40" s="121">
        <f>[3]YesterdayGen!GY21</f>
        <v>3600</v>
      </c>
      <c r="C40" s="122">
        <f>[3]YesterdayGen!GZ21</f>
        <v>930</v>
      </c>
      <c r="D40" s="123">
        <f>[3]YesterdayGen!HA21</f>
        <v>2220</v>
      </c>
      <c r="E40" s="123">
        <f>[3]YesterdayGen!HB21</f>
        <v>0</v>
      </c>
      <c r="F40" s="124">
        <f>[3]YesterdayGen!HC21</f>
        <v>893</v>
      </c>
      <c r="G40" s="125">
        <f>[3]YesterdayGen!HD21</f>
        <v>3153</v>
      </c>
      <c r="H40" s="126">
        <f>[3]YesterdayGen!HE21</f>
        <v>30</v>
      </c>
      <c r="I40" s="126">
        <f>[3]YesterdayGen!HF21</f>
        <v>0</v>
      </c>
      <c r="J40" s="127">
        <f>[3]YesterdayGen!HG21</f>
        <v>78</v>
      </c>
      <c r="K40" s="128">
        <f>[3]YesterdayGen!HH21</f>
        <v>96</v>
      </c>
      <c r="L40" s="129">
        <f>[3]YesterdayGen!HI21</f>
        <v>72</v>
      </c>
      <c r="M40" s="2028">
        <f>[3]YesterdayGen!HJ21</f>
        <v>22</v>
      </c>
      <c r="N40" s="649">
        <f>[3]YesterdayGen!HK21</f>
        <v>101</v>
      </c>
      <c r="O40" s="27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96"/>
    </row>
    <row r="41" spans="1:30" ht="15">
      <c r="A41" s="132">
        <v>0.72916666666666696</v>
      </c>
      <c r="B41" s="133">
        <f t="shared" ref="B41:L41" si="17">B40/2+B42/2</f>
        <v>3541</v>
      </c>
      <c r="C41" s="134">
        <f t="shared" si="17"/>
        <v>929</v>
      </c>
      <c r="D41" s="135">
        <f t="shared" si="17"/>
        <v>2169</v>
      </c>
      <c r="E41" s="659">
        <f t="shared" si="17"/>
        <v>0</v>
      </c>
      <c r="F41" s="136">
        <f t="shared" si="17"/>
        <v>988.5</v>
      </c>
      <c r="G41" s="137">
        <f t="shared" si="17"/>
        <v>3080.5</v>
      </c>
      <c r="H41" s="138">
        <f t="shared" si="17"/>
        <v>30</v>
      </c>
      <c r="I41" s="138">
        <f>I40/2+I42/2</f>
        <v>0</v>
      </c>
      <c r="J41" s="139">
        <f t="shared" si="17"/>
        <v>103.5</v>
      </c>
      <c r="K41" s="140">
        <f t="shared" si="17"/>
        <v>95</v>
      </c>
      <c r="L41" s="141">
        <f t="shared" si="17"/>
        <v>39.5</v>
      </c>
      <c r="M41" s="2021">
        <f>M40/2+M42/2</f>
        <v>17</v>
      </c>
      <c r="N41" s="648">
        <f>N40/2+N42/2</f>
        <v>87.5</v>
      </c>
      <c r="O41" s="27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96"/>
    </row>
    <row r="42" spans="1:30" ht="15.75">
      <c r="A42" s="120">
        <v>0.75</v>
      </c>
      <c r="B42" s="121">
        <f>[3]YesterdayGen!GY22</f>
        <v>3482</v>
      </c>
      <c r="C42" s="122">
        <f>[3]YesterdayGen!GZ22</f>
        <v>928</v>
      </c>
      <c r="D42" s="123">
        <f>[3]YesterdayGen!HA22</f>
        <v>2118</v>
      </c>
      <c r="E42" s="123">
        <f>[3]YesterdayGen!HB22</f>
        <v>0</v>
      </c>
      <c r="F42" s="124">
        <f>[3]YesterdayGen!HC22</f>
        <v>1084</v>
      </c>
      <c r="G42" s="125">
        <f>[3]YesterdayGen!HD22</f>
        <v>3008</v>
      </c>
      <c r="H42" s="126">
        <f>[3]YesterdayGen!HE22</f>
        <v>30</v>
      </c>
      <c r="I42" s="126">
        <f>[3]YesterdayGen!HF22</f>
        <v>0</v>
      </c>
      <c r="J42" s="127">
        <f>[3]YesterdayGen!HG22</f>
        <v>129</v>
      </c>
      <c r="K42" s="128">
        <f>[3]YesterdayGen!HH22</f>
        <v>94</v>
      </c>
      <c r="L42" s="129">
        <f>[3]YesterdayGen!HI22</f>
        <v>7</v>
      </c>
      <c r="M42" s="2028">
        <f>[3]YesterdayGen!HJ22</f>
        <v>12</v>
      </c>
      <c r="N42" s="649">
        <f>[3]YesterdayGen!HK22</f>
        <v>74</v>
      </c>
      <c r="O42" s="27"/>
      <c r="R42" s="13"/>
      <c r="S42" s="13"/>
      <c r="T42" s="32"/>
      <c r="U42" s="32"/>
      <c r="V42" s="13"/>
      <c r="W42" s="13"/>
      <c r="X42" s="13"/>
      <c r="Y42" s="13"/>
      <c r="Z42" s="13"/>
      <c r="AA42" s="13"/>
      <c r="AB42" s="13"/>
      <c r="AC42" s="96"/>
    </row>
    <row r="43" spans="1:30" ht="15">
      <c r="A43" s="132">
        <v>0.77083333333333304</v>
      </c>
      <c r="B43" s="133">
        <f t="shared" ref="B43:L43" si="18">B42/2+B44/2</f>
        <v>3717.5</v>
      </c>
      <c r="C43" s="134">
        <f t="shared" si="18"/>
        <v>928.5</v>
      </c>
      <c r="D43" s="135">
        <f t="shared" si="18"/>
        <v>2362.5</v>
      </c>
      <c r="E43" s="659">
        <f t="shared" si="18"/>
        <v>0</v>
      </c>
      <c r="F43" s="136">
        <f t="shared" si="18"/>
        <v>1130</v>
      </c>
      <c r="G43" s="137">
        <f t="shared" si="18"/>
        <v>3171</v>
      </c>
      <c r="H43" s="138">
        <f t="shared" si="18"/>
        <v>30</v>
      </c>
      <c r="I43" s="138">
        <f>I42/2+I44/2</f>
        <v>0</v>
      </c>
      <c r="J43" s="139">
        <f t="shared" si="18"/>
        <v>199.5</v>
      </c>
      <c r="K43" s="140">
        <f t="shared" si="18"/>
        <v>98</v>
      </c>
      <c r="L43" s="141">
        <f t="shared" si="18"/>
        <v>3.5</v>
      </c>
      <c r="M43" s="2021">
        <f>M42/2+M44/2</f>
        <v>9.5</v>
      </c>
      <c r="N43" s="650">
        <f>N42/2+N44/2</f>
        <v>105</v>
      </c>
      <c r="O43" s="27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96"/>
    </row>
    <row r="44" spans="1:30" ht="15">
      <c r="A44" s="132">
        <v>0.79166666666666696</v>
      </c>
      <c r="B44" s="121">
        <f>[3]YesterdayGen!GY24</f>
        <v>3953</v>
      </c>
      <c r="C44" s="122">
        <f>[3]YesterdayGen!GZ24</f>
        <v>929</v>
      </c>
      <c r="D44" s="123">
        <f>[3]YesterdayGen!HA24</f>
        <v>2607</v>
      </c>
      <c r="E44" s="123">
        <f>[3]YesterdayGen!HB24</f>
        <v>0</v>
      </c>
      <c r="F44" s="124">
        <f>[3]YesterdayGen!HC24</f>
        <v>1176</v>
      </c>
      <c r="G44" s="125">
        <f>[3]YesterdayGen!HD24</f>
        <v>3334</v>
      </c>
      <c r="H44" s="126">
        <f>[3]YesterdayGen!HE24</f>
        <v>30</v>
      </c>
      <c r="I44" s="126">
        <f>[3]YesterdayGen!HF24</f>
        <v>0</v>
      </c>
      <c r="J44" s="127">
        <f>[3]YesterdayGen!HG24</f>
        <v>270</v>
      </c>
      <c r="K44" s="128">
        <f>[3]YesterdayGen!HH24</f>
        <v>102</v>
      </c>
      <c r="L44" s="129">
        <f>[3]YesterdayGen!HI24</f>
        <v>0</v>
      </c>
      <c r="M44" s="2028">
        <f>[3]YesterdayGen!HJ24</f>
        <v>7</v>
      </c>
      <c r="N44" s="649">
        <f>[3]YesterdayGen!HK24</f>
        <v>136</v>
      </c>
      <c r="O44" s="27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96"/>
    </row>
    <row r="45" spans="1:30" ht="15">
      <c r="A45" s="120">
        <v>0.8125</v>
      </c>
      <c r="B45" s="121">
        <f>[3]YesterdayGen!GY25</f>
        <v>3923</v>
      </c>
      <c r="C45" s="122">
        <f>[3]YesterdayGen!GZ25</f>
        <v>929</v>
      </c>
      <c r="D45" s="123">
        <f>[3]YesterdayGen!HA25</f>
        <v>2560</v>
      </c>
      <c r="E45" s="123">
        <f>[3]YesterdayGen!HB25</f>
        <v>0</v>
      </c>
      <c r="F45" s="124">
        <f>[3]YesterdayGen!HC25</f>
        <v>1212</v>
      </c>
      <c r="G45" s="125">
        <f>[3]YesterdayGen!HD25</f>
        <v>3603</v>
      </c>
      <c r="H45" s="126">
        <f>[3]YesterdayGen!HE25</f>
        <v>30</v>
      </c>
      <c r="I45" s="126">
        <f>[3]YesterdayGen!HF25</f>
        <v>0</v>
      </c>
      <c r="J45" s="127">
        <f>[3]YesterdayGen!HG25</f>
        <v>273</v>
      </c>
      <c r="K45" s="128">
        <f>[3]YesterdayGen!HH25</f>
        <v>96</v>
      </c>
      <c r="L45" s="129">
        <f>[3]YesterdayGen!HI25</f>
        <v>0</v>
      </c>
      <c r="M45" s="2019">
        <f>[3]YesterdayGen!HJ25</f>
        <v>10</v>
      </c>
      <c r="N45" s="648">
        <f>N44/2+N46/2</f>
        <v>143</v>
      </c>
      <c r="O45" s="27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96"/>
    </row>
    <row r="46" spans="1:30" ht="15">
      <c r="A46" s="132">
        <v>0.83333333333333304</v>
      </c>
      <c r="B46" s="121">
        <f>[3]YesterdayGen!GY26</f>
        <v>3995</v>
      </c>
      <c r="C46" s="122">
        <f>[3]YesterdayGen!GZ26</f>
        <v>787</v>
      </c>
      <c r="D46" s="123">
        <f>[3]YesterdayGen!HA26</f>
        <v>2618</v>
      </c>
      <c r="E46" s="123">
        <f>[3]YesterdayGen!HB26</f>
        <v>0</v>
      </c>
      <c r="F46" s="124">
        <f>[3]YesterdayGen!HC26</f>
        <v>1223</v>
      </c>
      <c r="G46" s="125">
        <f>[3]YesterdayGen!HD26</f>
        <v>3602</v>
      </c>
      <c r="H46" s="126">
        <f>[3]YesterdayGen!HE26</f>
        <v>30</v>
      </c>
      <c r="I46" s="126">
        <f>[3]YesterdayGen!HF26</f>
        <v>0</v>
      </c>
      <c r="J46" s="127">
        <f>[3]YesterdayGen!HG26</f>
        <v>277</v>
      </c>
      <c r="K46" s="128">
        <f>[3]YesterdayGen!HH26</f>
        <v>104</v>
      </c>
      <c r="L46" s="129">
        <f>[3]YesterdayGen!HI26</f>
        <v>0</v>
      </c>
      <c r="M46" s="2028">
        <f>[3]YesterdayGen!HJ26</f>
        <v>7</v>
      </c>
      <c r="N46" s="649">
        <f>[3]YesterdayGen!HK26</f>
        <v>150</v>
      </c>
      <c r="O46" s="27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96"/>
    </row>
    <row r="47" spans="1:30" ht="15">
      <c r="A47" s="132">
        <v>0.85416666666666696</v>
      </c>
      <c r="B47" s="133">
        <f t="shared" ref="B47:L47" si="19">B46/2+B48/2</f>
        <v>3951</v>
      </c>
      <c r="C47" s="134">
        <f t="shared" si="19"/>
        <v>787</v>
      </c>
      <c r="D47" s="135">
        <f t="shared" si="19"/>
        <v>2660.5</v>
      </c>
      <c r="E47" s="659">
        <f t="shared" si="19"/>
        <v>0</v>
      </c>
      <c r="F47" s="136">
        <f t="shared" si="19"/>
        <v>1233.5</v>
      </c>
      <c r="G47" s="137">
        <f t="shared" si="19"/>
        <v>3640</v>
      </c>
      <c r="H47" s="138">
        <f t="shared" si="19"/>
        <v>30</v>
      </c>
      <c r="I47" s="138">
        <f t="shared" si="19"/>
        <v>0</v>
      </c>
      <c r="J47" s="139">
        <f t="shared" si="19"/>
        <v>277</v>
      </c>
      <c r="K47" s="140">
        <f t="shared" si="19"/>
        <v>105</v>
      </c>
      <c r="L47" s="141">
        <f t="shared" si="19"/>
        <v>0</v>
      </c>
      <c r="M47" s="2021">
        <f>M46/2+M48/2</f>
        <v>4</v>
      </c>
      <c r="N47" s="648">
        <f>N46/2+N48/2</f>
        <v>140.5</v>
      </c>
      <c r="O47" s="27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96"/>
    </row>
    <row r="48" spans="1:30" ht="15">
      <c r="A48" s="120">
        <v>0.875</v>
      </c>
      <c r="B48" s="121">
        <f>[3]YesterdayGen!GY27</f>
        <v>3907</v>
      </c>
      <c r="C48" s="122">
        <f>[3]YesterdayGen!GZ27</f>
        <v>787</v>
      </c>
      <c r="D48" s="123">
        <f>[3]YesterdayGen!HA27</f>
        <v>2703</v>
      </c>
      <c r="E48" s="123">
        <f>[3]YesterdayGen!HB27</f>
        <v>0</v>
      </c>
      <c r="F48" s="124">
        <f>[3]YesterdayGen!HC27</f>
        <v>1244</v>
      </c>
      <c r="G48" s="125">
        <f>[3]YesterdayGen!HD27</f>
        <v>3678</v>
      </c>
      <c r="H48" s="126">
        <f>[3]YesterdayGen!HE27</f>
        <v>30</v>
      </c>
      <c r="I48" s="126">
        <f>[3]YesterdayGen!HF27</f>
        <v>0</v>
      </c>
      <c r="J48" s="127">
        <f>[3]YesterdayGen!HG27</f>
        <v>277</v>
      </c>
      <c r="K48" s="128">
        <f>[3]YesterdayGen!HH27</f>
        <v>106</v>
      </c>
      <c r="L48" s="129">
        <f>[3]YesterdayGen!HI27</f>
        <v>0</v>
      </c>
      <c r="M48" s="2028">
        <f>[3]YesterdayGen!HJ27</f>
        <v>1</v>
      </c>
      <c r="N48" s="649">
        <f>[3]YesterdayGen!HK27</f>
        <v>131</v>
      </c>
      <c r="O48" s="27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96"/>
    </row>
    <row r="49" spans="1:29" ht="15">
      <c r="A49" s="132">
        <v>0.89583333333333304</v>
      </c>
      <c r="B49" s="133">
        <f t="shared" ref="B49:L49" si="20">B48/2+B50/2</f>
        <v>3903</v>
      </c>
      <c r="C49" s="134">
        <f t="shared" si="20"/>
        <v>787</v>
      </c>
      <c r="D49" s="135">
        <f t="shared" si="20"/>
        <v>2715</v>
      </c>
      <c r="E49" s="659">
        <f t="shared" si="20"/>
        <v>0</v>
      </c>
      <c r="F49" s="136">
        <f t="shared" si="20"/>
        <v>1238</v>
      </c>
      <c r="G49" s="137">
        <f t="shared" si="20"/>
        <v>3723.5</v>
      </c>
      <c r="H49" s="138">
        <f t="shared" si="20"/>
        <v>30</v>
      </c>
      <c r="I49" s="138">
        <f>I48/2+I50/2</f>
        <v>0</v>
      </c>
      <c r="J49" s="139">
        <f t="shared" si="20"/>
        <v>274</v>
      </c>
      <c r="K49" s="140">
        <f>K48/2+K50/2</f>
        <v>107</v>
      </c>
      <c r="L49" s="141">
        <f t="shared" si="20"/>
        <v>0</v>
      </c>
      <c r="M49" s="2021">
        <f>M48/2+M50/2</f>
        <v>0.5</v>
      </c>
      <c r="N49" s="648">
        <f>N48/2+N50/2</f>
        <v>150</v>
      </c>
      <c r="O49" s="27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96"/>
    </row>
    <row r="50" spans="1:29" ht="15.75">
      <c r="A50" s="132">
        <v>0.91666666666666696</v>
      </c>
      <c r="B50" s="121">
        <f>[3]YesterdayGen!GY28</f>
        <v>3899</v>
      </c>
      <c r="C50" s="122">
        <f>[3]YesterdayGen!GZ28</f>
        <v>787</v>
      </c>
      <c r="D50" s="123">
        <f>[3]YesterdayGen!HA28</f>
        <v>2727</v>
      </c>
      <c r="E50" s="123">
        <f>[3]YesterdayGen!HB28</f>
        <v>0</v>
      </c>
      <c r="F50" s="124">
        <f>[3]YesterdayGen!HC28</f>
        <v>1232</v>
      </c>
      <c r="G50" s="125">
        <f>[3]YesterdayGen!HD28</f>
        <v>3769</v>
      </c>
      <c r="H50" s="126">
        <f>[3]YesterdayGen!HE28</f>
        <v>30</v>
      </c>
      <c r="I50" s="126">
        <f>[3]YesterdayGen!HF28</f>
        <v>0</v>
      </c>
      <c r="J50" s="127">
        <f>[3]YesterdayGen!HG28</f>
        <v>271</v>
      </c>
      <c r="K50" s="128">
        <f>[3]YesterdayGen!HH28</f>
        <v>108</v>
      </c>
      <c r="L50" s="129">
        <f>[3]YesterdayGen!HI28</f>
        <v>0</v>
      </c>
      <c r="M50" s="2028">
        <f>[3]YesterdayGen!HJ28</f>
        <v>0</v>
      </c>
      <c r="N50" s="649">
        <f>[3]YesterdayGen!HK28</f>
        <v>169</v>
      </c>
      <c r="O50" s="27"/>
      <c r="R50" s="13"/>
      <c r="S50" s="13"/>
      <c r="T50" s="13"/>
      <c r="U50" s="13"/>
      <c r="V50" s="13"/>
      <c r="W50" s="13"/>
      <c r="X50" s="13"/>
      <c r="Y50" s="13"/>
      <c r="Z50" s="32"/>
      <c r="AA50" s="32"/>
      <c r="AB50" s="32"/>
      <c r="AC50" s="96"/>
    </row>
    <row r="51" spans="1:29" ht="15.75">
      <c r="A51" s="120">
        <v>0.9375</v>
      </c>
      <c r="B51" s="133">
        <f t="shared" ref="B51:L51" si="21">B50/2+B52/2</f>
        <v>3904</v>
      </c>
      <c r="C51" s="134">
        <f t="shared" si="21"/>
        <v>787</v>
      </c>
      <c r="D51" s="135">
        <f t="shared" si="21"/>
        <v>2730</v>
      </c>
      <c r="E51" s="659">
        <f t="shared" si="21"/>
        <v>0</v>
      </c>
      <c r="F51" s="136">
        <f t="shared" si="21"/>
        <v>1138.5</v>
      </c>
      <c r="G51" s="137">
        <f t="shared" si="21"/>
        <v>3774</v>
      </c>
      <c r="H51" s="138">
        <f>H50/2+H52/2</f>
        <v>30</v>
      </c>
      <c r="I51" s="138">
        <f>I50/2+I52/2</f>
        <v>0</v>
      </c>
      <c r="J51" s="139">
        <f t="shared" si="21"/>
        <v>271</v>
      </c>
      <c r="K51" s="140">
        <f t="shared" si="21"/>
        <v>109</v>
      </c>
      <c r="L51" s="141">
        <f t="shared" si="21"/>
        <v>0</v>
      </c>
      <c r="M51" s="2021">
        <f>M50/2+M52/2</f>
        <v>0</v>
      </c>
      <c r="N51" s="648">
        <f>N50/2+N52/2</f>
        <v>197</v>
      </c>
      <c r="O51" s="27"/>
      <c r="R51" s="13"/>
      <c r="S51" s="13"/>
      <c r="T51" s="13"/>
      <c r="U51" s="13"/>
      <c r="V51" s="13"/>
      <c r="W51" s="13"/>
      <c r="X51" s="13"/>
      <c r="Y51" s="13"/>
      <c r="Z51" s="32"/>
      <c r="AA51" s="32"/>
      <c r="AB51" s="32"/>
      <c r="AC51" s="96"/>
    </row>
    <row r="52" spans="1:29">
      <c r="A52" s="132">
        <v>0.95833333333333304</v>
      </c>
      <c r="B52" s="121">
        <f>[3]YesterdayGen!GY29</f>
        <v>3909</v>
      </c>
      <c r="C52" s="122">
        <f>[3]YesterdayGen!GZ29</f>
        <v>787</v>
      </c>
      <c r="D52" s="123">
        <f>[3]YesterdayGen!HA29</f>
        <v>2733</v>
      </c>
      <c r="E52" s="123">
        <f>[3]YesterdayGen!HB29</f>
        <v>0</v>
      </c>
      <c r="F52" s="124">
        <f>[3]YesterdayGen!HC29</f>
        <v>1045</v>
      </c>
      <c r="G52" s="125">
        <f>[3]YesterdayGen!HD29</f>
        <v>3779</v>
      </c>
      <c r="H52" s="126">
        <f>[3]YesterdayGen!HE29</f>
        <v>30</v>
      </c>
      <c r="I52" s="126">
        <f>[3]YesterdayGen!HF29</f>
        <v>0</v>
      </c>
      <c r="J52" s="127">
        <f>[3]YesterdayGen!HG29</f>
        <v>271</v>
      </c>
      <c r="K52" s="128">
        <f>[3]YesterdayGen!HH29</f>
        <v>110</v>
      </c>
      <c r="L52" s="129">
        <f>[3]YesterdayGen!HI29</f>
        <v>0</v>
      </c>
      <c r="M52" s="2028">
        <f>[3]YesterdayGen!HJ29</f>
        <v>0</v>
      </c>
      <c r="N52" s="649">
        <f>[3]YesterdayGen!HK29</f>
        <v>225</v>
      </c>
      <c r="O52" s="27"/>
    </row>
    <row r="53" spans="1:29" ht="23.25" customHeight="1">
      <c r="A53" s="132">
        <v>0.97916666666666696</v>
      </c>
      <c r="B53" s="133">
        <f>B52/2+B54/2</f>
        <v>3935.5</v>
      </c>
      <c r="C53" s="134">
        <f t="shared" ref="C53:L53" si="22">C52/2+C54/2</f>
        <v>787</v>
      </c>
      <c r="D53" s="135">
        <f t="shared" si="22"/>
        <v>2731.5</v>
      </c>
      <c r="E53" s="659">
        <f t="shared" si="22"/>
        <v>0</v>
      </c>
      <c r="F53" s="136">
        <f t="shared" si="22"/>
        <v>1046</v>
      </c>
      <c r="G53" s="137">
        <f t="shared" si="22"/>
        <v>3779.5</v>
      </c>
      <c r="H53" s="138">
        <f t="shared" si="22"/>
        <v>30</v>
      </c>
      <c r="I53" s="138">
        <f>I52/2+I54/2</f>
        <v>0</v>
      </c>
      <c r="J53" s="139">
        <f t="shared" si="22"/>
        <v>279</v>
      </c>
      <c r="K53" s="140">
        <f t="shared" si="22"/>
        <v>109</v>
      </c>
      <c r="L53" s="141">
        <f t="shared" si="22"/>
        <v>0</v>
      </c>
      <c r="M53" s="2021">
        <f>M52/2+M54/2</f>
        <v>1</v>
      </c>
      <c r="N53" s="648">
        <f>N52/2+N54/2</f>
        <v>203.5</v>
      </c>
      <c r="O53" s="27"/>
      <c r="S53" s="32" t="s">
        <v>29</v>
      </c>
      <c r="T53" s="13"/>
      <c r="U53" s="32" t="str">
        <f>[3]Forecast!G215</f>
        <v>37.5°C</v>
      </c>
      <c r="W53" s="32"/>
    </row>
    <row r="54" spans="1:29">
      <c r="A54" s="151" t="s">
        <v>8</v>
      </c>
      <c r="B54" s="121">
        <f>[3]YesterdayGen!GY30</f>
        <v>3962</v>
      </c>
      <c r="C54" s="122">
        <f>[3]YesterdayGen!GZ30</f>
        <v>787</v>
      </c>
      <c r="D54" s="123">
        <f>[3]YesterdayGen!HA30</f>
        <v>2730</v>
      </c>
      <c r="E54" s="123">
        <f>[3]YesterdayGen!HB30</f>
        <v>0</v>
      </c>
      <c r="F54" s="124">
        <f>[3]YesterdayGen!HC30</f>
        <v>1047</v>
      </c>
      <c r="G54" s="125">
        <f>[3]YesterdayGen!HD30</f>
        <v>3780</v>
      </c>
      <c r="H54" s="126">
        <f>[3]YesterdayGen!HE30</f>
        <v>30</v>
      </c>
      <c r="I54" s="126">
        <f>[3]YesterdayGen!HF30</f>
        <v>0</v>
      </c>
      <c r="J54" s="127">
        <f>[3]YesterdayGen!HG30</f>
        <v>287</v>
      </c>
      <c r="K54" s="128">
        <f>[3]YesterdayGen!HH30</f>
        <v>108</v>
      </c>
      <c r="L54" s="129">
        <f>[3]YesterdayGen!HI30</f>
        <v>0</v>
      </c>
      <c r="M54" s="2028">
        <f>[3]YesterdayGen!HJ30</f>
        <v>2</v>
      </c>
      <c r="N54" s="649">
        <f>[3]YesterdayGen!HK30</f>
        <v>182</v>
      </c>
      <c r="O54" s="27"/>
    </row>
    <row r="55" spans="1:29">
      <c r="A55" s="27"/>
      <c r="B55" s="27"/>
      <c r="C55" s="27"/>
      <c r="D55" s="152"/>
      <c r="E55" s="152"/>
      <c r="F55" s="152"/>
      <c r="G55" s="152"/>
      <c r="H55" s="152"/>
      <c r="I55" s="152"/>
      <c r="J55" s="153"/>
      <c r="K55" s="153"/>
      <c r="L55" s="153"/>
      <c r="M55" s="153"/>
      <c r="N55" s="153"/>
      <c r="O55" s="27"/>
    </row>
    <row r="56" spans="1:29">
      <c r="A56" s="27"/>
      <c r="B56" s="27"/>
      <c r="C56" s="27"/>
      <c r="D56" s="154"/>
      <c r="E56" s="154"/>
      <c r="F56" s="154"/>
      <c r="G56" s="154"/>
      <c r="H56" s="154"/>
      <c r="I56" s="154"/>
      <c r="J56" s="154"/>
      <c r="K56" s="154"/>
      <c r="L56" s="154"/>
      <c r="M56" s="154"/>
      <c r="N56" s="154"/>
      <c r="O56" s="154"/>
    </row>
    <row r="57" spans="1:29">
      <c r="A57" s="27"/>
      <c r="B57" s="27"/>
      <c r="C57" s="27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</row>
    <row r="58" spans="1:29">
      <c r="A58" s="27"/>
      <c r="B58" s="27"/>
      <c r="C58" s="27"/>
      <c r="D58" s="154"/>
      <c r="E58" s="154"/>
      <c r="F58" s="154"/>
      <c r="G58" s="154"/>
      <c r="H58" s="154"/>
      <c r="I58" s="154"/>
      <c r="J58" s="155"/>
      <c r="K58" s="156"/>
      <c r="L58" s="156"/>
      <c r="M58" s="156"/>
      <c r="N58" s="156"/>
      <c r="O58" s="156"/>
    </row>
    <row r="59" spans="1:29" ht="15.75">
      <c r="A59" s="27"/>
      <c r="B59" s="27"/>
      <c r="C59" s="27"/>
      <c r="D59" s="34"/>
      <c r="E59" s="34"/>
      <c r="F59" s="50"/>
      <c r="G59" s="34"/>
      <c r="H59" s="50"/>
      <c r="I59" s="34"/>
      <c r="J59" s="157"/>
      <c r="K59" s="158"/>
      <c r="L59" s="159"/>
      <c r="M59" s="159"/>
      <c r="N59" s="159"/>
      <c r="O59" s="159"/>
      <c r="X59" s="32" t="s">
        <v>19</v>
      </c>
      <c r="Z59" s="13"/>
      <c r="AA59" s="13"/>
      <c r="AB59" s="13"/>
    </row>
    <row r="60" spans="1:29" ht="15.75">
      <c r="F60" s="15">
        <f>SUM(B46:M46)</f>
        <v>12643</v>
      </c>
      <c r="X60" s="32" t="s">
        <v>6</v>
      </c>
      <c r="Z60" s="13"/>
      <c r="AA60" s="13"/>
      <c r="AB60" s="13"/>
    </row>
    <row r="61" spans="1:29">
      <c r="F61" s="15"/>
    </row>
    <row r="62" spans="1:29">
      <c r="Y62" s="160"/>
    </row>
    <row r="63" spans="1:29">
      <c r="Y63" s="160"/>
    </row>
    <row r="64" spans="1:29" ht="15">
      <c r="Y64" s="13" t="s">
        <v>30</v>
      </c>
    </row>
    <row r="69" spans="3:29" ht="15.75">
      <c r="W69" s="32"/>
    </row>
    <row r="71" spans="3:29" ht="15.75">
      <c r="C71" s="102"/>
      <c r="AC71" s="32"/>
    </row>
  </sheetData>
  <pageMargins left="0.21" right="0.16" top="0.43" bottom="0.16" header="0.17" footer="11.46"/>
  <pageSetup paperSize="9" scale="7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88" customWidth="1"/>
    <col min="2" max="2" width="31.28515625" style="188" customWidth="1"/>
    <col min="3" max="12" width="7.7109375" style="186" customWidth="1"/>
    <col min="13" max="13" width="7.7109375" style="187" customWidth="1"/>
    <col min="14" max="14" width="7.7109375" style="186" customWidth="1"/>
    <col min="15" max="15" width="10.7109375" style="186" customWidth="1"/>
    <col min="16" max="19" width="7.7109375" style="186" customWidth="1"/>
    <col min="20" max="20" width="9.140625" style="186" customWidth="1"/>
    <col min="21" max="21" width="0.42578125" style="186" hidden="1" customWidth="1"/>
    <col min="22" max="22" width="7.7109375" style="186" customWidth="1"/>
    <col min="23" max="23" width="9.42578125" style="186" customWidth="1"/>
    <col min="24" max="28" width="7.7109375" style="186" customWidth="1"/>
    <col min="29" max="29" width="15.5703125" style="186" customWidth="1"/>
    <col min="30" max="30" width="12.7109375" style="188" customWidth="1"/>
    <col min="31" max="16384" width="9.140625" style="188"/>
  </cols>
  <sheetData>
    <row r="1" spans="1:31" s="181" customFormat="1" ht="22.5" customHeight="1" thickBot="1">
      <c r="A1" s="1769"/>
      <c r="B1" s="530">
        <v>43934</v>
      </c>
      <c r="C1" s="333"/>
      <c r="D1" s="333"/>
      <c r="E1" s="333"/>
      <c r="F1" s="333"/>
      <c r="G1" s="333"/>
      <c r="H1" s="333"/>
      <c r="I1" s="531"/>
      <c r="J1" s="333"/>
      <c r="K1" s="333"/>
      <c r="L1" s="333"/>
      <c r="M1" s="333"/>
      <c r="N1" s="333"/>
      <c r="O1" s="333"/>
      <c r="P1" s="333"/>
      <c r="Q1" s="333"/>
      <c r="R1" s="333"/>
      <c r="S1" s="1770" t="s">
        <v>171</v>
      </c>
      <c r="T1" s="333"/>
      <c r="U1" s="333"/>
      <c r="V1" s="178"/>
      <c r="W1" s="179"/>
      <c r="X1" s="333"/>
      <c r="Y1" s="333"/>
      <c r="Z1" s="333"/>
      <c r="AA1" s="1771"/>
      <c r="AB1" s="1771"/>
      <c r="AC1" s="1772"/>
      <c r="AD1" s="27"/>
      <c r="AE1" s="180"/>
    </row>
    <row r="2" spans="1:31" s="180" customFormat="1" ht="24" customHeight="1" thickBot="1">
      <c r="A2" s="334" t="s">
        <v>297</v>
      </c>
      <c r="B2" s="532" t="s">
        <v>298</v>
      </c>
      <c r="C2" s="1773">
        <v>4.1666666666666664E-2</v>
      </c>
      <c r="D2" s="1774">
        <v>8.3333333333333329E-2</v>
      </c>
      <c r="E2" s="1774">
        <v>0.125</v>
      </c>
      <c r="F2" s="1774">
        <v>0.16666666666666666</v>
      </c>
      <c r="G2" s="1774">
        <v>0.20833333333333334</v>
      </c>
      <c r="H2" s="1774">
        <v>0.25</v>
      </c>
      <c r="I2" s="1774">
        <v>0.29166666666666669</v>
      </c>
      <c r="J2" s="1774">
        <v>0.33333333333333331</v>
      </c>
      <c r="K2" s="1774">
        <v>0.375</v>
      </c>
      <c r="L2" s="1774">
        <v>0.41666666666666669</v>
      </c>
      <c r="M2" s="1774">
        <v>0.45833333333333331</v>
      </c>
      <c r="N2" s="1774">
        <v>0.5</v>
      </c>
      <c r="O2" s="1774">
        <v>0.54166666666666663</v>
      </c>
      <c r="P2" s="1774">
        <v>0.58333333333333337</v>
      </c>
      <c r="Q2" s="1774">
        <v>0.625</v>
      </c>
      <c r="R2" s="1774">
        <v>0.66666666666666663</v>
      </c>
      <c r="S2" s="1774">
        <v>0.70833333333333337</v>
      </c>
      <c r="T2" s="1774">
        <v>0.75</v>
      </c>
      <c r="U2" s="1774">
        <v>0.77083333333333337</v>
      </c>
      <c r="V2" s="1774">
        <v>0.79166666666666663</v>
      </c>
      <c r="W2" s="1774">
        <v>0.8125</v>
      </c>
      <c r="X2" s="1774">
        <v>0.83333333333333337</v>
      </c>
      <c r="Y2" s="1774">
        <v>0.875</v>
      </c>
      <c r="Z2" s="1774">
        <v>0.91666666666666663</v>
      </c>
      <c r="AA2" s="1774">
        <v>0.95833333333333337</v>
      </c>
      <c r="AB2" s="1775" t="s">
        <v>8</v>
      </c>
      <c r="AC2" s="533" t="s">
        <v>282</v>
      </c>
      <c r="AD2" s="27"/>
    </row>
    <row r="3" spans="1:31" s="182" customFormat="1" ht="12" customHeight="1">
      <c r="A3" s="1776">
        <v>1</v>
      </c>
      <c r="B3" s="534" t="s">
        <v>642</v>
      </c>
      <c r="C3" s="335"/>
      <c r="D3" s="336"/>
      <c r="E3" s="336"/>
      <c r="F3" s="336"/>
      <c r="G3" s="336"/>
      <c r="H3" s="336"/>
      <c r="I3" s="535"/>
      <c r="J3" s="336"/>
      <c r="K3" s="336"/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  <c r="W3" s="336"/>
      <c r="X3" s="336"/>
      <c r="Y3" s="336"/>
      <c r="Z3" s="336"/>
      <c r="AA3" s="336"/>
      <c r="AB3" s="337"/>
      <c r="AC3" s="536"/>
      <c r="AD3" s="27"/>
      <c r="AE3" s="96"/>
    </row>
    <row r="4" spans="1:31" s="182" customFormat="1" ht="12" customHeight="1">
      <c r="A4" s="1777">
        <v>2</v>
      </c>
      <c r="B4" s="537" t="s">
        <v>643</v>
      </c>
      <c r="C4" s="1778">
        <v>30</v>
      </c>
      <c r="D4" s="1779">
        <v>30</v>
      </c>
      <c r="E4" s="1779">
        <v>30</v>
      </c>
      <c r="F4" s="1779">
        <v>30</v>
      </c>
      <c r="G4" s="1779">
        <v>30</v>
      </c>
      <c r="H4" s="1779">
        <v>30</v>
      </c>
      <c r="I4" s="1780">
        <v>30</v>
      </c>
      <c r="J4" s="339">
        <v>30</v>
      </c>
      <c r="K4" s="339">
        <v>30</v>
      </c>
      <c r="L4" s="339">
        <v>30</v>
      </c>
      <c r="M4" s="339">
        <v>30</v>
      </c>
      <c r="N4" s="339">
        <v>30</v>
      </c>
      <c r="O4" s="339">
        <v>30</v>
      </c>
      <c r="P4" s="339">
        <v>30</v>
      </c>
      <c r="Q4" s="339">
        <v>30</v>
      </c>
      <c r="R4" s="339">
        <v>30</v>
      </c>
      <c r="S4" s="339">
        <v>30</v>
      </c>
      <c r="T4" s="339">
        <v>30</v>
      </c>
      <c r="U4" s="339"/>
      <c r="V4" s="339">
        <v>30</v>
      </c>
      <c r="W4" s="339">
        <v>30</v>
      </c>
      <c r="X4" s="339">
        <v>30</v>
      </c>
      <c r="Y4" s="339">
        <v>30</v>
      </c>
      <c r="Z4" s="339">
        <v>30</v>
      </c>
      <c r="AA4" s="339">
        <v>30</v>
      </c>
      <c r="AB4" s="340">
        <v>30</v>
      </c>
      <c r="AC4" s="538">
        <v>724000</v>
      </c>
      <c r="AD4" s="27"/>
      <c r="AE4" s="96"/>
    </row>
    <row r="5" spans="1:31" s="182" customFormat="1" ht="12" customHeight="1">
      <c r="A5" s="1781">
        <v>3</v>
      </c>
      <c r="B5" s="539" t="s">
        <v>517</v>
      </c>
      <c r="C5" s="1782">
        <v>118</v>
      </c>
      <c r="D5" s="1783">
        <v>120</v>
      </c>
      <c r="E5" s="1783">
        <v>120</v>
      </c>
      <c r="F5" s="1783">
        <v>120</v>
      </c>
      <c r="G5" s="1783">
        <v>120</v>
      </c>
      <c r="H5" s="1783">
        <v>120</v>
      </c>
      <c r="I5" s="1780">
        <v>121</v>
      </c>
      <c r="J5" s="341">
        <v>123</v>
      </c>
      <c r="K5" s="341">
        <v>120</v>
      </c>
      <c r="L5" s="341">
        <v>122</v>
      </c>
      <c r="M5" s="341">
        <v>120</v>
      </c>
      <c r="N5" s="341">
        <v>121</v>
      </c>
      <c r="O5" s="341">
        <v>120</v>
      </c>
      <c r="P5" s="341">
        <v>120</v>
      </c>
      <c r="Q5" s="341">
        <v>120</v>
      </c>
      <c r="R5" s="341">
        <v>118</v>
      </c>
      <c r="S5" s="341">
        <v>120</v>
      </c>
      <c r="T5" s="341">
        <v>122</v>
      </c>
      <c r="U5" s="341"/>
      <c r="V5" s="341">
        <v>122</v>
      </c>
      <c r="W5" s="341">
        <v>123</v>
      </c>
      <c r="X5" s="341">
        <v>122</v>
      </c>
      <c r="Y5" s="341">
        <v>120</v>
      </c>
      <c r="Z5" s="341">
        <v>122</v>
      </c>
      <c r="AA5" s="341">
        <v>120</v>
      </c>
      <c r="AB5" s="342">
        <v>120</v>
      </c>
      <c r="AC5" s="540">
        <v>2900000</v>
      </c>
      <c r="AD5" s="27"/>
      <c r="AE5" s="96"/>
    </row>
    <row r="6" spans="1:31" s="182" customFormat="1" ht="12" customHeight="1">
      <c r="A6" s="1777">
        <v>4</v>
      </c>
      <c r="B6" s="541" t="s">
        <v>518</v>
      </c>
      <c r="C6" s="1784"/>
      <c r="D6" s="1785"/>
      <c r="E6" s="1785"/>
      <c r="F6" s="1785"/>
      <c r="G6" s="1785"/>
      <c r="H6" s="1785"/>
      <c r="I6" s="1780"/>
      <c r="J6" s="343"/>
      <c r="K6" s="343"/>
      <c r="L6" s="343"/>
      <c r="M6" s="343"/>
      <c r="N6" s="343"/>
      <c r="O6" s="343"/>
      <c r="P6" s="343"/>
      <c r="Q6" s="343"/>
      <c r="R6" s="343"/>
      <c r="S6" s="343"/>
      <c r="T6" s="343"/>
      <c r="U6" s="343"/>
      <c r="V6" s="343"/>
      <c r="W6" s="343"/>
      <c r="X6" s="343"/>
      <c r="Y6" s="343"/>
      <c r="Z6" s="343"/>
      <c r="AA6" s="343"/>
      <c r="AB6" s="344"/>
      <c r="AC6" s="542"/>
      <c r="AD6" s="27"/>
      <c r="AE6" s="96"/>
    </row>
    <row r="7" spans="1:31" s="182" customFormat="1" ht="12" customHeight="1">
      <c r="A7" s="1781">
        <v>5</v>
      </c>
      <c r="B7" s="543" t="s">
        <v>519</v>
      </c>
      <c r="C7" s="345">
        <v>8</v>
      </c>
      <c r="D7" s="346">
        <v>8</v>
      </c>
      <c r="E7" s="346">
        <v>8</v>
      </c>
      <c r="F7" s="346"/>
      <c r="G7" s="346"/>
      <c r="H7" s="346"/>
      <c r="I7" s="544"/>
      <c r="J7" s="346"/>
      <c r="K7" s="346"/>
      <c r="L7" s="346"/>
      <c r="M7" s="346"/>
      <c r="N7" s="346"/>
      <c r="O7" s="346">
        <v>1</v>
      </c>
      <c r="P7" s="346">
        <v>8</v>
      </c>
      <c r="Q7" s="346">
        <v>8</v>
      </c>
      <c r="R7" s="346">
        <v>8</v>
      </c>
      <c r="S7" s="346">
        <v>8</v>
      </c>
      <c r="T7" s="346">
        <v>10</v>
      </c>
      <c r="U7" s="346"/>
      <c r="V7" s="346">
        <v>25</v>
      </c>
      <c r="W7" s="346">
        <v>25</v>
      </c>
      <c r="X7" s="346">
        <v>25</v>
      </c>
      <c r="Y7" s="346">
        <v>25</v>
      </c>
      <c r="Z7" s="346">
        <v>25</v>
      </c>
      <c r="AA7" s="346">
        <v>8</v>
      </c>
      <c r="AB7" s="347">
        <v>8</v>
      </c>
      <c r="AC7" s="545">
        <v>153684</v>
      </c>
      <c r="AD7" s="27"/>
      <c r="AE7" s="96"/>
    </row>
    <row r="8" spans="1:31" s="182" customFormat="1" ht="12" customHeight="1">
      <c r="A8" s="1777"/>
      <c r="B8" s="543" t="s">
        <v>520</v>
      </c>
      <c r="C8" s="1786"/>
      <c r="D8" s="1787"/>
      <c r="E8" s="1787"/>
      <c r="F8" s="1787"/>
      <c r="G8" s="1787"/>
      <c r="H8" s="1787">
        <v>1</v>
      </c>
      <c r="I8" s="1788">
        <v>3</v>
      </c>
      <c r="J8" s="1787">
        <v>7</v>
      </c>
      <c r="K8" s="1787">
        <v>13</v>
      </c>
      <c r="L8" s="1787">
        <v>17</v>
      </c>
      <c r="M8" s="1787">
        <v>18</v>
      </c>
      <c r="N8" s="1787">
        <v>18</v>
      </c>
      <c r="O8" s="368">
        <v>18</v>
      </c>
      <c r="P8" s="368">
        <v>16</v>
      </c>
      <c r="Q8" s="368">
        <v>12</v>
      </c>
      <c r="R8" s="368">
        <v>8</v>
      </c>
      <c r="S8" s="368">
        <v>2</v>
      </c>
      <c r="T8" s="368">
        <v>0</v>
      </c>
      <c r="U8" s="368"/>
      <c r="V8" s="368"/>
      <c r="W8" s="368"/>
      <c r="X8" s="368"/>
      <c r="Y8" s="368"/>
      <c r="Z8" s="368"/>
      <c r="AA8" s="368"/>
      <c r="AB8" s="369"/>
      <c r="AC8" s="547">
        <v>135405</v>
      </c>
      <c r="AD8" s="27"/>
      <c r="AE8" s="96"/>
    </row>
    <row r="9" spans="1:31" s="182" customFormat="1" ht="12" customHeight="1">
      <c r="A9" s="1777">
        <v>6</v>
      </c>
      <c r="B9" s="548" t="s">
        <v>644</v>
      </c>
      <c r="C9" s="1789">
        <v>210</v>
      </c>
      <c r="D9" s="1790">
        <v>212</v>
      </c>
      <c r="E9" s="1790">
        <v>211</v>
      </c>
      <c r="F9" s="1790">
        <v>211</v>
      </c>
      <c r="G9" s="1790">
        <v>211</v>
      </c>
      <c r="H9" s="1790">
        <v>211</v>
      </c>
      <c r="I9" s="1791">
        <v>211</v>
      </c>
      <c r="J9" s="1790">
        <v>211</v>
      </c>
      <c r="K9" s="1790">
        <v>212</v>
      </c>
      <c r="L9" s="1790">
        <v>212</v>
      </c>
      <c r="M9" s="1790">
        <v>213</v>
      </c>
      <c r="N9" s="1790">
        <v>212</v>
      </c>
      <c r="O9" s="348">
        <v>211</v>
      </c>
      <c r="P9" s="348">
        <v>213</v>
      </c>
      <c r="Q9" s="348">
        <v>209</v>
      </c>
      <c r="R9" s="348">
        <v>212</v>
      </c>
      <c r="S9" s="348">
        <v>211</v>
      </c>
      <c r="T9" s="348">
        <v>212</v>
      </c>
      <c r="U9" s="348"/>
      <c r="V9" s="348">
        <v>212</v>
      </c>
      <c r="W9" s="348">
        <v>213</v>
      </c>
      <c r="X9" s="348">
        <v>213</v>
      </c>
      <c r="Y9" s="348">
        <v>213</v>
      </c>
      <c r="Z9" s="348">
        <v>212</v>
      </c>
      <c r="AA9" s="348">
        <v>212</v>
      </c>
      <c r="AB9" s="349">
        <v>212</v>
      </c>
      <c r="AC9" s="1792">
        <v>4998952</v>
      </c>
      <c r="AD9" s="27"/>
      <c r="AE9" s="96"/>
    </row>
    <row r="10" spans="1:31" s="182" customFormat="1" ht="12" customHeight="1">
      <c r="A10" s="1781">
        <v>7</v>
      </c>
      <c r="B10" s="551" t="s">
        <v>645</v>
      </c>
      <c r="C10" s="1793"/>
      <c r="D10" s="1779"/>
      <c r="E10" s="1779"/>
      <c r="F10" s="1779"/>
      <c r="G10" s="1779"/>
      <c r="H10" s="1779"/>
      <c r="I10" s="1780"/>
      <c r="J10" s="339"/>
      <c r="K10" s="339"/>
      <c r="L10" s="339"/>
      <c r="M10" s="339"/>
      <c r="N10" s="339"/>
      <c r="O10" s="339"/>
      <c r="P10" s="339"/>
      <c r="Q10" s="339"/>
      <c r="R10" s="339"/>
      <c r="S10" s="339"/>
      <c r="T10" s="339"/>
      <c r="U10" s="339"/>
      <c r="V10" s="339"/>
      <c r="W10" s="339"/>
      <c r="X10" s="339"/>
      <c r="Y10" s="339"/>
      <c r="Z10" s="339"/>
      <c r="AA10" s="339"/>
      <c r="AB10" s="340"/>
      <c r="AC10" s="538"/>
      <c r="AD10" s="27"/>
      <c r="AE10" s="96"/>
    </row>
    <row r="11" spans="1:31" s="182" customFormat="1" ht="12" customHeight="1">
      <c r="A11" s="1777">
        <v>8</v>
      </c>
      <c r="B11" s="539"/>
      <c r="C11" s="1782"/>
      <c r="D11" s="1783"/>
      <c r="E11" s="1783"/>
      <c r="F11" s="1783"/>
      <c r="G11" s="1783"/>
      <c r="H11" s="1783"/>
      <c r="I11" s="1780"/>
      <c r="J11" s="341"/>
      <c r="K11" s="341"/>
      <c r="L11" s="341"/>
      <c r="M11" s="341"/>
      <c r="N11" s="341"/>
      <c r="O11" s="341"/>
      <c r="P11" s="341"/>
      <c r="Q11" s="341"/>
      <c r="R11" s="341"/>
      <c r="S11" s="341"/>
      <c r="T11" s="341"/>
      <c r="U11" s="341"/>
      <c r="V11" s="341"/>
      <c r="W11" s="341"/>
      <c r="X11" s="341"/>
      <c r="Y11" s="341"/>
      <c r="Z11" s="341"/>
      <c r="AA11" s="341"/>
      <c r="AB11" s="342"/>
      <c r="AC11" s="540"/>
      <c r="AD11" s="27"/>
      <c r="AE11" s="96"/>
    </row>
    <row r="12" spans="1:31" s="182" customFormat="1" ht="12" customHeight="1">
      <c r="A12" s="1781">
        <v>9</v>
      </c>
      <c r="B12" s="541" t="s">
        <v>646</v>
      </c>
      <c r="C12" s="345"/>
      <c r="D12" s="346"/>
      <c r="E12" s="346"/>
      <c r="F12" s="346"/>
      <c r="G12" s="346"/>
      <c r="H12" s="346"/>
      <c r="I12" s="544"/>
      <c r="J12" s="346"/>
      <c r="K12" s="346"/>
      <c r="L12" s="346"/>
      <c r="M12" s="346"/>
      <c r="N12" s="346"/>
      <c r="O12" s="346"/>
      <c r="P12" s="346"/>
      <c r="Q12" s="346"/>
      <c r="R12" s="346"/>
      <c r="S12" s="346"/>
      <c r="T12" s="346"/>
      <c r="U12" s="346"/>
      <c r="V12" s="346"/>
      <c r="W12" s="346"/>
      <c r="X12" s="346"/>
      <c r="Y12" s="346"/>
      <c r="Z12" s="346"/>
      <c r="AA12" s="346"/>
      <c r="AB12" s="347"/>
      <c r="AC12" s="545"/>
      <c r="AD12" s="27"/>
      <c r="AE12" s="96"/>
    </row>
    <row r="13" spans="1:31" s="182" customFormat="1" ht="12" customHeight="1">
      <c r="A13" s="1777">
        <v>10</v>
      </c>
      <c r="B13" s="552" t="s">
        <v>647</v>
      </c>
      <c r="C13" s="345"/>
      <c r="D13" s="346"/>
      <c r="E13" s="346"/>
      <c r="F13" s="346"/>
      <c r="G13" s="346"/>
      <c r="H13" s="346"/>
      <c r="I13" s="544"/>
      <c r="J13" s="346"/>
      <c r="K13" s="346"/>
      <c r="L13" s="346"/>
      <c r="M13" s="346"/>
      <c r="N13" s="346"/>
      <c r="O13" s="346"/>
      <c r="P13" s="346"/>
      <c r="Q13" s="346"/>
      <c r="R13" s="346"/>
      <c r="S13" s="346"/>
      <c r="T13" s="346"/>
      <c r="U13" s="346"/>
      <c r="V13" s="346"/>
      <c r="W13" s="346"/>
      <c r="X13" s="346"/>
      <c r="Y13" s="346"/>
      <c r="Z13" s="346"/>
      <c r="AA13" s="346"/>
      <c r="AB13" s="347"/>
      <c r="AC13" s="545"/>
      <c r="AD13" s="27"/>
      <c r="AE13" s="96"/>
    </row>
    <row r="14" spans="1:31" s="182" customFormat="1" ht="12" customHeight="1">
      <c r="A14" s="1777"/>
      <c r="B14" s="552" t="s">
        <v>526</v>
      </c>
      <c r="C14" s="345">
        <v>51</v>
      </c>
      <c r="D14" s="346">
        <v>51</v>
      </c>
      <c r="E14" s="346">
        <v>17</v>
      </c>
      <c r="F14" s="346">
        <v>17</v>
      </c>
      <c r="G14" s="346">
        <v>17</v>
      </c>
      <c r="H14" s="346">
        <v>17</v>
      </c>
      <c r="I14" s="544">
        <v>17</v>
      </c>
      <c r="J14" s="346">
        <v>17</v>
      </c>
      <c r="K14" s="346">
        <v>17</v>
      </c>
      <c r="L14" s="346">
        <v>17</v>
      </c>
      <c r="M14" s="346">
        <v>17</v>
      </c>
      <c r="N14" s="346">
        <v>16</v>
      </c>
      <c r="O14" s="346">
        <v>16</v>
      </c>
      <c r="P14" s="346">
        <v>16</v>
      </c>
      <c r="Q14" s="346">
        <v>16</v>
      </c>
      <c r="R14" s="346">
        <v>15</v>
      </c>
      <c r="S14" s="346">
        <v>17</v>
      </c>
      <c r="T14" s="346">
        <v>51</v>
      </c>
      <c r="U14" s="346"/>
      <c r="V14" s="346">
        <v>51</v>
      </c>
      <c r="W14" s="346">
        <v>51</v>
      </c>
      <c r="X14" s="346">
        <v>51</v>
      </c>
      <c r="Y14" s="346">
        <v>51</v>
      </c>
      <c r="Z14" s="346">
        <v>51</v>
      </c>
      <c r="AA14" s="346">
        <v>51</v>
      </c>
      <c r="AB14" s="347">
        <v>51</v>
      </c>
      <c r="AC14" s="545">
        <v>1037940</v>
      </c>
      <c r="AD14" s="27"/>
      <c r="AE14" s="96"/>
    </row>
    <row r="15" spans="1:31" s="182" customFormat="1" ht="12" customHeight="1">
      <c r="A15" s="1777">
        <v>12</v>
      </c>
      <c r="B15" s="537" t="s">
        <v>525</v>
      </c>
      <c r="C15" s="350">
        <v>48</v>
      </c>
      <c r="D15" s="339">
        <v>48</v>
      </c>
      <c r="E15" s="339">
        <v>48</v>
      </c>
      <c r="F15" s="339">
        <v>40</v>
      </c>
      <c r="G15" s="339">
        <v>40</v>
      </c>
      <c r="H15" s="339">
        <v>40</v>
      </c>
      <c r="I15" s="553">
        <v>40</v>
      </c>
      <c r="J15" s="339">
        <v>40</v>
      </c>
      <c r="K15" s="339">
        <v>42</v>
      </c>
      <c r="L15" s="339">
        <v>41</v>
      </c>
      <c r="M15" s="339">
        <v>41</v>
      </c>
      <c r="N15" s="339">
        <v>44</v>
      </c>
      <c r="O15" s="339">
        <v>47</v>
      </c>
      <c r="P15" s="339">
        <v>47</v>
      </c>
      <c r="Q15" s="339">
        <v>46</v>
      </c>
      <c r="R15" s="339">
        <v>46</v>
      </c>
      <c r="S15" s="339">
        <v>45</v>
      </c>
      <c r="T15" s="339">
        <v>62</v>
      </c>
      <c r="U15" s="339"/>
      <c r="V15" s="339">
        <v>63</v>
      </c>
      <c r="W15" s="339">
        <v>66</v>
      </c>
      <c r="X15" s="339">
        <v>70</v>
      </c>
      <c r="Y15" s="339">
        <v>70</v>
      </c>
      <c r="Z15" s="339">
        <v>64</v>
      </c>
      <c r="AA15" s="339">
        <v>64</v>
      </c>
      <c r="AB15" s="340">
        <v>56</v>
      </c>
      <c r="AC15" s="554">
        <v>1016016</v>
      </c>
      <c r="AD15" s="27"/>
      <c r="AE15" s="96"/>
    </row>
    <row r="16" spans="1:31" s="182" customFormat="1" ht="12" customHeight="1">
      <c r="A16" s="1777"/>
      <c r="B16" s="537" t="s">
        <v>524</v>
      </c>
      <c r="C16" s="1793">
        <v>17</v>
      </c>
      <c r="D16" s="1779">
        <v>17</v>
      </c>
      <c r="E16" s="1779"/>
      <c r="F16" s="1779"/>
      <c r="G16" s="1779"/>
      <c r="H16" s="1779"/>
      <c r="I16" s="1780"/>
      <c r="J16" s="339"/>
      <c r="K16" s="339"/>
      <c r="L16" s="339"/>
      <c r="M16" s="339"/>
      <c r="N16" s="339"/>
      <c r="O16" s="339"/>
      <c r="P16" s="339">
        <v>14</v>
      </c>
      <c r="Q16" s="339">
        <v>17</v>
      </c>
      <c r="R16" s="339">
        <v>17</v>
      </c>
      <c r="S16" s="339">
        <v>17</v>
      </c>
      <c r="T16" s="339">
        <v>17</v>
      </c>
      <c r="U16" s="339"/>
      <c r="V16" s="339">
        <v>17</v>
      </c>
      <c r="W16" s="339">
        <v>17</v>
      </c>
      <c r="X16" s="339">
        <v>17</v>
      </c>
      <c r="Y16" s="339">
        <v>17</v>
      </c>
      <c r="Z16" s="339">
        <v>17</v>
      </c>
      <c r="AA16" s="339">
        <v>17</v>
      </c>
      <c r="AB16" s="340">
        <v>17</v>
      </c>
      <c r="AC16" s="555">
        <v>96182</v>
      </c>
      <c r="AD16" s="27"/>
      <c r="AE16" s="96"/>
    </row>
    <row r="17" spans="1:31" s="182" customFormat="1" ht="12" customHeight="1">
      <c r="A17" s="1777"/>
      <c r="B17" s="537" t="s">
        <v>555</v>
      </c>
      <c r="C17" s="1793"/>
      <c r="D17" s="1779"/>
      <c r="E17" s="1779"/>
      <c r="F17" s="1779"/>
      <c r="G17" s="1779"/>
      <c r="H17" s="1779"/>
      <c r="I17" s="1780"/>
      <c r="J17" s="339"/>
      <c r="K17" s="339"/>
      <c r="L17" s="339"/>
      <c r="M17" s="339"/>
      <c r="N17" s="339"/>
      <c r="O17" s="339"/>
      <c r="P17" s="339"/>
      <c r="Q17" s="339"/>
      <c r="R17" s="339"/>
      <c r="S17" s="339"/>
      <c r="T17" s="339"/>
      <c r="U17" s="339"/>
      <c r="V17" s="339"/>
      <c r="W17" s="339"/>
      <c r="X17" s="339"/>
      <c r="Y17" s="339"/>
      <c r="Z17" s="339"/>
      <c r="AA17" s="339"/>
      <c r="AB17" s="340"/>
      <c r="AC17" s="555"/>
      <c r="AD17" s="27"/>
      <c r="AE17" s="96"/>
    </row>
    <row r="18" spans="1:31" s="182" customFormat="1" ht="12" customHeight="1">
      <c r="A18" s="1777">
        <v>14</v>
      </c>
      <c r="B18" s="541" t="s">
        <v>549</v>
      </c>
      <c r="C18" s="1784"/>
      <c r="D18" s="1785"/>
      <c r="E18" s="1785"/>
      <c r="F18" s="1785"/>
      <c r="G18" s="1785"/>
      <c r="H18" s="1785"/>
      <c r="I18" s="1780"/>
      <c r="J18" s="343"/>
      <c r="K18" s="343"/>
      <c r="L18" s="343"/>
      <c r="M18" s="343"/>
      <c r="N18" s="343"/>
      <c r="O18" s="343"/>
      <c r="P18" s="343"/>
      <c r="Q18" s="343"/>
      <c r="R18" s="343"/>
      <c r="S18" s="343"/>
      <c r="T18" s="343"/>
      <c r="U18" s="343"/>
      <c r="V18" s="343"/>
      <c r="W18" s="343"/>
      <c r="X18" s="343"/>
      <c r="Y18" s="343"/>
      <c r="Z18" s="343"/>
      <c r="AA18" s="343"/>
      <c r="AB18" s="344"/>
      <c r="AC18" s="542">
        <v>41680</v>
      </c>
      <c r="AD18" s="27"/>
      <c r="AE18" s="96"/>
    </row>
    <row r="19" spans="1:31" s="182" customFormat="1" ht="12" customHeight="1">
      <c r="A19" s="1781">
        <v>15</v>
      </c>
      <c r="B19" s="552" t="s">
        <v>492</v>
      </c>
      <c r="C19" s="345"/>
      <c r="D19" s="346"/>
      <c r="E19" s="346"/>
      <c r="F19" s="346"/>
      <c r="G19" s="346"/>
      <c r="H19" s="346"/>
      <c r="I19" s="544"/>
      <c r="J19" s="346"/>
      <c r="K19" s="346"/>
      <c r="L19" s="346"/>
      <c r="M19" s="346"/>
      <c r="N19" s="346"/>
      <c r="O19" s="346"/>
      <c r="P19" s="346"/>
      <c r="Q19" s="346"/>
      <c r="R19" s="346"/>
      <c r="S19" s="346"/>
      <c r="T19" s="346"/>
      <c r="U19" s="346"/>
      <c r="V19" s="346"/>
      <c r="W19" s="346"/>
      <c r="X19" s="346"/>
      <c r="Y19" s="346"/>
      <c r="Z19" s="346"/>
      <c r="AA19" s="346"/>
      <c r="AB19" s="347"/>
      <c r="AC19" s="545"/>
      <c r="AD19" s="27"/>
      <c r="AE19" s="96"/>
    </row>
    <row r="20" spans="1:31" s="182" customFormat="1" ht="12" customHeight="1">
      <c r="A20" s="1777">
        <v>16</v>
      </c>
      <c r="B20" s="534" t="s">
        <v>493</v>
      </c>
      <c r="C20" s="1789">
        <v>121</v>
      </c>
      <c r="D20" s="1790">
        <v>125</v>
      </c>
      <c r="E20" s="1790">
        <v>125</v>
      </c>
      <c r="F20" s="1790">
        <v>125</v>
      </c>
      <c r="G20" s="1790">
        <v>124</v>
      </c>
      <c r="H20" s="1790">
        <v>121</v>
      </c>
      <c r="I20" s="1791">
        <v>123</v>
      </c>
      <c r="J20" s="1790">
        <v>74</v>
      </c>
      <c r="K20" s="1790">
        <v>80</v>
      </c>
      <c r="L20" s="1790">
        <v>80</v>
      </c>
      <c r="M20" s="348">
        <v>80</v>
      </c>
      <c r="N20" s="348">
        <v>120</v>
      </c>
      <c r="O20" s="348">
        <v>192</v>
      </c>
      <c r="P20" s="348">
        <v>100</v>
      </c>
      <c r="Q20" s="348">
        <v>100</v>
      </c>
      <c r="R20" s="348">
        <v>100</v>
      </c>
      <c r="S20" s="348">
        <v>100</v>
      </c>
      <c r="T20" s="348">
        <v>80</v>
      </c>
      <c r="U20" s="348"/>
      <c r="V20" s="348">
        <v>201</v>
      </c>
      <c r="W20" s="348">
        <v>160</v>
      </c>
      <c r="X20" s="348">
        <v>160</v>
      </c>
      <c r="Y20" s="348">
        <v>204</v>
      </c>
      <c r="Z20" s="348">
        <v>204</v>
      </c>
      <c r="AA20" s="348">
        <v>204</v>
      </c>
      <c r="AB20" s="349">
        <v>202</v>
      </c>
      <c r="AC20" s="550">
        <v>3482000</v>
      </c>
      <c r="AD20" s="27"/>
      <c r="AE20" s="96"/>
    </row>
    <row r="21" spans="1:31" s="182" customFormat="1" ht="12" customHeight="1">
      <c r="A21" s="1781">
        <v>17</v>
      </c>
      <c r="B21" s="537" t="s">
        <v>495</v>
      </c>
      <c r="C21" s="1794">
        <v>300</v>
      </c>
      <c r="D21" s="1795">
        <v>300</v>
      </c>
      <c r="E21" s="1795">
        <v>300</v>
      </c>
      <c r="F21" s="1795">
        <v>300</v>
      </c>
      <c r="G21" s="1795">
        <v>300</v>
      </c>
      <c r="H21" s="1795">
        <v>270</v>
      </c>
      <c r="I21" s="1796">
        <v>270</v>
      </c>
      <c r="J21" s="351">
        <v>270</v>
      </c>
      <c r="K21" s="351">
        <v>270</v>
      </c>
      <c r="L21" s="351">
        <v>270</v>
      </c>
      <c r="M21" s="351">
        <v>314</v>
      </c>
      <c r="N21" s="351">
        <v>314</v>
      </c>
      <c r="O21" s="351">
        <v>311</v>
      </c>
      <c r="P21" s="351">
        <v>280</v>
      </c>
      <c r="Q21" s="351">
        <v>280</v>
      </c>
      <c r="R21" s="351">
        <v>280</v>
      </c>
      <c r="S21" s="351">
        <v>280</v>
      </c>
      <c r="T21" s="351">
        <v>280</v>
      </c>
      <c r="U21" s="351"/>
      <c r="V21" s="351">
        <v>316</v>
      </c>
      <c r="W21" s="351">
        <v>317</v>
      </c>
      <c r="X21" s="351">
        <v>320</v>
      </c>
      <c r="Y21" s="351">
        <v>320</v>
      </c>
      <c r="Z21" s="351">
        <v>324</v>
      </c>
      <c r="AA21" s="351">
        <v>324</v>
      </c>
      <c r="AB21" s="352">
        <v>320</v>
      </c>
      <c r="AC21" s="556">
        <v>7687022</v>
      </c>
      <c r="AD21" s="27"/>
      <c r="AE21" s="96"/>
    </row>
    <row r="22" spans="1:31" s="182" customFormat="1" ht="12" customHeight="1">
      <c r="A22" s="1777">
        <v>18</v>
      </c>
      <c r="B22" s="557" t="s">
        <v>508</v>
      </c>
      <c r="C22" s="1782"/>
      <c r="D22" s="1783"/>
      <c r="E22" s="1783"/>
      <c r="F22" s="1783"/>
      <c r="G22" s="1783"/>
      <c r="H22" s="1783"/>
      <c r="I22" s="1780"/>
      <c r="J22" s="341"/>
      <c r="K22" s="341"/>
      <c r="L22" s="341"/>
      <c r="M22" s="341"/>
      <c r="N22" s="341"/>
      <c r="O22" s="341"/>
      <c r="P22" s="341"/>
      <c r="Q22" s="341"/>
      <c r="R22" s="341"/>
      <c r="S22" s="341"/>
      <c r="T22" s="341"/>
      <c r="U22" s="341"/>
      <c r="V22" s="341"/>
      <c r="W22" s="341"/>
      <c r="X22" s="341"/>
      <c r="Y22" s="341"/>
      <c r="Z22" s="341"/>
      <c r="AA22" s="341"/>
      <c r="AB22" s="342"/>
      <c r="AC22" s="540">
        <v>0</v>
      </c>
      <c r="AD22" s="27"/>
      <c r="AE22" s="96"/>
    </row>
    <row r="23" spans="1:31" s="182" customFormat="1" ht="12" customHeight="1">
      <c r="A23" s="1781">
        <v>19</v>
      </c>
      <c r="B23" s="558" t="s">
        <v>954</v>
      </c>
      <c r="C23" s="1784">
        <v>55</v>
      </c>
      <c r="D23" s="1785">
        <v>55</v>
      </c>
      <c r="E23" s="1785">
        <v>55</v>
      </c>
      <c r="F23" s="1785">
        <v>55</v>
      </c>
      <c r="G23" s="1785">
        <v>55</v>
      </c>
      <c r="H23" s="1785">
        <v>55</v>
      </c>
      <c r="I23" s="1780">
        <v>55</v>
      </c>
      <c r="J23" s="343">
        <v>55</v>
      </c>
      <c r="K23" s="343">
        <v>55</v>
      </c>
      <c r="L23" s="343">
        <v>55</v>
      </c>
      <c r="M23" s="343">
        <v>55</v>
      </c>
      <c r="N23" s="343">
        <v>55</v>
      </c>
      <c r="O23" s="343">
        <v>55</v>
      </c>
      <c r="P23" s="343">
        <v>150</v>
      </c>
      <c r="Q23" s="343">
        <v>63</v>
      </c>
      <c r="R23" s="343">
        <v>63</v>
      </c>
      <c r="S23" s="343">
        <v>63</v>
      </c>
      <c r="T23" s="343">
        <v>63</v>
      </c>
      <c r="U23" s="343"/>
      <c r="V23" s="343">
        <v>63</v>
      </c>
      <c r="W23" s="343">
        <v>63</v>
      </c>
      <c r="X23" s="343">
        <v>63</v>
      </c>
      <c r="Y23" s="343">
        <v>63</v>
      </c>
      <c r="Z23" s="343">
        <v>63</v>
      </c>
      <c r="AA23" s="343">
        <v>63</v>
      </c>
      <c r="AB23" s="344">
        <v>63</v>
      </c>
      <c r="AC23" s="542">
        <v>2860364</v>
      </c>
      <c r="AD23" s="27"/>
      <c r="AE23" s="96"/>
    </row>
    <row r="24" spans="1:31" s="182" customFormat="1" ht="12" customHeight="1">
      <c r="A24" s="1777">
        <v>20</v>
      </c>
      <c r="B24" s="552" t="s">
        <v>477</v>
      </c>
      <c r="C24" s="345"/>
      <c r="D24" s="346"/>
      <c r="E24" s="346"/>
      <c r="F24" s="346"/>
      <c r="G24" s="346"/>
      <c r="H24" s="346"/>
      <c r="I24" s="544"/>
      <c r="J24" s="346"/>
      <c r="K24" s="346"/>
      <c r="L24" s="346"/>
      <c r="M24" s="346"/>
      <c r="N24" s="346"/>
      <c r="O24" s="346"/>
      <c r="P24" s="346"/>
      <c r="Q24" s="346"/>
      <c r="R24" s="346"/>
      <c r="S24" s="346"/>
      <c r="T24" s="346"/>
      <c r="U24" s="346"/>
      <c r="V24" s="346"/>
      <c r="W24" s="346"/>
      <c r="X24" s="346"/>
      <c r="Y24" s="346"/>
      <c r="Z24" s="346"/>
      <c r="AA24" s="346"/>
      <c r="AB24" s="347"/>
      <c r="AC24" s="545"/>
      <c r="AD24" s="27"/>
      <c r="AE24" s="96"/>
    </row>
    <row r="25" spans="1:31" s="182" customFormat="1" ht="12" customHeight="1">
      <c r="A25" s="1781">
        <v>21</v>
      </c>
      <c r="B25" s="534" t="s">
        <v>709</v>
      </c>
      <c r="C25" s="1789"/>
      <c r="D25" s="1790"/>
      <c r="E25" s="1790"/>
      <c r="F25" s="1790"/>
      <c r="G25" s="1790"/>
      <c r="H25" s="1790"/>
      <c r="I25" s="1791"/>
      <c r="J25" s="1790"/>
      <c r="K25" s="1790"/>
      <c r="L25" s="1790"/>
      <c r="M25" s="1790"/>
      <c r="N25" s="1790"/>
      <c r="O25" s="348"/>
      <c r="P25" s="348"/>
      <c r="Q25" s="348"/>
      <c r="R25" s="348"/>
      <c r="S25" s="348"/>
      <c r="T25" s="348"/>
      <c r="U25" s="348"/>
      <c r="V25" s="348"/>
      <c r="W25" s="348"/>
      <c r="X25" s="348"/>
      <c r="Y25" s="348"/>
      <c r="Z25" s="348"/>
      <c r="AA25" s="348"/>
      <c r="AB25" s="349"/>
      <c r="AC25" s="550"/>
      <c r="AD25" s="27"/>
      <c r="AE25" s="96"/>
    </row>
    <row r="26" spans="1:31" s="182" customFormat="1" ht="12" customHeight="1">
      <c r="A26" s="1777">
        <v>22</v>
      </c>
      <c r="B26" s="537" t="s">
        <v>478</v>
      </c>
      <c r="C26" s="350">
        <v>190</v>
      </c>
      <c r="D26" s="339">
        <v>190</v>
      </c>
      <c r="E26" s="339">
        <v>190</v>
      </c>
      <c r="F26" s="339">
        <v>190</v>
      </c>
      <c r="G26" s="339">
        <v>190</v>
      </c>
      <c r="H26" s="339">
        <v>150</v>
      </c>
      <c r="I26" s="553">
        <v>150</v>
      </c>
      <c r="J26" s="339">
        <v>150</v>
      </c>
      <c r="K26" s="339">
        <v>150</v>
      </c>
      <c r="L26" s="339">
        <v>150</v>
      </c>
      <c r="M26" s="339">
        <v>150</v>
      </c>
      <c r="N26" s="339">
        <v>150</v>
      </c>
      <c r="O26" s="339">
        <v>222</v>
      </c>
      <c r="P26" s="339">
        <v>220</v>
      </c>
      <c r="Q26" s="339">
        <v>140</v>
      </c>
      <c r="R26" s="339">
        <v>140</v>
      </c>
      <c r="S26" s="339">
        <v>140</v>
      </c>
      <c r="T26" s="339">
        <v>140</v>
      </c>
      <c r="U26" s="339"/>
      <c r="V26" s="339">
        <v>220</v>
      </c>
      <c r="W26" s="339">
        <v>220</v>
      </c>
      <c r="X26" s="339">
        <v>220</v>
      </c>
      <c r="Y26" s="339">
        <v>130</v>
      </c>
      <c r="Z26" s="339">
        <v>130</v>
      </c>
      <c r="AA26" s="339">
        <v>130</v>
      </c>
      <c r="AB26" s="340">
        <v>130</v>
      </c>
      <c r="AC26" s="554">
        <v>4194344</v>
      </c>
      <c r="AD26" s="27"/>
      <c r="AE26" s="96"/>
    </row>
    <row r="27" spans="1:31" s="182" customFormat="1" ht="12" customHeight="1">
      <c r="A27" s="1781">
        <v>23</v>
      </c>
      <c r="B27" s="539" t="s">
        <v>480</v>
      </c>
      <c r="C27" s="1797">
        <v>180</v>
      </c>
      <c r="D27" s="1798">
        <v>180</v>
      </c>
      <c r="E27" s="1798">
        <v>180</v>
      </c>
      <c r="F27" s="1798">
        <v>180</v>
      </c>
      <c r="G27" s="1798">
        <v>180</v>
      </c>
      <c r="H27" s="1798">
        <v>180</v>
      </c>
      <c r="I27" s="1799">
        <v>180</v>
      </c>
      <c r="J27" s="1800">
        <v>180</v>
      </c>
      <c r="K27" s="1800">
        <v>180</v>
      </c>
      <c r="L27" s="1800">
        <v>180</v>
      </c>
      <c r="M27" s="1800">
        <v>180</v>
      </c>
      <c r="N27" s="1800">
        <v>180</v>
      </c>
      <c r="O27" s="355">
        <v>180</v>
      </c>
      <c r="P27" s="355">
        <v>180</v>
      </c>
      <c r="Q27" s="355">
        <v>180</v>
      </c>
      <c r="R27" s="355">
        <v>180</v>
      </c>
      <c r="S27" s="355">
        <v>180</v>
      </c>
      <c r="T27" s="355">
        <v>180</v>
      </c>
      <c r="U27" s="355"/>
      <c r="V27" s="355">
        <v>180</v>
      </c>
      <c r="W27" s="355">
        <v>180</v>
      </c>
      <c r="X27" s="355">
        <v>180</v>
      </c>
      <c r="Y27" s="355">
        <v>180</v>
      </c>
      <c r="Z27" s="355">
        <v>180</v>
      </c>
      <c r="AA27" s="355">
        <v>180</v>
      </c>
      <c r="AB27" s="356">
        <v>180</v>
      </c>
      <c r="AC27" s="560">
        <v>4315500</v>
      </c>
      <c r="AD27" s="27"/>
      <c r="AE27" s="96"/>
    </row>
    <row r="28" spans="1:31" s="182" customFormat="1" ht="12" customHeight="1">
      <c r="A28" s="1777">
        <v>24</v>
      </c>
      <c r="B28" s="541" t="s">
        <v>932</v>
      </c>
      <c r="C28" s="1784"/>
      <c r="D28" s="1785"/>
      <c r="E28" s="1785"/>
      <c r="F28" s="1785"/>
      <c r="G28" s="1785"/>
      <c r="H28" s="1785"/>
      <c r="I28" s="1780"/>
      <c r="J28" s="343"/>
      <c r="K28" s="343"/>
      <c r="L28" s="343"/>
      <c r="M28" s="343"/>
      <c r="N28" s="343"/>
      <c r="O28" s="343"/>
      <c r="P28" s="343"/>
      <c r="Q28" s="343"/>
      <c r="R28" s="343"/>
      <c r="S28" s="343"/>
      <c r="T28" s="343"/>
      <c r="U28" s="343"/>
      <c r="V28" s="343"/>
      <c r="W28" s="343"/>
      <c r="X28" s="343"/>
      <c r="Y28" s="343"/>
      <c r="Z28" s="343"/>
      <c r="AA28" s="343"/>
      <c r="AB28" s="344"/>
      <c r="AC28" s="542"/>
      <c r="AD28" s="27"/>
      <c r="AE28" s="96"/>
    </row>
    <row r="29" spans="1:31" s="182" customFormat="1" ht="12" customHeight="1">
      <c r="A29" s="1781">
        <v>25</v>
      </c>
      <c r="B29" s="552" t="s">
        <v>481</v>
      </c>
      <c r="C29" s="345"/>
      <c r="D29" s="346"/>
      <c r="E29" s="346"/>
      <c r="F29" s="346"/>
      <c r="G29" s="346"/>
      <c r="H29" s="346"/>
      <c r="I29" s="544"/>
      <c r="J29" s="346"/>
      <c r="K29" s="346"/>
      <c r="L29" s="346"/>
      <c r="M29" s="346"/>
      <c r="N29" s="346"/>
      <c r="O29" s="346"/>
      <c r="P29" s="346"/>
      <c r="Q29" s="346"/>
      <c r="R29" s="346"/>
      <c r="S29" s="346"/>
      <c r="T29" s="346"/>
      <c r="U29" s="346"/>
      <c r="V29" s="346"/>
      <c r="W29" s="346"/>
      <c r="X29" s="346"/>
      <c r="Y29" s="346"/>
      <c r="Z29" s="346"/>
      <c r="AA29" s="346"/>
      <c r="AB29" s="347"/>
      <c r="AC29" s="545"/>
      <c r="AD29" s="27"/>
      <c r="AE29" s="96"/>
    </row>
    <row r="30" spans="1:31" s="182" customFormat="1" ht="12" customHeight="1">
      <c r="A30" s="1777">
        <v>26</v>
      </c>
      <c r="B30" s="534" t="s">
        <v>927</v>
      </c>
      <c r="C30" s="1789">
        <v>450</v>
      </c>
      <c r="D30" s="1790">
        <v>468</v>
      </c>
      <c r="E30" s="1790">
        <v>468</v>
      </c>
      <c r="F30" s="1790">
        <v>468</v>
      </c>
      <c r="G30" s="1790">
        <v>468</v>
      </c>
      <c r="H30" s="1790">
        <v>468</v>
      </c>
      <c r="I30" s="1791">
        <v>468</v>
      </c>
      <c r="J30" s="1790">
        <v>470</v>
      </c>
      <c r="K30" s="1790">
        <v>480</v>
      </c>
      <c r="L30" s="1790">
        <v>480</v>
      </c>
      <c r="M30" s="348">
        <v>480</v>
      </c>
      <c r="N30" s="348">
        <v>480</v>
      </c>
      <c r="O30" s="348">
        <v>480</v>
      </c>
      <c r="P30" s="348">
        <v>490</v>
      </c>
      <c r="Q30" s="348">
        <v>480</v>
      </c>
      <c r="R30" s="348">
        <v>480</v>
      </c>
      <c r="S30" s="348">
        <v>465</v>
      </c>
      <c r="T30" s="348">
        <v>421</v>
      </c>
      <c r="U30" s="348"/>
      <c r="V30" s="348">
        <v>445</v>
      </c>
      <c r="W30" s="348">
        <v>470</v>
      </c>
      <c r="X30" s="348">
        <v>470</v>
      </c>
      <c r="Y30" s="348">
        <v>479</v>
      </c>
      <c r="Z30" s="348">
        <v>489</v>
      </c>
      <c r="AA30" s="348">
        <v>489</v>
      </c>
      <c r="AB30" s="349">
        <v>489</v>
      </c>
      <c r="AC30" s="550">
        <v>8901817</v>
      </c>
      <c r="AD30" s="27"/>
      <c r="AE30" s="96"/>
    </row>
    <row r="31" spans="1:31" s="182" customFormat="1" ht="12" customHeight="1">
      <c r="A31" s="1777">
        <v>28</v>
      </c>
      <c r="B31" s="539" t="s">
        <v>538</v>
      </c>
      <c r="C31" s="1782"/>
      <c r="D31" s="1783"/>
      <c r="E31" s="1783"/>
      <c r="F31" s="1783"/>
      <c r="G31" s="1783"/>
      <c r="H31" s="1783"/>
      <c r="I31" s="1780"/>
      <c r="J31" s="341"/>
      <c r="K31" s="341"/>
      <c r="L31" s="341"/>
      <c r="M31" s="341"/>
      <c r="N31" s="341"/>
      <c r="O31" s="341"/>
      <c r="P31" s="341"/>
      <c r="Q31" s="341"/>
      <c r="R31" s="341"/>
      <c r="S31" s="341"/>
      <c r="T31" s="341"/>
      <c r="U31" s="341"/>
      <c r="V31" s="341"/>
      <c r="W31" s="341"/>
      <c r="X31" s="341"/>
      <c r="Y31" s="341"/>
      <c r="Z31" s="341"/>
      <c r="AA31" s="341"/>
      <c r="AB31" s="342"/>
      <c r="AC31" s="540"/>
      <c r="AD31" s="27"/>
      <c r="AE31" s="96"/>
    </row>
    <row r="32" spans="1:31" s="182" customFormat="1" ht="12" customHeight="1">
      <c r="A32" s="1781">
        <v>29</v>
      </c>
      <c r="B32" s="541" t="s">
        <v>539</v>
      </c>
      <c r="C32" s="1784"/>
      <c r="D32" s="1785"/>
      <c r="E32" s="1785"/>
      <c r="F32" s="1785"/>
      <c r="G32" s="1785"/>
      <c r="H32" s="1785"/>
      <c r="I32" s="1780"/>
      <c r="J32" s="343"/>
      <c r="K32" s="343"/>
      <c r="L32" s="343"/>
      <c r="M32" s="343"/>
      <c r="N32" s="343"/>
      <c r="O32" s="343"/>
      <c r="P32" s="343"/>
      <c r="Q32" s="343"/>
      <c r="R32" s="343"/>
      <c r="S32" s="343"/>
      <c r="T32" s="343"/>
      <c r="U32" s="343"/>
      <c r="V32" s="343"/>
      <c r="W32" s="343"/>
      <c r="X32" s="343"/>
      <c r="Y32" s="343"/>
      <c r="Z32" s="343"/>
      <c r="AA32" s="343"/>
      <c r="AB32" s="344"/>
      <c r="AC32" s="542"/>
      <c r="AD32" s="27"/>
      <c r="AE32" s="96"/>
    </row>
    <row r="33" spans="1:31" s="182" customFormat="1" ht="12" customHeight="1">
      <c r="A33" s="1777">
        <v>30</v>
      </c>
      <c r="B33" s="552" t="s">
        <v>540</v>
      </c>
      <c r="C33" s="345"/>
      <c r="D33" s="346"/>
      <c r="E33" s="346"/>
      <c r="F33" s="346"/>
      <c r="G33" s="346"/>
      <c r="H33" s="346"/>
      <c r="I33" s="544"/>
      <c r="J33" s="346"/>
      <c r="K33" s="346"/>
      <c r="L33" s="346"/>
      <c r="M33" s="346"/>
      <c r="N33" s="346"/>
      <c r="O33" s="346"/>
      <c r="P33" s="346"/>
      <c r="Q33" s="346"/>
      <c r="R33" s="346"/>
      <c r="S33" s="346"/>
      <c r="T33" s="346"/>
      <c r="U33" s="346"/>
      <c r="V33" s="346"/>
      <c r="W33" s="346"/>
      <c r="X33" s="346"/>
      <c r="Y33" s="346"/>
      <c r="Z33" s="346"/>
      <c r="AA33" s="346"/>
      <c r="AB33" s="347"/>
      <c r="AC33" s="545"/>
      <c r="AD33" s="27"/>
      <c r="AE33" s="96"/>
    </row>
    <row r="34" spans="1:31" s="182" customFormat="1" ht="12" customHeight="1">
      <c r="A34" s="1777">
        <v>32</v>
      </c>
      <c r="B34" s="551" t="s">
        <v>544</v>
      </c>
      <c r="C34" s="350">
        <v>33</v>
      </c>
      <c r="D34" s="339">
        <v>33</v>
      </c>
      <c r="E34" s="339">
        <v>33</v>
      </c>
      <c r="F34" s="339">
        <v>33</v>
      </c>
      <c r="G34" s="339">
        <v>33</v>
      </c>
      <c r="H34" s="339">
        <v>33</v>
      </c>
      <c r="I34" s="553">
        <v>33</v>
      </c>
      <c r="J34" s="339">
        <v>33</v>
      </c>
      <c r="K34" s="339">
        <v>33</v>
      </c>
      <c r="L34" s="339">
        <v>32</v>
      </c>
      <c r="M34" s="339">
        <v>32</v>
      </c>
      <c r="N34" s="339">
        <v>30</v>
      </c>
      <c r="O34" s="339">
        <v>30</v>
      </c>
      <c r="P34" s="339">
        <v>30</v>
      </c>
      <c r="Q34" s="339">
        <v>30</v>
      </c>
      <c r="R34" s="339">
        <v>31</v>
      </c>
      <c r="S34" s="339">
        <v>31</v>
      </c>
      <c r="T34" s="339">
        <v>31</v>
      </c>
      <c r="U34" s="339"/>
      <c r="V34" s="339">
        <v>31</v>
      </c>
      <c r="W34" s="339">
        <v>31</v>
      </c>
      <c r="X34" s="339">
        <v>31</v>
      </c>
      <c r="Y34" s="339">
        <v>32</v>
      </c>
      <c r="Z34" s="339">
        <v>32</v>
      </c>
      <c r="AA34" s="339">
        <v>32</v>
      </c>
      <c r="AB34" s="340">
        <v>32</v>
      </c>
      <c r="AC34" s="554">
        <v>740520</v>
      </c>
      <c r="AD34" s="27"/>
      <c r="AE34" s="96"/>
    </row>
    <row r="35" spans="1:31" s="182" customFormat="1" ht="12" customHeight="1">
      <c r="A35" s="1781">
        <v>33</v>
      </c>
      <c r="B35" s="557" t="s">
        <v>541</v>
      </c>
      <c r="C35" s="1797">
        <v>221</v>
      </c>
      <c r="D35" s="1798">
        <v>219</v>
      </c>
      <c r="E35" s="1798">
        <v>219</v>
      </c>
      <c r="F35" s="1798">
        <v>218</v>
      </c>
      <c r="G35" s="1798">
        <v>218</v>
      </c>
      <c r="H35" s="1798">
        <v>220</v>
      </c>
      <c r="I35" s="1799">
        <v>220</v>
      </c>
      <c r="J35" s="1800">
        <v>201</v>
      </c>
      <c r="K35" s="1800">
        <v>202</v>
      </c>
      <c r="L35" s="1800">
        <v>215</v>
      </c>
      <c r="M35" s="1800">
        <v>211</v>
      </c>
      <c r="N35" s="1800">
        <v>210</v>
      </c>
      <c r="O35" s="355">
        <v>211</v>
      </c>
      <c r="P35" s="355">
        <v>212</v>
      </c>
      <c r="Q35" s="355">
        <v>200</v>
      </c>
      <c r="R35" s="355">
        <v>207</v>
      </c>
      <c r="S35" s="355">
        <v>196</v>
      </c>
      <c r="T35" s="355">
        <v>161</v>
      </c>
      <c r="U35" s="355"/>
      <c r="V35" s="355">
        <v>211</v>
      </c>
      <c r="W35" s="355">
        <v>211</v>
      </c>
      <c r="X35" s="355">
        <v>202</v>
      </c>
      <c r="Y35" s="355">
        <v>213</v>
      </c>
      <c r="Z35" s="355">
        <v>214</v>
      </c>
      <c r="AA35" s="355">
        <v>214</v>
      </c>
      <c r="AB35" s="356">
        <v>214</v>
      </c>
      <c r="AC35" s="560">
        <v>4970000</v>
      </c>
      <c r="AD35" s="27"/>
      <c r="AE35" s="96"/>
    </row>
    <row r="36" spans="1:31" s="182" customFormat="1" ht="12" customHeight="1">
      <c r="A36" s="1777">
        <v>34</v>
      </c>
      <c r="B36" s="558" t="s">
        <v>543</v>
      </c>
      <c r="C36" s="1784">
        <v>240</v>
      </c>
      <c r="D36" s="1785">
        <v>240</v>
      </c>
      <c r="E36" s="1785">
        <v>240</v>
      </c>
      <c r="F36" s="1785">
        <v>240</v>
      </c>
      <c r="G36" s="1785">
        <v>240</v>
      </c>
      <c r="H36" s="1785">
        <v>240</v>
      </c>
      <c r="I36" s="1780">
        <v>240</v>
      </c>
      <c r="J36" s="343">
        <v>240</v>
      </c>
      <c r="K36" s="343">
        <v>240</v>
      </c>
      <c r="L36" s="343">
        <v>240</v>
      </c>
      <c r="M36" s="343">
        <v>240</v>
      </c>
      <c r="N36" s="343">
        <v>305</v>
      </c>
      <c r="O36" s="343">
        <v>250</v>
      </c>
      <c r="P36" s="343">
        <v>280</v>
      </c>
      <c r="Q36" s="343">
        <v>250</v>
      </c>
      <c r="R36" s="343">
        <v>250</v>
      </c>
      <c r="S36" s="343">
        <v>250</v>
      </c>
      <c r="T36" s="343">
        <v>250</v>
      </c>
      <c r="U36" s="343"/>
      <c r="V36" s="343">
        <v>250</v>
      </c>
      <c r="W36" s="343">
        <v>250</v>
      </c>
      <c r="X36" s="343">
        <v>250</v>
      </c>
      <c r="Y36" s="343">
        <v>230</v>
      </c>
      <c r="Z36" s="343">
        <v>230</v>
      </c>
      <c r="AA36" s="343">
        <v>230</v>
      </c>
      <c r="AB36" s="344">
        <v>230</v>
      </c>
      <c r="AC36" s="542">
        <v>6320000</v>
      </c>
      <c r="AD36" s="27"/>
      <c r="AE36" s="96"/>
    </row>
    <row r="37" spans="1:31" s="182" customFormat="1" ht="12" customHeight="1">
      <c r="A37" s="1777"/>
      <c r="B37" s="543" t="s">
        <v>542</v>
      </c>
      <c r="C37" s="1801">
        <v>280</v>
      </c>
      <c r="D37" s="1802">
        <v>280</v>
      </c>
      <c r="E37" s="1802">
        <v>280</v>
      </c>
      <c r="F37" s="1802">
        <v>280</v>
      </c>
      <c r="G37" s="1802">
        <v>280</v>
      </c>
      <c r="H37" s="1802">
        <v>280</v>
      </c>
      <c r="I37" s="1803">
        <v>280</v>
      </c>
      <c r="J37" s="357">
        <v>280</v>
      </c>
      <c r="K37" s="357">
        <v>280</v>
      </c>
      <c r="L37" s="357">
        <v>280</v>
      </c>
      <c r="M37" s="357">
        <v>300</v>
      </c>
      <c r="N37" s="357">
        <v>320</v>
      </c>
      <c r="O37" s="357">
        <v>290</v>
      </c>
      <c r="P37" s="357">
        <v>280</v>
      </c>
      <c r="Q37" s="357">
        <v>320</v>
      </c>
      <c r="R37" s="357">
        <v>280</v>
      </c>
      <c r="S37" s="357">
        <v>280</v>
      </c>
      <c r="T37" s="357">
        <v>285</v>
      </c>
      <c r="U37" s="357"/>
      <c r="V37" s="357">
        <v>285</v>
      </c>
      <c r="W37" s="357">
        <v>285</v>
      </c>
      <c r="X37" s="357">
        <v>315</v>
      </c>
      <c r="Y37" s="357">
        <v>280</v>
      </c>
      <c r="Z37" s="357">
        <v>280</v>
      </c>
      <c r="AA37" s="357">
        <v>280</v>
      </c>
      <c r="AB37" s="358">
        <v>280</v>
      </c>
      <c r="AC37" s="561">
        <v>7277500</v>
      </c>
      <c r="AD37" s="27"/>
      <c r="AE37" s="96"/>
    </row>
    <row r="38" spans="1:31" s="182" customFormat="1" ht="12" customHeight="1">
      <c r="A38" s="1777"/>
      <c r="B38" s="543" t="s">
        <v>868</v>
      </c>
      <c r="C38" s="1804">
        <v>230</v>
      </c>
      <c r="D38" s="1805">
        <v>230</v>
      </c>
      <c r="E38" s="1805">
        <v>230</v>
      </c>
      <c r="F38" s="1805">
        <v>230</v>
      </c>
      <c r="G38" s="1805">
        <v>230</v>
      </c>
      <c r="H38" s="1805">
        <v>230</v>
      </c>
      <c r="I38" s="1806">
        <v>230</v>
      </c>
      <c r="J38" s="1807">
        <v>230</v>
      </c>
      <c r="K38" s="1807">
        <v>230</v>
      </c>
      <c r="L38" s="1807">
        <v>230</v>
      </c>
      <c r="M38" s="579">
        <v>230</v>
      </c>
      <c r="N38" s="579">
        <v>230</v>
      </c>
      <c r="O38" s="579">
        <v>295</v>
      </c>
      <c r="P38" s="579">
        <v>280</v>
      </c>
      <c r="Q38" s="579">
        <v>265</v>
      </c>
      <c r="R38" s="579">
        <v>245</v>
      </c>
      <c r="S38" s="579">
        <v>240</v>
      </c>
      <c r="T38" s="579">
        <v>240</v>
      </c>
      <c r="U38" s="579"/>
      <c r="V38" s="579">
        <v>240</v>
      </c>
      <c r="W38" s="579">
        <v>240</v>
      </c>
      <c r="X38" s="579">
        <v>240</v>
      </c>
      <c r="Y38" s="579">
        <v>240</v>
      </c>
      <c r="Z38" s="579">
        <v>240</v>
      </c>
      <c r="AA38" s="579">
        <v>230</v>
      </c>
      <c r="AB38" s="581">
        <v>230</v>
      </c>
      <c r="AC38" s="1083">
        <v>5931800</v>
      </c>
      <c r="AD38" s="27"/>
      <c r="AE38" s="96"/>
    </row>
    <row r="39" spans="1:31" s="182" customFormat="1" ht="12" customHeight="1">
      <c r="A39" s="1781">
        <v>35</v>
      </c>
      <c r="B39" s="548" t="s">
        <v>545</v>
      </c>
      <c r="C39" s="1789">
        <v>10</v>
      </c>
      <c r="D39" s="1790">
        <v>10</v>
      </c>
      <c r="E39" s="1790">
        <v>10</v>
      </c>
      <c r="F39" s="1790">
        <v>10</v>
      </c>
      <c r="G39" s="1790">
        <v>10</v>
      </c>
      <c r="H39" s="1790">
        <v>10</v>
      </c>
      <c r="I39" s="1791">
        <v>10</v>
      </c>
      <c r="J39" s="1790">
        <v>10</v>
      </c>
      <c r="K39" s="1790"/>
      <c r="L39" s="1790"/>
      <c r="M39" s="1790"/>
      <c r="N39" s="1790">
        <v>22</v>
      </c>
      <c r="O39" s="348">
        <v>31</v>
      </c>
      <c r="P39" s="348">
        <v>39</v>
      </c>
      <c r="Q39" s="348">
        <v>40</v>
      </c>
      <c r="R39" s="348">
        <v>41</v>
      </c>
      <c r="S39" s="348">
        <v>39</v>
      </c>
      <c r="T39" s="348">
        <v>42</v>
      </c>
      <c r="U39" s="348"/>
      <c r="V39" s="348">
        <v>34</v>
      </c>
      <c r="W39" s="348">
        <v>20</v>
      </c>
      <c r="X39" s="348">
        <v>20</v>
      </c>
      <c r="Y39" s="348">
        <v>20</v>
      </c>
      <c r="Z39" s="348">
        <v>20</v>
      </c>
      <c r="AA39" s="348">
        <v>20</v>
      </c>
      <c r="AB39" s="349">
        <v>20</v>
      </c>
      <c r="AC39" s="550">
        <v>368160</v>
      </c>
      <c r="AD39" s="27"/>
      <c r="AE39" s="96"/>
    </row>
    <row r="40" spans="1:31" s="182" customFormat="1" ht="12" customHeight="1">
      <c r="A40" s="1777">
        <v>36</v>
      </c>
      <c r="B40" s="551" t="s">
        <v>550</v>
      </c>
      <c r="C40" s="1793"/>
      <c r="D40" s="1779"/>
      <c r="E40" s="1779"/>
      <c r="F40" s="1779"/>
      <c r="G40" s="1779"/>
      <c r="H40" s="1779"/>
      <c r="I40" s="1780"/>
      <c r="J40" s="339"/>
      <c r="K40" s="339"/>
      <c r="L40" s="339"/>
      <c r="M40" s="339"/>
      <c r="N40" s="339"/>
      <c r="O40" s="339"/>
      <c r="P40" s="339"/>
      <c r="Q40" s="339"/>
      <c r="R40" s="339"/>
      <c r="S40" s="339"/>
      <c r="T40" s="339"/>
      <c r="U40" s="339"/>
      <c r="V40" s="339"/>
      <c r="W40" s="339"/>
      <c r="X40" s="339"/>
      <c r="Y40" s="339"/>
      <c r="Z40" s="339"/>
      <c r="AA40" s="339"/>
      <c r="AB40" s="340"/>
      <c r="AC40" s="538"/>
      <c r="AD40" s="7"/>
      <c r="AE40" s="96"/>
    </row>
    <row r="41" spans="1:31" s="182" customFormat="1" ht="12" customHeight="1">
      <c r="A41" s="1781">
        <v>37</v>
      </c>
      <c r="B41" s="557" t="s">
        <v>507</v>
      </c>
      <c r="C41" s="1782"/>
      <c r="D41" s="1783"/>
      <c r="E41" s="1783"/>
      <c r="F41" s="1783"/>
      <c r="G41" s="1783"/>
      <c r="H41" s="1783"/>
      <c r="I41" s="1780"/>
      <c r="J41" s="341"/>
      <c r="K41" s="341"/>
      <c r="L41" s="341"/>
      <c r="M41" s="341"/>
      <c r="N41" s="341"/>
      <c r="O41" s="341"/>
      <c r="P41" s="341"/>
      <c r="Q41" s="341"/>
      <c r="R41" s="341"/>
      <c r="S41" s="341"/>
      <c r="T41" s="341"/>
      <c r="U41" s="341"/>
      <c r="V41" s="341"/>
      <c r="W41" s="341"/>
      <c r="X41" s="341"/>
      <c r="Y41" s="341"/>
      <c r="Z41" s="341"/>
      <c r="AA41" s="341"/>
      <c r="AB41" s="342"/>
      <c r="AC41" s="540"/>
      <c r="AD41" s="7"/>
      <c r="AE41" s="96"/>
    </row>
    <row r="42" spans="1:31" s="182" customFormat="1" ht="12" customHeight="1">
      <c r="A42" s="1777">
        <v>38</v>
      </c>
      <c r="B42" s="558" t="s">
        <v>485</v>
      </c>
      <c r="C42" s="1784"/>
      <c r="D42" s="1785"/>
      <c r="E42" s="1785"/>
      <c r="F42" s="1785"/>
      <c r="G42" s="1785"/>
      <c r="H42" s="1785"/>
      <c r="I42" s="1780"/>
      <c r="J42" s="343"/>
      <c r="K42" s="343"/>
      <c r="L42" s="343"/>
      <c r="M42" s="343"/>
      <c r="N42" s="343"/>
      <c r="O42" s="343"/>
      <c r="P42" s="343"/>
      <c r="Q42" s="343"/>
      <c r="R42" s="343"/>
      <c r="S42" s="343"/>
      <c r="T42" s="343"/>
      <c r="U42" s="343"/>
      <c r="V42" s="343"/>
      <c r="W42" s="343"/>
      <c r="X42" s="343"/>
      <c r="Y42" s="343"/>
      <c r="Z42" s="343"/>
      <c r="AA42" s="343"/>
      <c r="AB42" s="344"/>
      <c r="AC42" s="542"/>
      <c r="AD42" s="7"/>
      <c r="AE42" s="96"/>
    </row>
    <row r="43" spans="1:31" s="182" customFormat="1" ht="12" customHeight="1">
      <c r="A43" s="1781">
        <v>39</v>
      </c>
      <c r="B43" s="543" t="s">
        <v>82</v>
      </c>
      <c r="C43" s="345">
        <v>331</v>
      </c>
      <c r="D43" s="346">
        <v>336</v>
      </c>
      <c r="E43" s="346">
        <v>335</v>
      </c>
      <c r="F43" s="346">
        <v>331</v>
      </c>
      <c r="G43" s="346">
        <v>331</v>
      </c>
      <c r="H43" s="346">
        <v>327</v>
      </c>
      <c r="I43" s="544">
        <v>326</v>
      </c>
      <c r="J43" s="346">
        <v>326</v>
      </c>
      <c r="K43" s="346">
        <v>332</v>
      </c>
      <c r="L43" s="346">
        <v>331</v>
      </c>
      <c r="M43" s="346">
        <v>328</v>
      </c>
      <c r="N43" s="346">
        <v>331</v>
      </c>
      <c r="O43" s="346">
        <v>329</v>
      </c>
      <c r="P43" s="346">
        <v>324</v>
      </c>
      <c r="Q43" s="346">
        <v>313</v>
      </c>
      <c r="R43" s="346">
        <v>314</v>
      </c>
      <c r="S43" s="346">
        <v>313</v>
      </c>
      <c r="T43" s="346">
        <v>313</v>
      </c>
      <c r="U43" s="346"/>
      <c r="V43" s="346">
        <v>317</v>
      </c>
      <c r="W43" s="346">
        <v>313</v>
      </c>
      <c r="X43" s="346">
        <v>313</v>
      </c>
      <c r="Y43" s="346">
        <v>323</v>
      </c>
      <c r="Z43" s="346">
        <v>317</v>
      </c>
      <c r="AA43" s="346">
        <v>317</v>
      </c>
      <c r="AB43" s="347">
        <v>317</v>
      </c>
      <c r="AC43" s="545">
        <v>7801200</v>
      </c>
      <c r="AD43" s="7"/>
    </row>
    <row r="44" spans="1:31" s="182" customFormat="1" ht="12" customHeight="1">
      <c r="A44" s="1777"/>
      <c r="B44" s="543" t="s">
        <v>947</v>
      </c>
      <c r="C44" s="1786">
        <v>78</v>
      </c>
      <c r="D44" s="1787">
        <v>151</v>
      </c>
      <c r="E44" s="1787">
        <v>153</v>
      </c>
      <c r="F44" s="1787">
        <v>182</v>
      </c>
      <c r="G44" s="1787">
        <v>183</v>
      </c>
      <c r="H44" s="1787">
        <v>181</v>
      </c>
      <c r="I44" s="1788">
        <v>185</v>
      </c>
      <c r="J44" s="1787">
        <v>183</v>
      </c>
      <c r="K44" s="1787">
        <v>185</v>
      </c>
      <c r="L44" s="1787">
        <v>245</v>
      </c>
      <c r="M44" s="368">
        <v>245</v>
      </c>
      <c r="N44" s="368">
        <v>245</v>
      </c>
      <c r="O44" s="368">
        <v>120</v>
      </c>
      <c r="P44" s="368">
        <v>47</v>
      </c>
      <c r="Q44" s="368">
        <v>65</v>
      </c>
      <c r="R44" s="368">
        <v>65</v>
      </c>
      <c r="S44" s="368">
        <v>59</v>
      </c>
      <c r="T44" s="368">
        <v>164</v>
      </c>
      <c r="U44" s="368"/>
      <c r="V44" s="368">
        <v>260</v>
      </c>
      <c r="W44" s="368">
        <v>260</v>
      </c>
      <c r="X44" s="368">
        <v>259</v>
      </c>
      <c r="Y44" s="368">
        <v>360</v>
      </c>
      <c r="Z44" s="368">
        <v>359</v>
      </c>
      <c r="AA44" s="368">
        <v>360</v>
      </c>
      <c r="AB44" s="369">
        <v>360</v>
      </c>
      <c r="AC44" s="547">
        <v>3739545</v>
      </c>
      <c r="AD44" s="7"/>
    </row>
    <row r="45" spans="1:31" s="182" customFormat="1" ht="12" customHeight="1">
      <c r="A45" s="1777"/>
      <c r="B45" s="543" t="s">
        <v>949</v>
      </c>
      <c r="C45" s="1786">
        <v>595</v>
      </c>
      <c r="D45" s="1787">
        <v>595</v>
      </c>
      <c r="E45" s="1787">
        <v>595</v>
      </c>
      <c r="F45" s="1787">
        <v>590</v>
      </c>
      <c r="G45" s="1787">
        <v>595</v>
      </c>
      <c r="H45" s="1787">
        <v>600</v>
      </c>
      <c r="I45" s="1788">
        <v>600</v>
      </c>
      <c r="J45" s="1787">
        <v>600</v>
      </c>
      <c r="K45" s="1787">
        <v>600</v>
      </c>
      <c r="L45" s="1787">
        <v>500</v>
      </c>
      <c r="M45" s="1787">
        <v>500</v>
      </c>
      <c r="N45" s="1787">
        <v>500</v>
      </c>
      <c r="O45" s="368">
        <v>500</v>
      </c>
      <c r="P45" s="368">
        <v>570</v>
      </c>
      <c r="Q45" s="368">
        <v>570</v>
      </c>
      <c r="R45" s="368">
        <v>570</v>
      </c>
      <c r="S45" s="368">
        <v>500</v>
      </c>
      <c r="T45" s="368">
        <v>350</v>
      </c>
      <c r="U45" s="368"/>
      <c r="V45" s="368">
        <v>500</v>
      </c>
      <c r="W45" s="368">
        <v>500</v>
      </c>
      <c r="X45" s="368">
        <v>500</v>
      </c>
      <c r="Y45" s="368">
        <v>587</v>
      </c>
      <c r="Z45" s="368">
        <v>590</v>
      </c>
      <c r="AA45" s="368">
        <v>590</v>
      </c>
      <c r="AB45" s="369">
        <v>590</v>
      </c>
      <c r="AC45" s="547">
        <v>11543636</v>
      </c>
      <c r="AD45" s="7"/>
    </row>
    <row r="46" spans="1:31" s="182" customFormat="1" ht="12" customHeight="1">
      <c r="A46" s="1777">
        <v>40</v>
      </c>
      <c r="B46" s="548" t="s">
        <v>486</v>
      </c>
      <c r="C46" s="1789">
        <v>450</v>
      </c>
      <c r="D46" s="1790">
        <v>420</v>
      </c>
      <c r="E46" s="1790">
        <v>420</v>
      </c>
      <c r="F46" s="1790">
        <v>420</v>
      </c>
      <c r="G46" s="1790">
        <v>420</v>
      </c>
      <c r="H46" s="1790">
        <v>330</v>
      </c>
      <c r="I46" s="1791">
        <v>330</v>
      </c>
      <c r="J46" s="1790">
        <v>330</v>
      </c>
      <c r="K46" s="1790">
        <v>300</v>
      </c>
      <c r="L46" s="1790">
        <v>300</v>
      </c>
      <c r="M46" s="348">
        <v>340</v>
      </c>
      <c r="N46" s="348">
        <v>380</v>
      </c>
      <c r="O46" s="348">
        <v>420</v>
      </c>
      <c r="P46" s="348">
        <v>450</v>
      </c>
      <c r="Q46" s="348">
        <v>450</v>
      </c>
      <c r="R46" s="348">
        <v>450</v>
      </c>
      <c r="S46" s="348">
        <v>350</v>
      </c>
      <c r="T46" s="348">
        <v>320</v>
      </c>
      <c r="U46" s="348"/>
      <c r="V46" s="348">
        <v>450</v>
      </c>
      <c r="W46" s="348">
        <v>450</v>
      </c>
      <c r="X46" s="348">
        <v>450</v>
      </c>
      <c r="Y46" s="348">
        <v>450</v>
      </c>
      <c r="Z46" s="348">
        <v>450</v>
      </c>
      <c r="AA46" s="348">
        <v>450</v>
      </c>
      <c r="AB46" s="349">
        <v>450</v>
      </c>
      <c r="AC46" s="550">
        <v>10041000</v>
      </c>
      <c r="AD46" s="7"/>
    </row>
    <row r="47" spans="1:31" s="182" customFormat="1" ht="12" customHeight="1">
      <c r="A47" s="1781">
        <v>41</v>
      </c>
      <c r="B47" s="551" t="s">
        <v>945</v>
      </c>
      <c r="C47" s="1793"/>
      <c r="D47" s="1779"/>
      <c r="E47" s="1779"/>
      <c r="F47" s="1779"/>
      <c r="G47" s="1779"/>
      <c r="H47" s="1779"/>
      <c r="I47" s="1780"/>
      <c r="J47" s="339"/>
      <c r="K47" s="339"/>
      <c r="L47" s="339"/>
      <c r="M47" s="339"/>
      <c r="N47" s="339"/>
      <c r="O47" s="339"/>
      <c r="P47" s="339"/>
      <c r="Q47" s="339"/>
      <c r="R47" s="339"/>
      <c r="S47" s="339"/>
      <c r="T47" s="339"/>
      <c r="U47" s="339"/>
      <c r="V47" s="339"/>
      <c r="W47" s="339"/>
      <c r="X47" s="339"/>
      <c r="Y47" s="339"/>
      <c r="Z47" s="339"/>
      <c r="AA47" s="339"/>
      <c r="AB47" s="340"/>
      <c r="AC47" s="538"/>
      <c r="AD47" s="7"/>
    </row>
    <row r="48" spans="1:31" s="182" customFormat="1" ht="12" customHeight="1">
      <c r="A48" s="1777">
        <v>42</v>
      </c>
      <c r="B48" s="557" t="s">
        <v>562</v>
      </c>
      <c r="C48" s="1782">
        <v>106</v>
      </c>
      <c r="D48" s="1783">
        <v>105</v>
      </c>
      <c r="E48" s="1783">
        <v>107</v>
      </c>
      <c r="F48" s="1783">
        <v>107</v>
      </c>
      <c r="G48" s="1783">
        <v>103</v>
      </c>
      <c r="H48" s="1783">
        <v>68</v>
      </c>
      <c r="I48" s="1780">
        <v>68</v>
      </c>
      <c r="J48" s="341">
        <v>69</v>
      </c>
      <c r="K48" s="341">
        <v>67</v>
      </c>
      <c r="L48" s="341">
        <v>61</v>
      </c>
      <c r="M48" s="341">
        <v>61</v>
      </c>
      <c r="N48" s="341">
        <v>56</v>
      </c>
      <c r="O48" s="341">
        <v>32</v>
      </c>
      <c r="P48" s="341">
        <v>34</v>
      </c>
      <c r="Q48" s="341">
        <v>38</v>
      </c>
      <c r="R48" s="341">
        <v>62</v>
      </c>
      <c r="S48" s="341">
        <v>68</v>
      </c>
      <c r="T48" s="341">
        <v>68</v>
      </c>
      <c r="U48" s="341"/>
      <c r="V48" s="341">
        <v>80</v>
      </c>
      <c r="W48" s="341">
        <v>88</v>
      </c>
      <c r="X48" s="341">
        <v>104</v>
      </c>
      <c r="Y48" s="341">
        <v>102</v>
      </c>
      <c r="Z48" s="341">
        <v>104</v>
      </c>
      <c r="AA48" s="341">
        <v>106</v>
      </c>
      <c r="AB48" s="342">
        <v>130</v>
      </c>
      <c r="AC48" s="540">
        <v>3830400</v>
      </c>
      <c r="AD48" s="7"/>
    </row>
    <row r="49" spans="1:30" s="182" customFormat="1" ht="12" customHeight="1">
      <c r="A49" s="1781">
        <v>43</v>
      </c>
      <c r="B49" s="558" t="s">
        <v>692</v>
      </c>
      <c r="C49" s="1784"/>
      <c r="D49" s="1785"/>
      <c r="E49" s="1785"/>
      <c r="F49" s="1785"/>
      <c r="G49" s="1785"/>
      <c r="H49" s="1785">
        <v>1</v>
      </c>
      <c r="I49" s="1780">
        <v>9</v>
      </c>
      <c r="J49" s="343">
        <v>13</v>
      </c>
      <c r="K49" s="343">
        <v>30</v>
      </c>
      <c r="L49" s="343">
        <v>40</v>
      </c>
      <c r="M49" s="343">
        <v>45</v>
      </c>
      <c r="N49" s="343">
        <v>46</v>
      </c>
      <c r="O49" s="343">
        <v>43</v>
      </c>
      <c r="P49" s="343">
        <v>38</v>
      </c>
      <c r="Q49" s="343">
        <v>28</v>
      </c>
      <c r="R49" s="343">
        <v>17</v>
      </c>
      <c r="S49" s="343">
        <v>7</v>
      </c>
      <c r="T49" s="343">
        <v>0</v>
      </c>
      <c r="U49" s="343"/>
      <c r="V49" s="343"/>
      <c r="W49" s="343"/>
      <c r="X49" s="343"/>
      <c r="Y49" s="343"/>
      <c r="Z49" s="343"/>
      <c r="AA49" s="343"/>
      <c r="AB49" s="344"/>
      <c r="AC49" s="542">
        <v>343340</v>
      </c>
      <c r="AD49" s="7"/>
    </row>
    <row r="50" spans="1:30" s="182" customFormat="1" ht="12" customHeight="1">
      <c r="A50" s="1777">
        <v>44</v>
      </c>
      <c r="B50" s="552" t="s">
        <v>568</v>
      </c>
      <c r="C50" s="345">
        <v>43</v>
      </c>
      <c r="D50" s="346">
        <v>43</v>
      </c>
      <c r="E50" s="346">
        <v>43</v>
      </c>
      <c r="F50" s="346">
        <v>43</v>
      </c>
      <c r="G50" s="346">
        <v>43</v>
      </c>
      <c r="H50" s="346">
        <v>43</v>
      </c>
      <c r="I50" s="544">
        <v>43</v>
      </c>
      <c r="J50" s="346">
        <v>43</v>
      </c>
      <c r="K50" s="346">
        <v>43</v>
      </c>
      <c r="L50" s="346">
        <v>43</v>
      </c>
      <c r="M50" s="346">
        <v>43</v>
      </c>
      <c r="N50" s="346">
        <v>43</v>
      </c>
      <c r="O50" s="346">
        <v>43</v>
      </c>
      <c r="P50" s="346">
        <v>43</v>
      </c>
      <c r="Q50" s="346">
        <v>38</v>
      </c>
      <c r="R50" s="346">
        <v>39</v>
      </c>
      <c r="S50" s="346">
        <v>38</v>
      </c>
      <c r="T50" s="346">
        <v>38</v>
      </c>
      <c r="U50" s="346"/>
      <c r="V50" s="346">
        <v>38</v>
      </c>
      <c r="W50" s="346">
        <v>43</v>
      </c>
      <c r="X50" s="346">
        <v>43</v>
      </c>
      <c r="Y50" s="346">
        <v>43</v>
      </c>
      <c r="Z50" s="346">
        <v>43</v>
      </c>
      <c r="AA50" s="346">
        <v>43</v>
      </c>
      <c r="AB50" s="347">
        <v>43</v>
      </c>
      <c r="AC50" s="545">
        <v>971000</v>
      </c>
      <c r="AD50" s="7"/>
    </row>
    <row r="51" spans="1:30" s="182" customFormat="1" ht="12" customHeight="1">
      <c r="A51" s="1781">
        <v>45</v>
      </c>
      <c r="B51" s="534" t="s">
        <v>569</v>
      </c>
      <c r="C51" s="1789">
        <v>30</v>
      </c>
      <c r="D51" s="1790">
        <v>30</v>
      </c>
      <c r="E51" s="1790">
        <v>30</v>
      </c>
      <c r="F51" s="1790">
        <v>30</v>
      </c>
      <c r="G51" s="1790">
        <v>30</v>
      </c>
      <c r="H51" s="1790">
        <v>30</v>
      </c>
      <c r="I51" s="1791">
        <v>30</v>
      </c>
      <c r="J51" s="1790">
        <v>30</v>
      </c>
      <c r="K51" s="1790">
        <v>29</v>
      </c>
      <c r="L51" s="1790">
        <v>29</v>
      </c>
      <c r="M51" s="1790">
        <v>30</v>
      </c>
      <c r="N51" s="1790">
        <v>28</v>
      </c>
      <c r="O51" s="348">
        <v>28</v>
      </c>
      <c r="P51" s="348">
        <v>28</v>
      </c>
      <c r="Q51" s="348">
        <v>28</v>
      </c>
      <c r="R51" s="348">
        <v>29</v>
      </c>
      <c r="S51" s="348">
        <v>29</v>
      </c>
      <c r="T51" s="348">
        <v>29</v>
      </c>
      <c r="U51" s="348"/>
      <c r="V51" s="348">
        <v>29</v>
      </c>
      <c r="W51" s="348">
        <v>29</v>
      </c>
      <c r="X51" s="348">
        <v>29</v>
      </c>
      <c r="Y51" s="348">
        <v>29</v>
      </c>
      <c r="Z51" s="348">
        <v>29</v>
      </c>
      <c r="AA51" s="348">
        <v>29</v>
      </c>
      <c r="AB51" s="349">
        <v>29</v>
      </c>
      <c r="AC51" s="550">
        <v>675960</v>
      </c>
    </row>
    <row r="52" spans="1:30" s="182" customFormat="1" ht="12" customHeight="1">
      <c r="A52" s="1777">
        <v>46</v>
      </c>
      <c r="B52" s="551" t="s">
        <v>572</v>
      </c>
      <c r="C52" s="350"/>
      <c r="D52" s="339"/>
      <c r="E52" s="339"/>
      <c r="F52" s="339"/>
      <c r="G52" s="339"/>
      <c r="H52" s="339"/>
      <c r="I52" s="553"/>
      <c r="J52" s="339"/>
      <c r="K52" s="339"/>
      <c r="L52" s="339"/>
      <c r="M52" s="339"/>
      <c r="N52" s="339"/>
      <c r="O52" s="339"/>
      <c r="P52" s="339"/>
      <c r="Q52" s="339"/>
      <c r="R52" s="339"/>
      <c r="S52" s="339"/>
      <c r="T52" s="339"/>
      <c r="U52" s="339"/>
      <c r="V52" s="339"/>
      <c r="W52" s="339"/>
      <c r="X52" s="339"/>
      <c r="Y52" s="339"/>
      <c r="Z52" s="339"/>
      <c r="AA52" s="339"/>
      <c r="AB52" s="340"/>
      <c r="AC52" s="554"/>
    </row>
    <row r="53" spans="1:30" s="182" customFormat="1" ht="12" customHeight="1">
      <c r="A53" s="1781">
        <v>47</v>
      </c>
      <c r="B53" s="557" t="s">
        <v>574</v>
      </c>
      <c r="C53" s="1797">
        <v>57</v>
      </c>
      <c r="D53" s="1798">
        <v>57</v>
      </c>
      <c r="E53" s="1798">
        <v>57</v>
      </c>
      <c r="F53" s="1798">
        <v>58</v>
      </c>
      <c r="G53" s="1798">
        <v>58</v>
      </c>
      <c r="H53" s="1798">
        <v>58</v>
      </c>
      <c r="I53" s="1799">
        <v>58</v>
      </c>
      <c r="J53" s="1800">
        <v>40</v>
      </c>
      <c r="K53" s="1800">
        <v>40</v>
      </c>
      <c r="L53" s="1800">
        <v>40</v>
      </c>
      <c r="M53" s="1800">
        <v>40</v>
      </c>
      <c r="N53" s="1800">
        <v>58</v>
      </c>
      <c r="O53" s="355">
        <v>58</v>
      </c>
      <c r="P53" s="355">
        <v>58</v>
      </c>
      <c r="Q53" s="355">
        <v>58</v>
      </c>
      <c r="R53" s="355">
        <v>58</v>
      </c>
      <c r="S53" s="355">
        <v>60</v>
      </c>
      <c r="T53" s="355">
        <v>62</v>
      </c>
      <c r="U53" s="355"/>
      <c r="V53" s="355">
        <v>59</v>
      </c>
      <c r="W53" s="355">
        <v>60</v>
      </c>
      <c r="X53" s="355">
        <v>60</v>
      </c>
      <c r="Y53" s="355">
        <v>59</v>
      </c>
      <c r="Z53" s="355">
        <v>57</v>
      </c>
      <c r="AA53" s="355">
        <v>57</v>
      </c>
      <c r="AB53" s="356">
        <v>57</v>
      </c>
      <c r="AC53" s="560">
        <v>1372800</v>
      </c>
    </row>
    <row r="54" spans="1:30" s="182" customFormat="1" ht="12" customHeight="1">
      <c r="A54" s="1777">
        <v>48</v>
      </c>
      <c r="B54" s="541" t="s">
        <v>961</v>
      </c>
      <c r="C54" s="1784"/>
      <c r="D54" s="1785"/>
      <c r="E54" s="1785"/>
      <c r="F54" s="1785"/>
      <c r="G54" s="1785"/>
      <c r="H54" s="1785"/>
      <c r="I54" s="1780"/>
      <c r="J54" s="343"/>
      <c r="K54" s="343"/>
      <c r="L54" s="343"/>
      <c r="M54" s="343"/>
      <c r="N54" s="343"/>
      <c r="O54" s="343"/>
      <c r="P54" s="343"/>
      <c r="Q54" s="343"/>
      <c r="R54" s="343"/>
      <c r="S54" s="343"/>
      <c r="T54" s="343"/>
      <c r="U54" s="343"/>
      <c r="V54" s="343"/>
      <c r="W54" s="343"/>
      <c r="X54" s="343"/>
      <c r="Y54" s="343"/>
      <c r="Z54" s="343"/>
      <c r="AA54" s="343"/>
      <c r="AB54" s="344"/>
      <c r="AC54" s="542"/>
    </row>
    <row r="55" spans="1:30" s="182" customFormat="1" ht="12" customHeight="1">
      <c r="A55" s="338"/>
      <c r="B55" s="541" t="s">
        <v>695</v>
      </c>
      <c r="C55" s="1230"/>
      <c r="D55" s="1231"/>
      <c r="E55" s="1231"/>
      <c r="F55" s="1231"/>
      <c r="G55" s="1231"/>
      <c r="H55" s="1231"/>
      <c r="I55" s="1227"/>
      <c r="J55" s="343"/>
      <c r="K55" s="343"/>
      <c r="L55" s="343"/>
      <c r="M55" s="343"/>
      <c r="N55" s="343"/>
      <c r="O55" s="343"/>
      <c r="P55" s="343"/>
      <c r="Q55" s="343"/>
      <c r="R55" s="343"/>
      <c r="S55" s="343">
        <v>30</v>
      </c>
      <c r="T55" s="343">
        <v>35</v>
      </c>
      <c r="U55" s="343"/>
      <c r="V55" s="343">
        <v>98</v>
      </c>
      <c r="W55" s="343">
        <v>98</v>
      </c>
      <c r="X55" s="343">
        <v>98</v>
      </c>
      <c r="Y55" s="343">
        <v>98</v>
      </c>
      <c r="Z55" s="343">
        <v>98</v>
      </c>
      <c r="AA55" s="343">
        <v>98</v>
      </c>
      <c r="AB55" s="344">
        <v>98</v>
      </c>
      <c r="AC55" s="542"/>
    </row>
    <row r="56" spans="1:30" s="182" customFormat="1" ht="12" customHeight="1">
      <c r="A56" s="1776">
        <v>49</v>
      </c>
      <c r="B56" s="552" t="s">
        <v>575</v>
      </c>
      <c r="C56" s="1241"/>
      <c r="D56" s="1242"/>
      <c r="E56" s="1242"/>
      <c r="F56" s="1242"/>
      <c r="G56" s="1242"/>
      <c r="H56" s="1242"/>
      <c r="I56" s="1243"/>
      <c r="J56" s="346"/>
      <c r="K56" s="346"/>
      <c r="L56" s="346"/>
      <c r="M56" s="346"/>
      <c r="N56" s="346"/>
      <c r="O56" s="346"/>
      <c r="P56" s="346"/>
      <c r="Q56" s="346"/>
      <c r="R56" s="346"/>
      <c r="S56" s="346"/>
      <c r="T56" s="346"/>
      <c r="U56" s="346"/>
      <c r="V56" s="346"/>
      <c r="W56" s="346"/>
      <c r="X56" s="346"/>
      <c r="Y56" s="346"/>
      <c r="Z56" s="346"/>
      <c r="AA56" s="346"/>
      <c r="AB56" s="347"/>
      <c r="AC56" s="562"/>
    </row>
    <row r="57" spans="1:30" s="182" customFormat="1" ht="12" customHeight="1">
      <c r="A57" s="338">
        <v>50</v>
      </c>
      <c r="B57" s="548" t="s">
        <v>696</v>
      </c>
      <c r="C57" s="1082">
        <v>207</v>
      </c>
      <c r="D57" s="348">
        <v>207</v>
      </c>
      <c r="E57" s="348">
        <v>207</v>
      </c>
      <c r="F57" s="348">
        <v>207</v>
      </c>
      <c r="G57" s="348">
        <v>207</v>
      </c>
      <c r="H57" s="348">
        <v>207</v>
      </c>
      <c r="I57" s="549">
        <v>211</v>
      </c>
      <c r="J57" s="348">
        <v>211</v>
      </c>
      <c r="K57" s="348">
        <v>208</v>
      </c>
      <c r="L57" s="348">
        <v>205</v>
      </c>
      <c r="M57" s="348">
        <v>205</v>
      </c>
      <c r="N57" s="348">
        <v>203</v>
      </c>
      <c r="O57" s="348">
        <v>201</v>
      </c>
      <c r="P57" s="348">
        <v>201</v>
      </c>
      <c r="Q57" s="348">
        <v>202</v>
      </c>
      <c r="R57" s="348">
        <v>201</v>
      </c>
      <c r="S57" s="348">
        <v>202</v>
      </c>
      <c r="T57" s="348">
        <v>203</v>
      </c>
      <c r="U57" s="348"/>
      <c r="V57" s="348">
        <v>204</v>
      </c>
      <c r="W57" s="348">
        <v>207</v>
      </c>
      <c r="X57" s="348">
        <v>206</v>
      </c>
      <c r="Y57" s="348">
        <v>205</v>
      </c>
      <c r="Z57" s="348">
        <v>207</v>
      </c>
      <c r="AA57" s="348">
        <v>207</v>
      </c>
      <c r="AB57" s="349">
        <v>207</v>
      </c>
      <c r="AC57" s="550">
        <v>4165500</v>
      </c>
    </row>
    <row r="58" spans="1:30" s="182" customFormat="1" ht="12" customHeight="1">
      <c r="A58" s="1776">
        <v>51</v>
      </c>
      <c r="B58" s="551" t="s">
        <v>576</v>
      </c>
      <c r="C58" s="1225">
        <v>17</v>
      </c>
      <c r="D58" s="1226">
        <v>17</v>
      </c>
      <c r="E58" s="1226">
        <v>17</v>
      </c>
      <c r="F58" s="1226">
        <v>17</v>
      </c>
      <c r="G58" s="1226">
        <v>17</v>
      </c>
      <c r="H58" s="1226">
        <v>17</v>
      </c>
      <c r="I58" s="1227">
        <v>17</v>
      </c>
      <c r="J58" s="339">
        <v>17</v>
      </c>
      <c r="K58" s="339">
        <v>18</v>
      </c>
      <c r="L58" s="339">
        <v>17</v>
      </c>
      <c r="M58" s="339">
        <v>15</v>
      </c>
      <c r="N58" s="339">
        <v>15</v>
      </c>
      <c r="O58" s="339">
        <v>14</v>
      </c>
      <c r="P58" s="339">
        <v>14</v>
      </c>
      <c r="Q58" s="339">
        <v>14</v>
      </c>
      <c r="R58" s="339">
        <v>14</v>
      </c>
      <c r="S58" s="339">
        <v>14</v>
      </c>
      <c r="T58" s="339">
        <v>15</v>
      </c>
      <c r="U58" s="339"/>
      <c r="V58" s="339">
        <v>17</v>
      </c>
      <c r="W58" s="339">
        <v>18</v>
      </c>
      <c r="X58" s="339">
        <v>16</v>
      </c>
      <c r="Y58" s="339">
        <v>16</v>
      </c>
      <c r="Z58" s="339">
        <v>16</v>
      </c>
      <c r="AA58" s="339">
        <v>16</v>
      </c>
      <c r="AB58" s="340">
        <v>16</v>
      </c>
      <c r="AC58" s="538">
        <v>387000</v>
      </c>
    </row>
    <row r="59" spans="1:30" s="182" customFormat="1" ht="12" customHeight="1">
      <c r="A59" s="338">
        <v>52</v>
      </c>
      <c r="B59" s="557" t="s">
        <v>962</v>
      </c>
      <c r="C59" s="1228"/>
      <c r="D59" s="1229"/>
      <c r="E59" s="1229"/>
      <c r="F59" s="1229"/>
      <c r="G59" s="1229"/>
      <c r="H59" s="1229"/>
      <c r="I59" s="1227"/>
      <c r="J59" s="341"/>
      <c r="K59" s="341"/>
      <c r="L59" s="341"/>
      <c r="M59" s="341"/>
      <c r="N59" s="341"/>
      <c r="O59" s="341"/>
      <c r="P59" s="341"/>
      <c r="Q59" s="341"/>
      <c r="R59" s="341"/>
      <c r="S59" s="341"/>
      <c r="T59" s="341"/>
      <c r="U59" s="341"/>
      <c r="V59" s="341"/>
      <c r="W59" s="341"/>
      <c r="X59" s="341"/>
      <c r="Y59" s="341"/>
      <c r="Z59" s="341"/>
      <c r="AA59" s="341"/>
      <c r="AB59" s="342"/>
      <c r="AC59" s="540"/>
    </row>
    <row r="60" spans="1:30" s="182" customFormat="1" ht="12" customHeight="1">
      <c r="A60" s="1776">
        <v>53</v>
      </c>
      <c r="B60" s="558" t="s">
        <v>581</v>
      </c>
      <c r="C60" s="1230"/>
      <c r="D60" s="1231"/>
      <c r="E60" s="1231"/>
      <c r="F60" s="1231"/>
      <c r="G60" s="1231"/>
      <c r="H60" s="1231"/>
      <c r="I60" s="1227"/>
      <c r="J60" s="343"/>
      <c r="K60" s="343"/>
      <c r="L60" s="343"/>
      <c r="M60" s="343"/>
      <c r="N60" s="343"/>
      <c r="O60" s="343"/>
      <c r="P60" s="343"/>
      <c r="Q60" s="343"/>
      <c r="R60" s="343"/>
      <c r="S60" s="343"/>
      <c r="T60" s="343"/>
      <c r="U60" s="343"/>
      <c r="V60" s="343"/>
      <c r="W60" s="343"/>
      <c r="X60" s="343"/>
      <c r="Y60" s="343"/>
      <c r="Z60" s="343"/>
      <c r="AA60" s="343"/>
      <c r="AB60" s="344"/>
      <c r="AC60" s="542"/>
    </row>
    <row r="61" spans="1:30" s="182" customFormat="1" ht="12" customHeight="1">
      <c r="A61" s="338">
        <v>54</v>
      </c>
      <c r="B61" s="543" t="s">
        <v>960</v>
      </c>
      <c r="C61" s="345"/>
      <c r="D61" s="346"/>
      <c r="E61" s="346"/>
      <c r="F61" s="346"/>
      <c r="G61" s="346"/>
      <c r="H61" s="346"/>
      <c r="I61" s="544"/>
      <c r="J61" s="346"/>
      <c r="K61" s="346"/>
      <c r="L61" s="346"/>
      <c r="M61" s="346"/>
      <c r="N61" s="346"/>
      <c r="O61" s="346"/>
      <c r="P61" s="346"/>
      <c r="Q61" s="346"/>
      <c r="R61" s="346"/>
      <c r="S61" s="346"/>
      <c r="T61" s="346"/>
      <c r="U61" s="346"/>
      <c r="V61" s="346"/>
      <c r="W61" s="346"/>
      <c r="X61" s="346"/>
      <c r="Y61" s="346"/>
      <c r="Z61" s="346"/>
      <c r="AA61" s="346"/>
      <c r="AB61" s="347"/>
      <c r="AC61" s="545"/>
    </row>
    <row r="62" spans="1:30" s="182" customFormat="1" ht="12" customHeight="1">
      <c r="A62" s="1776">
        <v>55</v>
      </c>
      <c r="B62" s="548" t="s">
        <v>573</v>
      </c>
      <c r="C62" s="1082">
        <v>53</v>
      </c>
      <c r="D62" s="348">
        <v>53</v>
      </c>
      <c r="E62" s="348">
        <v>53</v>
      </c>
      <c r="F62" s="348">
        <v>53</v>
      </c>
      <c r="G62" s="348">
        <v>53</v>
      </c>
      <c r="H62" s="348">
        <v>53</v>
      </c>
      <c r="I62" s="549">
        <v>53</v>
      </c>
      <c r="J62" s="348">
        <v>53</v>
      </c>
      <c r="K62" s="348">
        <v>53</v>
      </c>
      <c r="L62" s="348">
        <v>53</v>
      </c>
      <c r="M62" s="348">
        <v>53</v>
      </c>
      <c r="N62" s="348">
        <v>53</v>
      </c>
      <c r="O62" s="348">
        <v>53</v>
      </c>
      <c r="P62" s="348">
        <v>51</v>
      </c>
      <c r="Q62" s="348">
        <v>53</v>
      </c>
      <c r="R62" s="348">
        <v>52</v>
      </c>
      <c r="S62" s="348">
        <v>53</v>
      </c>
      <c r="T62" s="348">
        <v>53</v>
      </c>
      <c r="U62" s="348"/>
      <c r="V62" s="348">
        <v>53</v>
      </c>
      <c r="W62" s="348">
        <v>53</v>
      </c>
      <c r="X62" s="348">
        <v>53</v>
      </c>
      <c r="Y62" s="348">
        <v>53</v>
      </c>
      <c r="Z62" s="348">
        <v>53</v>
      </c>
      <c r="AA62" s="348">
        <v>53</v>
      </c>
      <c r="AB62" s="349">
        <v>53</v>
      </c>
      <c r="AC62" s="550">
        <v>1225200</v>
      </c>
    </row>
    <row r="63" spans="1:30" s="182" customFormat="1" ht="12" customHeight="1">
      <c r="A63" s="338">
        <v>56</v>
      </c>
      <c r="B63" s="551" t="s">
        <v>578</v>
      </c>
      <c r="C63" s="1232">
        <v>24</v>
      </c>
      <c r="D63" s="1226">
        <v>24</v>
      </c>
      <c r="E63" s="1226">
        <v>24</v>
      </c>
      <c r="F63" s="1226">
        <v>24</v>
      </c>
      <c r="G63" s="1226">
        <v>16</v>
      </c>
      <c r="H63" s="1226">
        <v>16</v>
      </c>
      <c r="I63" s="1227">
        <v>16</v>
      </c>
      <c r="J63" s="339">
        <v>16</v>
      </c>
      <c r="K63" s="339">
        <v>16</v>
      </c>
      <c r="L63" s="339">
        <v>16</v>
      </c>
      <c r="M63" s="339">
        <v>16</v>
      </c>
      <c r="N63" s="339">
        <v>16</v>
      </c>
      <c r="O63" s="339">
        <v>16</v>
      </c>
      <c r="P63" s="339">
        <v>16</v>
      </c>
      <c r="Q63" s="339">
        <v>24</v>
      </c>
      <c r="R63" s="339">
        <v>24</v>
      </c>
      <c r="S63" s="339">
        <v>24</v>
      </c>
      <c r="T63" s="339">
        <v>24</v>
      </c>
      <c r="U63" s="339"/>
      <c r="V63" s="339">
        <v>24</v>
      </c>
      <c r="W63" s="339">
        <v>24</v>
      </c>
      <c r="X63" s="339">
        <v>24</v>
      </c>
      <c r="Y63" s="339">
        <v>24</v>
      </c>
      <c r="Z63" s="339">
        <v>24</v>
      </c>
      <c r="AA63" s="339">
        <v>24</v>
      </c>
      <c r="AB63" s="340">
        <v>24</v>
      </c>
      <c r="AC63" s="538">
        <v>569328</v>
      </c>
    </row>
    <row r="64" spans="1:30" s="182" customFormat="1" ht="12" customHeight="1">
      <c r="A64" s="1776">
        <v>57</v>
      </c>
      <c r="B64" s="557" t="s">
        <v>579</v>
      </c>
      <c r="C64" s="1233"/>
      <c r="D64" s="1229"/>
      <c r="E64" s="1229"/>
      <c r="F64" s="1229"/>
      <c r="G64" s="1229"/>
      <c r="H64" s="1229"/>
      <c r="I64" s="1227"/>
      <c r="J64" s="341"/>
      <c r="K64" s="341"/>
      <c r="L64" s="341"/>
      <c r="M64" s="341"/>
      <c r="N64" s="341"/>
      <c r="O64" s="341"/>
      <c r="P64" s="341"/>
      <c r="Q64" s="341"/>
      <c r="R64" s="341"/>
      <c r="S64" s="341"/>
      <c r="T64" s="341"/>
      <c r="U64" s="341"/>
      <c r="V64" s="341"/>
      <c r="W64" s="341"/>
      <c r="X64" s="341"/>
      <c r="Y64" s="341"/>
      <c r="Z64" s="341"/>
      <c r="AA64" s="341"/>
      <c r="AB64" s="342"/>
      <c r="AC64" s="540"/>
    </row>
    <row r="65" spans="1:35" s="183" customFormat="1" ht="12" customHeight="1">
      <c r="A65" s="338"/>
      <c r="B65" s="557" t="s">
        <v>698</v>
      </c>
      <c r="C65" s="1233"/>
      <c r="D65" s="1229">
        <v>30</v>
      </c>
      <c r="E65" s="1229">
        <v>25</v>
      </c>
      <c r="F65" s="1229">
        <v>50</v>
      </c>
      <c r="G65" s="1229">
        <v>50</v>
      </c>
      <c r="H65" s="1229">
        <v>50</v>
      </c>
      <c r="I65" s="1227">
        <v>52</v>
      </c>
      <c r="J65" s="341">
        <v>100</v>
      </c>
      <c r="K65" s="341">
        <v>115</v>
      </c>
      <c r="L65" s="341">
        <v>130</v>
      </c>
      <c r="M65" s="341">
        <v>140</v>
      </c>
      <c r="N65" s="341">
        <v>240</v>
      </c>
      <c r="O65" s="341">
        <v>366</v>
      </c>
      <c r="P65" s="341">
        <v>380</v>
      </c>
      <c r="Q65" s="341">
        <v>362</v>
      </c>
      <c r="R65" s="341">
        <v>375</v>
      </c>
      <c r="S65" s="341">
        <v>340</v>
      </c>
      <c r="T65" s="341">
        <v>310</v>
      </c>
      <c r="U65" s="341"/>
      <c r="V65" s="341">
        <v>340</v>
      </c>
      <c r="W65" s="341">
        <v>340</v>
      </c>
      <c r="X65" s="341">
        <v>366</v>
      </c>
      <c r="Y65" s="341">
        <v>340</v>
      </c>
      <c r="Z65" s="341">
        <v>340</v>
      </c>
      <c r="AA65" s="341">
        <v>352</v>
      </c>
      <c r="AB65" s="342">
        <v>352</v>
      </c>
      <c r="AC65" s="540"/>
      <c r="AD65" s="182"/>
      <c r="AE65" s="182"/>
      <c r="AF65" s="182"/>
      <c r="AG65" s="182"/>
      <c r="AH65" s="182"/>
      <c r="AI65" s="182"/>
    </row>
    <row r="66" spans="1:35" s="182" customFormat="1" ht="12" customHeight="1">
      <c r="A66" s="338">
        <v>58</v>
      </c>
      <c r="B66" s="558" t="s">
        <v>502</v>
      </c>
      <c r="C66" s="1237"/>
      <c r="D66" s="1231"/>
      <c r="E66" s="1231"/>
      <c r="F66" s="1231"/>
      <c r="G66" s="1231"/>
      <c r="H66" s="1231"/>
      <c r="I66" s="1227"/>
      <c r="J66" s="343"/>
      <c r="K66" s="343"/>
      <c r="L66" s="343"/>
      <c r="M66" s="343"/>
      <c r="N66" s="343"/>
      <c r="O66" s="343"/>
      <c r="P66" s="343"/>
      <c r="Q66" s="343"/>
      <c r="R66" s="343"/>
      <c r="S66" s="343"/>
      <c r="T66" s="343"/>
      <c r="U66" s="343"/>
      <c r="V66" s="343"/>
      <c r="W66" s="343"/>
      <c r="X66" s="343"/>
      <c r="Y66" s="343"/>
      <c r="Z66" s="343"/>
      <c r="AA66" s="343"/>
      <c r="AB66" s="344"/>
      <c r="AC66" s="542">
        <v>63810</v>
      </c>
    </row>
    <row r="67" spans="1:35" s="182" customFormat="1" ht="12" customHeight="1">
      <c r="A67" s="1776">
        <v>59</v>
      </c>
      <c r="B67" s="543" t="s">
        <v>693</v>
      </c>
      <c r="C67" s="345">
        <v>24</v>
      </c>
      <c r="D67" s="346">
        <v>6</v>
      </c>
      <c r="E67" s="346">
        <v>4</v>
      </c>
      <c r="F67" s="346">
        <v>6</v>
      </c>
      <c r="G67" s="346">
        <v>6</v>
      </c>
      <c r="H67" s="346">
        <v>4</v>
      </c>
      <c r="I67" s="544">
        <v>6</v>
      </c>
      <c r="J67" s="346">
        <v>6</v>
      </c>
      <c r="K67" s="346">
        <v>6</v>
      </c>
      <c r="L67" s="346">
        <v>4</v>
      </c>
      <c r="M67" s="346">
        <v>8</v>
      </c>
      <c r="N67" s="346">
        <v>12</v>
      </c>
      <c r="O67" s="346">
        <v>12</v>
      </c>
      <c r="P67" s="346">
        <v>12</v>
      </c>
      <c r="Q67" s="346">
        <v>12</v>
      </c>
      <c r="R67" s="346">
        <v>12</v>
      </c>
      <c r="S67" s="346">
        <v>12</v>
      </c>
      <c r="T67" s="346">
        <v>12</v>
      </c>
      <c r="U67" s="346"/>
      <c r="V67" s="346">
        <v>12</v>
      </c>
      <c r="W67" s="346">
        <v>12</v>
      </c>
      <c r="X67" s="346">
        <v>12</v>
      </c>
      <c r="Y67" s="346">
        <v>12</v>
      </c>
      <c r="Z67" s="346">
        <v>12</v>
      </c>
      <c r="AA67" s="346">
        <v>12</v>
      </c>
      <c r="AB67" s="347">
        <v>12</v>
      </c>
      <c r="AC67" s="545">
        <v>349920</v>
      </c>
    </row>
    <row r="68" spans="1:35" s="182" customFormat="1" ht="12" customHeight="1">
      <c r="A68" s="338">
        <v>60</v>
      </c>
      <c r="B68" s="548" t="s">
        <v>529</v>
      </c>
      <c r="C68" s="1082">
        <v>5</v>
      </c>
      <c r="D68" s="348">
        <v>5</v>
      </c>
      <c r="E68" s="348">
        <v>5</v>
      </c>
      <c r="F68" s="348">
        <v>5</v>
      </c>
      <c r="G68" s="348">
        <v>5</v>
      </c>
      <c r="H68" s="348">
        <v>5</v>
      </c>
      <c r="I68" s="549">
        <v>5</v>
      </c>
      <c r="J68" s="348">
        <v>5</v>
      </c>
      <c r="K68" s="348">
        <v>5</v>
      </c>
      <c r="L68" s="348">
        <v>5</v>
      </c>
      <c r="M68" s="348">
        <v>5</v>
      </c>
      <c r="N68" s="348">
        <v>5</v>
      </c>
      <c r="O68" s="348">
        <v>5</v>
      </c>
      <c r="P68" s="348">
        <v>5</v>
      </c>
      <c r="Q68" s="348">
        <v>5</v>
      </c>
      <c r="R68" s="348">
        <v>5</v>
      </c>
      <c r="S68" s="348">
        <v>5</v>
      </c>
      <c r="T68" s="348">
        <v>5</v>
      </c>
      <c r="U68" s="348"/>
      <c r="V68" s="348">
        <v>5</v>
      </c>
      <c r="W68" s="348">
        <v>5</v>
      </c>
      <c r="X68" s="348">
        <v>5</v>
      </c>
      <c r="Y68" s="348">
        <v>5</v>
      </c>
      <c r="Z68" s="348">
        <v>5</v>
      </c>
      <c r="AA68" s="348">
        <v>5</v>
      </c>
      <c r="AB68" s="349">
        <v>5</v>
      </c>
      <c r="AC68" s="550">
        <v>97824</v>
      </c>
    </row>
    <row r="69" spans="1:35" s="182" customFormat="1" ht="12" customHeight="1">
      <c r="A69" s="1776">
        <v>61</v>
      </c>
      <c r="B69" s="537" t="s">
        <v>491</v>
      </c>
      <c r="C69" s="350"/>
      <c r="D69" s="339"/>
      <c r="E69" s="339"/>
      <c r="F69" s="339"/>
      <c r="G69" s="339"/>
      <c r="H69" s="339"/>
      <c r="I69" s="553"/>
      <c r="J69" s="339"/>
      <c r="K69" s="339"/>
      <c r="L69" s="339"/>
      <c r="M69" s="339"/>
      <c r="N69" s="339"/>
      <c r="O69" s="339"/>
      <c r="P69" s="339"/>
      <c r="Q69" s="339"/>
      <c r="R69" s="339"/>
      <c r="S69" s="339"/>
      <c r="T69" s="339"/>
      <c r="U69" s="339"/>
      <c r="V69" s="339"/>
      <c r="W69" s="339"/>
      <c r="X69" s="339"/>
      <c r="Y69" s="339"/>
      <c r="Z69" s="339"/>
      <c r="AA69" s="339"/>
      <c r="AB69" s="340"/>
      <c r="AC69" s="554"/>
    </row>
    <row r="70" spans="1:35" s="182" customFormat="1" ht="12" customHeight="1">
      <c r="A70" s="338">
        <v>62</v>
      </c>
      <c r="B70" s="557" t="s">
        <v>563</v>
      </c>
      <c r="C70" s="353"/>
      <c r="D70" s="354"/>
      <c r="E70" s="354"/>
      <c r="F70" s="354"/>
      <c r="G70" s="354"/>
      <c r="H70" s="354"/>
      <c r="I70" s="559"/>
      <c r="J70" s="355"/>
      <c r="K70" s="355"/>
      <c r="L70" s="355"/>
      <c r="M70" s="355"/>
      <c r="N70" s="355"/>
      <c r="O70" s="355"/>
      <c r="P70" s="355"/>
      <c r="Q70" s="355"/>
      <c r="R70" s="355"/>
      <c r="S70" s="355"/>
      <c r="T70" s="355"/>
      <c r="U70" s="355"/>
      <c r="V70" s="355"/>
      <c r="W70" s="355"/>
      <c r="X70" s="355"/>
      <c r="Y70" s="355"/>
      <c r="Z70" s="355"/>
      <c r="AA70" s="355"/>
      <c r="AB70" s="356"/>
      <c r="AC70" s="560"/>
    </row>
    <row r="71" spans="1:35" s="182" customFormat="1" ht="12" customHeight="1">
      <c r="A71" s="1776">
        <v>63</v>
      </c>
      <c r="B71" s="558" t="s">
        <v>552</v>
      </c>
      <c r="C71" s="1230">
        <v>100</v>
      </c>
      <c r="D71" s="1231">
        <v>96</v>
      </c>
      <c r="E71" s="1231">
        <v>94</v>
      </c>
      <c r="F71" s="1231">
        <v>90</v>
      </c>
      <c r="G71" s="1231">
        <v>90</v>
      </c>
      <c r="H71" s="1231">
        <v>74</v>
      </c>
      <c r="I71" s="1227">
        <v>68</v>
      </c>
      <c r="J71" s="343">
        <v>78</v>
      </c>
      <c r="K71" s="343">
        <v>80</v>
      </c>
      <c r="L71" s="343">
        <v>80</v>
      </c>
      <c r="M71" s="343">
        <v>84</v>
      </c>
      <c r="N71" s="343">
        <v>88</v>
      </c>
      <c r="O71" s="343">
        <v>96</v>
      </c>
      <c r="P71" s="343">
        <v>96</v>
      </c>
      <c r="Q71" s="343">
        <v>98</v>
      </c>
      <c r="R71" s="343">
        <v>96</v>
      </c>
      <c r="S71" s="343">
        <v>96</v>
      </c>
      <c r="T71" s="343">
        <v>94</v>
      </c>
      <c r="U71" s="343"/>
      <c r="V71" s="343">
        <v>102</v>
      </c>
      <c r="W71" s="343">
        <v>96</v>
      </c>
      <c r="X71" s="343">
        <v>104</v>
      </c>
      <c r="Y71" s="343">
        <v>106</v>
      </c>
      <c r="Z71" s="343">
        <v>108</v>
      </c>
      <c r="AA71" s="343">
        <v>110</v>
      </c>
      <c r="AB71" s="344">
        <v>108</v>
      </c>
      <c r="AC71" s="542">
        <v>2128320</v>
      </c>
    </row>
    <row r="72" spans="1:35" s="182" customFormat="1" ht="12" customHeight="1">
      <c r="A72" s="338">
        <v>64</v>
      </c>
      <c r="B72" s="552" t="s">
        <v>127</v>
      </c>
      <c r="C72" s="1241">
        <v>42</v>
      </c>
      <c r="D72" s="1242">
        <v>42</v>
      </c>
      <c r="E72" s="1242">
        <v>42</v>
      </c>
      <c r="F72" s="1242">
        <v>42</v>
      </c>
      <c r="G72" s="1242">
        <v>42</v>
      </c>
      <c r="H72" s="1242">
        <v>42</v>
      </c>
      <c r="I72" s="1243">
        <v>42</v>
      </c>
      <c r="J72" s="346">
        <v>42</v>
      </c>
      <c r="K72" s="346">
        <v>42</v>
      </c>
      <c r="L72" s="346">
        <v>32</v>
      </c>
      <c r="M72" s="346">
        <v>35</v>
      </c>
      <c r="N72" s="346">
        <v>35</v>
      </c>
      <c r="O72" s="346">
        <v>21</v>
      </c>
      <c r="P72" s="346">
        <v>21</v>
      </c>
      <c r="Q72" s="346">
        <v>36</v>
      </c>
      <c r="R72" s="346">
        <v>36</v>
      </c>
      <c r="S72" s="346">
        <v>36</v>
      </c>
      <c r="T72" s="346">
        <v>41</v>
      </c>
      <c r="U72" s="346"/>
      <c r="V72" s="346">
        <v>42</v>
      </c>
      <c r="W72" s="346">
        <v>42</v>
      </c>
      <c r="X72" s="346">
        <v>42</v>
      </c>
      <c r="Y72" s="346">
        <v>42</v>
      </c>
      <c r="Z72" s="346">
        <v>42</v>
      </c>
      <c r="AA72" s="346">
        <v>42</v>
      </c>
      <c r="AB72" s="347">
        <v>42</v>
      </c>
      <c r="AC72" s="562">
        <v>1124640</v>
      </c>
    </row>
    <row r="73" spans="1:35" s="182" customFormat="1" ht="12" customHeight="1">
      <c r="A73" s="1776">
        <v>65</v>
      </c>
      <c r="B73" s="534" t="s">
        <v>957</v>
      </c>
      <c r="C73" s="1082"/>
      <c r="D73" s="348"/>
      <c r="E73" s="348"/>
      <c r="F73" s="348"/>
      <c r="G73" s="348"/>
      <c r="H73" s="348"/>
      <c r="I73" s="549"/>
      <c r="J73" s="348"/>
      <c r="K73" s="348"/>
      <c r="L73" s="348"/>
      <c r="M73" s="348"/>
      <c r="N73" s="348"/>
      <c r="O73" s="348"/>
      <c r="P73" s="348"/>
      <c r="Q73" s="348"/>
      <c r="R73" s="348"/>
      <c r="S73" s="348"/>
      <c r="T73" s="348"/>
      <c r="U73" s="348"/>
      <c r="V73" s="348"/>
      <c r="W73" s="348"/>
      <c r="X73" s="348"/>
      <c r="Y73" s="348"/>
      <c r="Z73" s="348"/>
      <c r="AA73" s="348"/>
      <c r="AB73" s="349"/>
      <c r="AC73" s="550"/>
    </row>
    <row r="74" spans="1:35" s="182" customFormat="1" ht="12" customHeight="1">
      <c r="A74" s="338">
        <v>66</v>
      </c>
      <c r="B74" s="551" t="s">
        <v>551</v>
      </c>
      <c r="C74" s="1225">
        <v>10</v>
      </c>
      <c r="D74" s="1226">
        <v>10</v>
      </c>
      <c r="E74" s="1226">
        <v>10</v>
      </c>
      <c r="F74" s="1226">
        <v>10</v>
      </c>
      <c r="G74" s="1226">
        <v>10</v>
      </c>
      <c r="H74" s="1226">
        <v>10</v>
      </c>
      <c r="I74" s="1227">
        <v>10</v>
      </c>
      <c r="J74" s="339">
        <v>10</v>
      </c>
      <c r="K74" s="339">
        <v>10</v>
      </c>
      <c r="L74" s="339">
        <v>10</v>
      </c>
      <c r="M74" s="339">
        <v>10</v>
      </c>
      <c r="N74" s="339">
        <v>10</v>
      </c>
      <c r="O74" s="339">
        <v>10</v>
      </c>
      <c r="P74" s="339">
        <v>10</v>
      </c>
      <c r="Q74" s="339">
        <v>10</v>
      </c>
      <c r="R74" s="339">
        <v>10</v>
      </c>
      <c r="S74" s="339">
        <v>10</v>
      </c>
      <c r="T74" s="339">
        <v>10</v>
      </c>
      <c r="U74" s="339"/>
      <c r="V74" s="339">
        <v>10</v>
      </c>
      <c r="W74" s="339">
        <v>10</v>
      </c>
      <c r="X74" s="339">
        <v>10</v>
      </c>
      <c r="Y74" s="339">
        <v>10</v>
      </c>
      <c r="Z74" s="339">
        <v>10</v>
      </c>
      <c r="AA74" s="339">
        <v>10</v>
      </c>
      <c r="AB74" s="340">
        <v>10</v>
      </c>
      <c r="AC74" s="538">
        <v>212040</v>
      </c>
    </row>
    <row r="75" spans="1:35" s="182" customFormat="1" ht="12" customHeight="1">
      <c r="A75" s="1776">
        <v>67</v>
      </c>
      <c r="B75" s="1808" t="s">
        <v>958</v>
      </c>
      <c r="C75" s="1228">
        <v>25</v>
      </c>
      <c r="D75" s="1229">
        <v>25</v>
      </c>
      <c r="E75" s="1229">
        <v>25</v>
      </c>
      <c r="F75" s="1229">
        <v>25</v>
      </c>
      <c r="G75" s="1229">
        <v>25</v>
      </c>
      <c r="H75" s="1229">
        <v>25</v>
      </c>
      <c r="I75" s="1227">
        <v>25</v>
      </c>
      <c r="J75" s="341">
        <v>17</v>
      </c>
      <c r="K75" s="341">
        <v>17</v>
      </c>
      <c r="L75" s="341">
        <v>17</v>
      </c>
      <c r="M75" s="341">
        <v>17</v>
      </c>
      <c r="N75" s="341">
        <v>17</v>
      </c>
      <c r="O75" s="341">
        <v>25</v>
      </c>
      <c r="P75" s="341">
        <v>25</v>
      </c>
      <c r="Q75" s="341">
        <v>25</v>
      </c>
      <c r="R75" s="341">
        <v>25</v>
      </c>
      <c r="S75" s="341">
        <v>25</v>
      </c>
      <c r="T75" s="341">
        <v>25</v>
      </c>
      <c r="U75" s="341"/>
      <c r="V75" s="341">
        <v>25</v>
      </c>
      <c r="W75" s="341">
        <v>27</v>
      </c>
      <c r="X75" s="341">
        <v>31</v>
      </c>
      <c r="Y75" s="341">
        <v>33</v>
      </c>
      <c r="Z75" s="341">
        <v>33</v>
      </c>
      <c r="AA75" s="341">
        <v>33</v>
      </c>
      <c r="AB75" s="342">
        <v>32</v>
      </c>
      <c r="AC75" s="540">
        <v>614200</v>
      </c>
    </row>
    <row r="76" spans="1:35" s="182" customFormat="1" ht="12" customHeight="1">
      <c r="A76" s="338">
        <v>68</v>
      </c>
      <c r="B76" s="558" t="s">
        <v>554</v>
      </c>
      <c r="C76" s="1230">
        <v>17</v>
      </c>
      <c r="D76" s="1231">
        <v>18</v>
      </c>
      <c r="E76" s="1231">
        <v>18</v>
      </c>
      <c r="F76" s="1231">
        <v>18</v>
      </c>
      <c r="G76" s="1231">
        <v>18</v>
      </c>
      <c r="H76" s="1231">
        <v>18</v>
      </c>
      <c r="I76" s="1227">
        <v>18</v>
      </c>
      <c r="J76" s="343">
        <v>18</v>
      </c>
      <c r="K76" s="343">
        <v>18</v>
      </c>
      <c r="L76" s="343">
        <v>18</v>
      </c>
      <c r="M76" s="343">
        <v>18</v>
      </c>
      <c r="N76" s="343">
        <v>18</v>
      </c>
      <c r="O76" s="343">
        <v>18</v>
      </c>
      <c r="P76" s="343">
        <v>18</v>
      </c>
      <c r="Q76" s="343">
        <v>18</v>
      </c>
      <c r="R76" s="343">
        <v>18</v>
      </c>
      <c r="S76" s="343">
        <v>18</v>
      </c>
      <c r="T76" s="343">
        <v>18</v>
      </c>
      <c r="U76" s="343"/>
      <c r="V76" s="343">
        <v>18</v>
      </c>
      <c r="W76" s="343">
        <v>18</v>
      </c>
      <c r="X76" s="343">
        <v>18</v>
      </c>
      <c r="Y76" s="343">
        <v>18</v>
      </c>
      <c r="Z76" s="343">
        <v>18</v>
      </c>
      <c r="AA76" s="343">
        <v>18</v>
      </c>
      <c r="AB76" s="344">
        <v>18</v>
      </c>
      <c r="AC76" s="542">
        <v>404880</v>
      </c>
    </row>
    <row r="77" spans="1:35" s="182" customFormat="1" ht="12" customHeight="1">
      <c r="A77" s="1776">
        <v>69</v>
      </c>
      <c r="B77" s="543" t="s">
        <v>270</v>
      </c>
      <c r="C77" s="345">
        <v>12</v>
      </c>
      <c r="D77" s="346">
        <v>12</v>
      </c>
      <c r="E77" s="346">
        <v>12</v>
      </c>
      <c r="F77" s="346">
        <v>12</v>
      </c>
      <c r="G77" s="346">
        <v>12</v>
      </c>
      <c r="H77" s="346">
        <v>12</v>
      </c>
      <c r="I77" s="544">
        <v>12</v>
      </c>
      <c r="J77" s="346">
        <v>12</v>
      </c>
      <c r="K77" s="346">
        <v>12</v>
      </c>
      <c r="L77" s="346">
        <v>12</v>
      </c>
      <c r="M77" s="346">
        <v>12</v>
      </c>
      <c r="N77" s="346">
        <v>12</v>
      </c>
      <c r="O77" s="346">
        <v>12</v>
      </c>
      <c r="P77" s="346">
        <v>12</v>
      </c>
      <c r="Q77" s="346">
        <v>12</v>
      </c>
      <c r="R77" s="346">
        <v>12</v>
      </c>
      <c r="S77" s="346">
        <v>12</v>
      </c>
      <c r="T77" s="346">
        <v>12</v>
      </c>
      <c r="U77" s="346"/>
      <c r="V77" s="346">
        <v>12</v>
      </c>
      <c r="W77" s="346">
        <v>12</v>
      </c>
      <c r="X77" s="346">
        <v>12</v>
      </c>
      <c r="Y77" s="346">
        <v>12</v>
      </c>
      <c r="Z77" s="346">
        <v>12</v>
      </c>
      <c r="AA77" s="346">
        <v>12</v>
      </c>
      <c r="AB77" s="347">
        <v>12</v>
      </c>
      <c r="AC77" s="545">
        <v>360000</v>
      </c>
    </row>
    <row r="78" spans="1:35" s="182" customFormat="1" ht="12" customHeight="1">
      <c r="A78" s="338">
        <v>70</v>
      </c>
      <c r="B78" s="548" t="s">
        <v>271</v>
      </c>
      <c r="C78" s="1082">
        <v>12</v>
      </c>
      <c r="D78" s="348">
        <v>12</v>
      </c>
      <c r="E78" s="348">
        <v>12</v>
      </c>
      <c r="F78" s="348">
        <v>12</v>
      </c>
      <c r="G78" s="348">
        <v>12</v>
      </c>
      <c r="H78" s="348">
        <v>12</v>
      </c>
      <c r="I78" s="549">
        <v>10</v>
      </c>
      <c r="J78" s="348">
        <v>10</v>
      </c>
      <c r="K78" s="348">
        <v>7</v>
      </c>
      <c r="L78" s="348">
        <v>7</v>
      </c>
      <c r="M78" s="348">
        <v>7</v>
      </c>
      <c r="N78" s="348">
        <v>7</v>
      </c>
      <c r="O78" s="348">
        <v>7</v>
      </c>
      <c r="P78" s="348">
        <v>7</v>
      </c>
      <c r="Q78" s="348">
        <v>7</v>
      </c>
      <c r="R78" s="348">
        <v>7</v>
      </c>
      <c r="S78" s="348">
        <v>7</v>
      </c>
      <c r="T78" s="348">
        <v>7</v>
      </c>
      <c r="U78" s="348"/>
      <c r="V78" s="348">
        <v>7</v>
      </c>
      <c r="W78" s="348">
        <v>7</v>
      </c>
      <c r="X78" s="348">
        <v>7</v>
      </c>
      <c r="Y78" s="348">
        <v>14</v>
      </c>
      <c r="Z78" s="348">
        <v>14</v>
      </c>
      <c r="AA78" s="348">
        <v>14</v>
      </c>
      <c r="AB78" s="349">
        <v>14</v>
      </c>
      <c r="AC78" s="550">
        <v>241920</v>
      </c>
    </row>
    <row r="79" spans="1:35" s="182" customFormat="1" ht="12" customHeight="1">
      <c r="A79" s="1776">
        <v>71</v>
      </c>
      <c r="B79" s="551" t="s">
        <v>504</v>
      </c>
      <c r="C79" s="1232">
        <v>16</v>
      </c>
      <c r="D79" s="1226">
        <v>16</v>
      </c>
      <c r="E79" s="1226">
        <v>16</v>
      </c>
      <c r="F79" s="1226">
        <v>16</v>
      </c>
      <c r="G79" s="1226">
        <v>16</v>
      </c>
      <c r="H79" s="1226">
        <v>16</v>
      </c>
      <c r="I79" s="1227">
        <v>16</v>
      </c>
      <c r="J79" s="339">
        <v>16</v>
      </c>
      <c r="K79" s="339">
        <v>16</v>
      </c>
      <c r="L79" s="339">
        <v>16</v>
      </c>
      <c r="M79" s="339">
        <v>16</v>
      </c>
      <c r="N79" s="339">
        <v>16</v>
      </c>
      <c r="O79" s="339">
        <v>16</v>
      </c>
      <c r="P79" s="339">
        <v>24</v>
      </c>
      <c r="Q79" s="339">
        <v>24</v>
      </c>
      <c r="R79" s="339">
        <v>24</v>
      </c>
      <c r="S79" s="339">
        <v>24</v>
      </c>
      <c r="T79" s="339">
        <v>24</v>
      </c>
      <c r="U79" s="339"/>
      <c r="V79" s="339">
        <v>24</v>
      </c>
      <c r="W79" s="339">
        <v>24</v>
      </c>
      <c r="X79" s="339">
        <v>24</v>
      </c>
      <c r="Y79" s="339">
        <v>25</v>
      </c>
      <c r="Z79" s="339">
        <v>25</v>
      </c>
      <c r="AA79" s="339">
        <v>25</v>
      </c>
      <c r="AB79" s="340">
        <v>25</v>
      </c>
      <c r="AC79" s="538">
        <v>405400</v>
      </c>
    </row>
    <row r="80" spans="1:35" s="182" customFormat="1" ht="12" customHeight="1">
      <c r="A80" s="338">
        <v>72</v>
      </c>
      <c r="B80" s="557" t="s">
        <v>505</v>
      </c>
      <c r="C80" s="1233">
        <v>8</v>
      </c>
      <c r="D80" s="1229">
        <v>8</v>
      </c>
      <c r="E80" s="1229">
        <v>8</v>
      </c>
      <c r="F80" s="1229">
        <v>8</v>
      </c>
      <c r="G80" s="1229">
        <v>8</v>
      </c>
      <c r="H80" s="1229">
        <v>8</v>
      </c>
      <c r="I80" s="1227">
        <v>8</v>
      </c>
      <c r="J80" s="341">
        <v>8</v>
      </c>
      <c r="K80" s="341">
        <v>6</v>
      </c>
      <c r="L80" s="341">
        <v>6</v>
      </c>
      <c r="M80" s="341">
        <v>6</v>
      </c>
      <c r="N80" s="341">
        <v>6</v>
      </c>
      <c r="O80" s="341">
        <v>6</v>
      </c>
      <c r="P80" s="341">
        <v>6</v>
      </c>
      <c r="Q80" s="341">
        <v>6</v>
      </c>
      <c r="R80" s="341">
        <v>6</v>
      </c>
      <c r="S80" s="341">
        <v>6</v>
      </c>
      <c r="T80" s="341">
        <v>6</v>
      </c>
      <c r="U80" s="341"/>
      <c r="V80" s="341">
        <v>6</v>
      </c>
      <c r="W80" s="341">
        <v>6</v>
      </c>
      <c r="X80" s="341">
        <v>6</v>
      </c>
      <c r="Y80" s="341">
        <v>6</v>
      </c>
      <c r="Z80" s="341">
        <v>6</v>
      </c>
      <c r="AA80" s="341">
        <v>6</v>
      </c>
      <c r="AB80" s="342">
        <v>6</v>
      </c>
      <c r="AC80" s="540">
        <v>188200</v>
      </c>
    </row>
    <row r="81" spans="1:29" s="182" customFormat="1" ht="12" customHeight="1">
      <c r="A81" s="1776">
        <v>73</v>
      </c>
      <c r="B81" s="558" t="s">
        <v>944</v>
      </c>
      <c r="C81" s="1237">
        <v>73</v>
      </c>
      <c r="D81" s="1231">
        <v>72</v>
      </c>
      <c r="E81" s="1231">
        <v>72</v>
      </c>
      <c r="F81" s="1231">
        <v>72</v>
      </c>
      <c r="G81" s="1231">
        <v>72</v>
      </c>
      <c r="H81" s="1231">
        <v>72</v>
      </c>
      <c r="I81" s="1227">
        <v>72</v>
      </c>
      <c r="J81" s="343">
        <v>72</v>
      </c>
      <c r="K81" s="343">
        <v>78</v>
      </c>
      <c r="L81" s="343">
        <v>79</v>
      </c>
      <c r="M81" s="343">
        <v>77</v>
      </c>
      <c r="N81" s="343">
        <v>79</v>
      </c>
      <c r="O81" s="343">
        <v>78</v>
      </c>
      <c r="P81" s="343">
        <v>78</v>
      </c>
      <c r="Q81" s="343">
        <v>81</v>
      </c>
      <c r="R81" s="343">
        <v>73</v>
      </c>
      <c r="S81" s="343">
        <v>78</v>
      </c>
      <c r="T81" s="343">
        <v>78</v>
      </c>
      <c r="U81" s="343"/>
      <c r="V81" s="343">
        <v>77</v>
      </c>
      <c r="W81" s="343">
        <v>79</v>
      </c>
      <c r="X81" s="343">
        <v>77</v>
      </c>
      <c r="Y81" s="343">
        <v>6</v>
      </c>
      <c r="Z81" s="343">
        <v>6</v>
      </c>
      <c r="AA81" s="343">
        <v>6</v>
      </c>
      <c r="AB81" s="344">
        <v>6</v>
      </c>
      <c r="AC81" s="542">
        <v>1045454</v>
      </c>
    </row>
    <row r="82" spans="1:29" s="182" customFormat="1" ht="12" customHeight="1">
      <c r="A82" s="338"/>
      <c r="B82" s="558" t="s">
        <v>557</v>
      </c>
      <c r="C82" s="1237">
        <v>70</v>
      </c>
      <c r="D82" s="1231">
        <v>70</v>
      </c>
      <c r="E82" s="1231">
        <v>70</v>
      </c>
      <c r="F82" s="1231">
        <v>70</v>
      </c>
      <c r="G82" s="1231">
        <v>70</v>
      </c>
      <c r="H82" s="1231">
        <v>52</v>
      </c>
      <c r="I82" s="1227">
        <v>34</v>
      </c>
      <c r="J82" s="343">
        <v>34</v>
      </c>
      <c r="K82" s="343">
        <v>34</v>
      </c>
      <c r="L82" s="343">
        <v>17</v>
      </c>
      <c r="M82" s="343">
        <v>17</v>
      </c>
      <c r="N82" s="343">
        <v>17</v>
      </c>
      <c r="O82" s="343">
        <v>17</v>
      </c>
      <c r="P82" s="343">
        <v>17</v>
      </c>
      <c r="Q82" s="343">
        <v>17</v>
      </c>
      <c r="R82" s="343">
        <v>17</v>
      </c>
      <c r="S82" s="343">
        <v>77</v>
      </c>
      <c r="T82" s="343">
        <v>114</v>
      </c>
      <c r="U82" s="343"/>
      <c r="V82" s="343">
        <v>114</v>
      </c>
      <c r="W82" s="343">
        <v>114</v>
      </c>
      <c r="X82" s="343">
        <v>114</v>
      </c>
      <c r="Y82" s="343">
        <v>114</v>
      </c>
      <c r="Z82" s="343">
        <v>114</v>
      </c>
      <c r="AA82" s="343">
        <v>114</v>
      </c>
      <c r="AB82" s="344">
        <v>114</v>
      </c>
      <c r="AC82" s="563">
        <v>1922040</v>
      </c>
    </row>
    <row r="83" spans="1:29" s="182" customFormat="1" ht="12" customHeight="1">
      <c r="A83" s="338"/>
      <c r="B83" s="558" t="s">
        <v>559</v>
      </c>
      <c r="C83" s="1237">
        <v>36</v>
      </c>
      <c r="D83" s="1231">
        <v>29</v>
      </c>
      <c r="E83" s="1231">
        <v>29</v>
      </c>
      <c r="F83" s="1231">
        <v>29</v>
      </c>
      <c r="G83" s="1231">
        <v>29</v>
      </c>
      <c r="H83" s="1231"/>
      <c r="I83" s="1227"/>
      <c r="J83" s="343"/>
      <c r="K83" s="343"/>
      <c r="L83" s="343"/>
      <c r="M83" s="343">
        <v>22</v>
      </c>
      <c r="N83" s="343">
        <v>28</v>
      </c>
      <c r="O83" s="343">
        <v>29</v>
      </c>
      <c r="P83" s="343">
        <v>29</v>
      </c>
      <c r="Q83" s="343">
        <v>29</v>
      </c>
      <c r="R83" s="343">
        <v>29</v>
      </c>
      <c r="S83" s="343">
        <v>32</v>
      </c>
      <c r="T83" s="343">
        <v>57</v>
      </c>
      <c r="U83" s="343"/>
      <c r="V83" s="343">
        <v>57</v>
      </c>
      <c r="W83" s="343">
        <v>58</v>
      </c>
      <c r="X83" s="343">
        <v>58</v>
      </c>
      <c r="Y83" s="343">
        <v>58</v>
      </c>
      <c r="Z83" s="343">
        <v>58</v>
      </c>
      <c r="AA83" s="343">
        <v>50</v>
      </c>
      <c r="AB83" s="344">
        <v>33</v>
      </c>
      <c r="AC83" s="563">
        <v>668640</v>
      </c>
    </row>
    <row r="84" spans="1:29" s="182" customFormat="1" ht="12" customHeight="1">
      <c r="A84" s="338"/>
      <c r="B84" s="558" t="s">
        <v>686</v>
      </c>
      <c r="C84" s="670"/>
      <c r="D84" s="671"/>
      <c r="E84" s="671"/>
      <c r="F84" s="671"/>
      <c r="G84" s="671"/>
      <c r="H84" s="671"/>
      <c r="I84" s="559"/>
      <c r="J84" s="672"/>
      <c r="K84" s="672"/>
      <c r="L84" s="672"/>
      <c r="M84" s="672"/>
      <c r="N84" s="672"/>
      <c r="O84" s="672"/>
      <c r="P84" s="672"/>
      <c r="Q84" s="672"/>
      <c r="R84" s="672"/>
      <c r="S84" s="672"/>
      <c r="T84" s="672"/>
      <c r="U84" s="672"/>
      <c r="V84" s="672"/>
      <c r="W84" s="672"/>
      <c r="X84" s="672"/>
      <c r="Y84" s="672"/>
      <c r="Z84" s="672"/>
      <c r="AA84" s="672"/>
      <c r="AB84" s="673"/>
      <c r="AC84" s="674">
        <v>59040</v>
      </c>
    </row>
    <row r="85" spans="1:29" s="182" customFormat="1" ht="12" customHeight="1">
      <c r="A85" s="1776">
        <v>77</v>
      </c>
      <c r="B85" s="557" t="s">
        <v>494</v>
      </c>
      <c r="C85" s="353"/>
      <c r="D85" s="354"/>
      <c r="E85" s="354"/>
      <c r="F85" s="354"/>
      <c r="G85" s="354"/>
      <c r="H85" s="354"/>
      <c r="I85" s="559"/>
      <c r="J85" s="355"/>
      <c r="K85" s="355"/>
      <c r="L85" s="355"/>
      <c r="M85" s="355"/>
      <c r="N85" s="355"/>
      <c r="O85" s="355"/>
      <c r="P85" s="355"/>
      <c r="Q85" s="355"/>
      <c r="R85" s="355"/>
      <c r="S85" s="355"/>
      <c r="T85" s="355"/>
      <c r="U85" s="355"/>
      <c r="V85" s="355"/>
      <c r="W85" s="355"/>
      <c r="X85" s="355"/>
      <c r="Y85" s="355"/>
      <c r="Z85" s="355"/>
      <c r="AA85" s="355"/>
      <c r="AB85" s="356"/>
      <c r="AC85" s="560"/>
    </row>
    <row r="86" spans="1:29" s="182" customFormat="1" ht="12" customHeight="1">
      <c r="A86" s="338">
        <v>78</v>
      </c>
      <c r="B86" s="558" t="s">
        <v>506</v>
      </c>
      <c r="C86" s="1230"/>
      <c r="D86" s="1231"/>
      <c r="E86" s="1231"/>
      <c r="F86" s="1231"/>
      <c r="G86" s="1231"/>
      <c r="H86" s="1231"/>
      <c r="I86" s="1227"/>
      <c r="J86" s="343">
        <v>17</v>
      </c>
      <c r="K86" s="343">
        <v>17</v>
      </c>
      <c r="L86" s="343">
        <v>8</v>
      </c>
      <c r="M86" s="343">
        <v>8</v>
      </c>
      <c r="N86" s="343">
        <v>8</v>
      </c>
      <c r="O86" s="343">
        <v>8</v>
      </c>
      <c r="P86" s="343">
        <v>8</v>
      </c>
      <c r="Q86" s="343">
        <v>8</v>
      </c>
      <c r="R86" s="343">
        <v>8</v>
      </c>
      <c r="S86" s="343">
        <v>8</v>
      </c>
      <c r="T86" s="343">
        <v>8</v>
      </c>
      <c r="U86" s="343"/>
      <c r="V86" s="343">
        <v>8</v>
      </c>
      <c r="W86" s="343">
        <v>8</v>
      </c>
      <c r="X86" s="343">
        <v>8</v>
      </c>
      <c r="Y86" s="343">
        <v>8</v>
      </c>
      <c r="Z86" s="343"/>
      <c r="AA86" s="343"/>
      <c r="AB86" s="344"/>
      <c r="AC86" s="542">
        <v>35520</v>
      </c>
    </row>
    <row r="87" spans="1:29" s="182" customFormat="1" ht="12" customHeight="1">
      <c r="A87" s="1776">
        <v>79</v>
      </c>
      <c r="B87" s="543" t="s">
        <v>914</v>
      </c>
      <c r="C87" s="1241">
        <v>16</v>
      </c>
      <c r="D87" s="1242">
        <v>16</v>
      </c>
      <c r="E87" s="1242">
        <v>16</v>
      </c>
      <c r="F87" s="1242">
        <v>16</v>
      </c>
      <c r="G87" s="1242">
        <v>16</v>
      </c>
      <c r="H87" s="1242">
        <v>16</v>
      </c>
      <c r="I87" s="1243">
        <v>16</v>
      </c>
      <c r="J87" s="346">
        <v>16</v>
      </c>
      <c r="K87" s="346">
        <v>16</v>
      </c>
      <c r="L87" s="346">
        <v>16</v>
      </c>
      <c r="M87" s="346">
        <v>16</v>
      </c>
      <c r="N87" s="346">
        <v>16</v>
      </c>
      <c r="O87" s="346">
        <v>16</v>
      </c>
      <c r="P87" s="346">
        <v>16</v>
      </c>
      <c r="Q87" s="346">
        <v>16</v>
      </c>
      <c r="R87" s="346">
        <v>16</v>
      </c>
      <c r="S87" s="346">
        <v>16</v>
      </c>
      <c r="T87" s="346">
        <v>16</v>
      </c>
      <c r="U87" s="346"/>
      <c r="V87" s="346">
        <v>82</v>
      </c>
      <c r="W87" s="346">
        <v>82</v>
      </c>
      <c r="X87" s="346">
        <v>82</v>
      </c>
      <c r="Y87" s="346">
        <v>82</v>
      </c>
      <c r="Z87" s="346">
        <v>82</v>
      </c>
      <c r="AA87" s="346">
        <v>82</v>
      </c>
      <c r="AB87" s="347">
        <v>82</v>
      </c>
      <c r="AC87" s="562">
        <v>724320</v>
      </c>
    </row>
    <row r="88" spans="1:29" s="182" customFormat="1" ht="12" customHeight="1">
      <c r="A88" s="338">
        <v>80</v>
      </c>
      <c r="B88" s="548" t="s">
        <v>564</v>
      </c>
      <c r="C88" s="1082"/>
      <c r="D88" s="348"/>
      <c r="E88" s="348"/>
      <c r="F88" s="348"/>
      <c r="G88" s="348"/>
      <c r="H88" s="348"/>
      <c r="I88" s="549"/>
      <c r="J88" s="348"/>
      <c r="K88" s="348"/>
      <c r="L88" s="348"/>
      <c r="M88" s="348"/>
      <c r="N88" s="348"/>
      <c r="O88" s="348"/>
      <c r="P88" s="348"/>
      <c r="Q88" s="348"/>
      <c r="R88" s="348"/>
      <c r="S88" s="348"/>
      <c r="T88" s="348"/>
      <c r="U88" s="348"/>
      <c r="V88" s="348"/>
      <c r="W88" s="348"/>
      <c r="X88" s="348"/>
      <c r="Y88" s="348"/>
      <c r="Z88" s="348"/>
      <c r="AA88" s="348"/>
      <c r="AB88" s="349"/>
      <c r="AC88" s="550"/>
    </row>
    <row r="89" spans="1:29" s="182" customFormat="1" ht="12" customHeight="1">
      <c r="A89" s="1776">
        <v>81</v>
      </c>
      <c r="B89" s="551" t="s">
        <v>553</v>
      </c>
      <c r="C89" s="1225">
        <v>25</v>
      </c>
      <c r="D89" s="1226">
        <v>25</v>
      </c>
      <c r="E89" s="1226">
        <v>25</v>
      </c>
      <c r="F89" s="1226">
        <v>25</v>
      </c>
      <c r="G89" s="1226">
        <v>25</v>
      </c>
      <c r="H89" s="1226">
        <v>25</v>
      </c>
      <c r="I89" s="1227">
        <v>25</v>
      </c>
      <c r="J89" s="339">
        <v>25</v>
      </c>
      <c r="K89" s="339">
        <v>25</v>
      </c>
      <c r="L89" s="339">
        <v>25</v>
      </c>
      <c r="M89" s="339">
        <v>25</v>
      </c>
      <c r="N89" s="339">
        <v>25</v>
      </c>
      <c r="O89" s="339">
        <v>29</v>
      </c>
      <c r="P89" s="339">
        <v>34</v>
      </c>
      <c r="Q89" s="339">
        <v>32</v>
      </c>
      <c r="R89" s="339">
        <v>30</v>
      </c>
      <c r="S89" s="339">
        <v>34</v>
      </c>
      <c r="T89" s="339">
        <v>41</v>
      </c>
      <c r="U89" s="339"/>
      <c r="V89" s="339">
        <v>52</v>
      </c>
      <c r="W89" s="339">
        <v>52</v>
      </c>
      <c r="X89" s="339">
        <v>52</v>
      </c>
      <c r="Y89" s="339">
        <v>52</v>
      </c>
      <c r="Z89" s="339">
        <v>52</v>
      </c>
      <c r="AA89" s="339">
        <v>52</v>
      </c>
      <c r="AB89" s="340">
        <v>32</v>
      </c>
      <c r="AC89" s="538">
        <v>986467</v>
      </c>
    </row>
    <row r="90" spans="1:29" s="182" customFormat="1" ht="12" customHeight="1">
      <c r="A90" s="338"/>
      <c r="B90" s="551" t="s">
        <v>515</v>
      </c>
      <c r="C90" s="1225"/>
      <c r="D90" s="1226"/>
      <c r="E90" s="1226"/>
      <c r="F90" s="1226"/>
      <c r="G90" s="1226"/>
      <c r="H90" s="1226"/>
      <c r="I90" s="1227"/>
      <c r="J90" s="339"/>
      <c r="K90" s="339"/>
      <c r="L90" s="339"/>
      <c r="M90" s="339">
        <v>17</v>
      </c>
      <c r="N90" s="339">
        <v>17</v>
      </c>
      <c r="O90" s="339">
        <v>34</v>
      </c>
      <c r="P90" s="339">
        <v>34</v>
      </c>
      <c r="Q90" s="339">
        <v>34</v>
      </c>
      <c r="R90" s="339">
        <v>34</v>
      </c>
      <c r="S90" s="339">
        <v>34</v>
      </c>
      <c r="T90" s="339">
        <v>34</v>
      </c>
      <c r="U90" s="339"/>
      <c r="V90" s="339">
        <v>34</v>
      </c>
      <c r="W90" s="339">
        <v>17</v>
      </c>
      <c r="X90" s="339"/>
      <c r="Y90" s="339"/>
      <c r="Z90" s="339"/>
      <c r="AA90" s="339"/>
      <c r="AB90" s="340"/>
      <c r="AC90" s="538">
        <v>81600</v>
      </c>
    </row>
    <row r="91" spans="1:29" s="182" customFormat="1" ht="12" customHeight="1">
      <c r="A91" s="338"/>
      <c r="B91" s="551" t="s">
        <v>531</v>
      </c>
      <c r="C91" s="1225"/>
      <c r="D91" s="1226"/>
      <c r="E91" s="1226"/>
      <c r="F91" s="1226"/>
      <c r="G91" s="1226"/>
      <c r="H91" s="1226">
        <v>0</v>
      </c>
      <c r="I91" s="1227">
        <v>0</v>
      </c>
      <c r="J91" s="339">
        <v>2</v>
      </c>
      <c r="K91" s="339">
        <v>4</v>
      </c>
      <c r="L91" s="339">
        <v>4</v>
      </c>
      <c r="M91" s="339">
        <v>5</v>
      </c>
      <c r="N91" s="339">
        <v>3</v>
      </c>
      <c r="O91" s="339">
        <v>5</v>
      </c>
      <c r="P91" s="339">
        <v>4</v>
      </c>
      <c r="Q91" s="339">
        <v>3</v>
      </c>
      <c r="R91" s="339">
        <v>2</v>
      </c>
      <c r="S91" s="339">
        <v>0</v>
      </c>
      <c r="T91" s="339"/>
      <c r="U91" s="339"/>
      <c r="V91" s="339"/>
      <c r="W91" s="339"/>
      <c r="X91" s="339"/>
      <c r="Y91" s="339"/>
      <c r="Z91" s="339"/>
      <c r="AA91" s="339"/>
      <c r="AB91" s="340"/>
      <c r="AC91" s="538">
        <v>32281</v>
      </c>
    </row>
    <row r="92" spans="1:29" s="182" customFormat="1" ht="12" customHeight="1">
      <c r="A92" s="338"/>
      <c r="B92" s="551" t="s">
        <v>534</v>
      </c>
      <c r="C92" s="1225"/>
      <c r="D92" s="1226"/>
      <c r="E92" s="1226"/>
      <c r="F92" s="1226"/>
      <c r="G92" s="1226"/>
      <c r="H92" s="1226"/>
      <c r="I92" s="1227"/>
      <c r="J92" s="339"/>
      <c r="K92" s="339"/>
      <c r="L92" s="339"/>
      <c r="M92" s="339"/>
      <c r="N92" s="339"/>
      <c r="O92" s="339"/>
      <c r="P92" s="339"/>
      <c r="Q92" s="339"/>
      <c r="R92" s="339"/>
      <c r="S92" s="339"/>
      <c r="T92" s="339"/>
      <c r="U92" s="339"/>
      <c r="V92" s="339"/>
      <c r="W92" s="339"/>
      <c r="X92" s="339"/>
      <c r="Y92" s="339"/>
      <c r="Z92" s="339"/>
      <c r="AA92" s="339"/>
      <c r="AB92" s="340"/>
      <c r="AC92" s="538">
        <v>102028</v>
      </c>
    </row>
    <row r="93" spans="1:29" s="182" customFormat="1" ht="12" customHeight="1">
      <c r="A93" s="338"/>
      <c r="B93" s="551" t="s">
        <v>536</v>
      </c>
      <c r="C93" s="1225">
        <v>17</v>
      </c>
      <c r="D93" s="1226">
        <v>17</v>
      </c>
      <c r="E93" s="1226">
        <v>17</v>
      </c>
      <c r="F93" s="1226">
        <v>17</v>
      </c>
      <c r="G93" s="1226">
        <v>17</v>
      </c>
      <c r="H93" s="1226">
        <v>17</v>
      </c>
      <c r="I93" s="1227">
        <v>17</v>
      </c>
      <c r="J93" s="339">
        <v>17</v>
      </c>
      <c r="K93" s="339">
        <v>17</v>
      </c>
      <c r="L93" s="339">
        <v>17</v>
      </c>
      <c r="M93" s="339">
        <v>17</v>
      </c>
      <c r="N93" s="339">
        <v>17</v>
      </c>
      <c r="O93" s="339">
        <v>17</v>
      </c>
      <c r="P93" s="339">
        <v>17</v>
      </c>
      <c r="Q93" s="339">
        <v>17</v>
      </c>
      <c r="R93" s="339">
        <v>17</v>
      </c>
      <c r="S93" s="339">
        <v>17</v>
      </c>
      <c r="T93" s="339">
        <v>17</v>
      </c>
      <c r="U93" s="339"/>
      <c r="V93" s="339">
        <v>17</v>
      </c>
      <c r="W93" s="339">
        <v>17</v>
      </c>
      <c r="X93" s="339">
        <v>17</v>
      </c>
      <c r="Y93" s="339">
        <v>17</v>
      </c>
      <c r="Z93" s="339">
        <v>17</v>
      </c>
      <c r="AA93" s="339">
        <v>17</v>
      </c>
      <c r="AB93" s="340">
        <v>17</v>
      </c>
      <c r="AC93" s="538">
        <v>185673</v>
      </c>
    </row>
    <row r="94" spans="1:29" s="182" customFormat="1" ht="12" customHeight="1">
      <c r="A94" s="338">
        <v>82</v>
      </c>
      <c r="B94" s="557" t="s">
        <v>488</v>
      </c>
      <c r="C94" s="1228"/>
      <c r="D94" s="1229"/>
      <c r="E94" s="1229"/>
      <c r="F94" s="1229"/>
      <c r="G94" s="1229"/>
      <c r="H94" s="1229"/>
      <c r="I94" s="1227"/>
      <c r="J94" s="341"/>
      <c r="K94" s="341"/>
      <c r="L94" s="341"/>
      <c r="M94" s="341"/>
      <c r="N94" s="341"/>
      <c r="O94" s="341"/>
      <c r="P94" s="341"/>
      <c r="Q94" s="341"/>
      <c r="R94" s="341"/>
      <c r="S94" s="341"/>
      <c r="T94" s="341"/>
      <c r="U94" s="341"/>
      <c r="V94" s="341"/>
      <c r="W94" s="341"/>
      <c r="X94" s="341"/>
      <c r="Y94" s="341"/>
      <c r="Z94" s="341"/>
      <c r="AA94" s="341"/>
      <c r="AB94" s="342"/>
      <c r="AC94" s="540"/>
    </row>
    <row r="95" spans="1:29" s="182" customFormat="1" ht="12" customHeight="1">
      <c r="A95" s="1776">
        <v>83</v>
      </c>
      <c r="B95" s="558" t="s">
        <v>100</v>
      </c>
      <c r="C95" s="1230"/>
      <c r="D95" s="1231"/>
      <c r="E95" s="1231"/>
      <c r="F95" s="1231"/>
      <c r="G95" s="1231"/>
      <c r="H95" s="1231"/>
      <c r="I95" s="1227"/>
      <c r="J95" s="343"/>
      <c r="K95" s="343"/>
      <c r="L95" s="343"/>
      <c r="M95" s="343"/>
      <c r="N95" s="343"/>
      <c r="O95" s="343"/>
      <c r="P95" s="343"/>
      <c r="Q95" s="343"/>
      <c r="R95" s="343"/>
      <c r="S95" s="343"/>
      <c r="T95" s="343"/>
      <c r="U95" s="343"/>
      <c r="V95" s="343"/>
      <c r="W95" s="343"/>
      <c r="X95" s="343"/>
      <c r="Y95" s="343"/>
      <c r="Z95" s="343"/>
      <c r="AA95" s="343"/>
      <c r="AB95" s="344"/>
      <c r="AC95" s="542"/>
    </row>
    <row r="96" spans="1:29" s="182" customFormat="1" ht="12" customHeight="1">
      <c r="A96" s="338">
        <v>84</v>
      </c>
      <c r="B96" s="543" t="s">
        <v>138</v>
      </c>
      <c r="C96" s="345"/>
      <c r="D96" s="346"/>
      <c r="E96" s="346"/>
      <c r="F96" s="346"/>
      <c r="G96" s="346"/>
      <c r="H96" s="346"/>
      <c r="I96" s="544"/>
      <c r="J96" s="346"/>
      <c r="K96" s="346"/>
      <c r="L96" s="346"/>
      <c r="M96" s="346"/>
      <c r="N96" s="346"/>
      <c r="O96" s="346"/>
      <c r="P96" s="346"/>
      <c r="Q96" s="346"/>
      <c r="R96" s="346"/>
      <c r="S96" s="346"/>
      <c r="T96" s="346"/>
      <c r="U96" s="346"/>
      <c r="V96" s="346"/>
      <c r="W96" s="346"/>
      <c r="X96" s="346"/>
      <c r="Y96" s="346"/>
      <c r="Z96" s="346"/>
      <c r="AA96" s="346"/>
      <c r="AB96" s="347"/>
      <c r="AC96" s="545"/>
    </row>
    <row r="97" spans="1:29" s="182" customFormat="1" ht="12" customHeight="1">
      <c r="A97" s="1776">
        <v>85</v>
      </c>
      <c r="B97" s="548" t="s">
        <v>490</v>
      </c>
      <c r="C97" s="1082"/>
      <c r="D97" s="348"/>
      <c r="E97" s="348"/>
      <c r="F97" s="348"/>
      <c r="G97" s="348"/>
      <c r="H97" s="348"/>
      <c r="I97" s="549"/>
      <c r="J97" s="348"/>
      <c r="K97" s="348"/>
      <c r="L97" s="348"/>
      <c r="M97" s="348"/>
      <c r="N97" s="348"/>
      <c r="O97" s="348"/>
      <c r="P97" s="348"/>
      <c r="Q97" s="348"/>
      <c r="R97" s="348"/>
      <c r="S97" s="348"/>
      <c r="T97" s="348"/>
      <c r="U97" s="348"/>
      <c r="V97" s="348"/>
      <c r="W97" s="348"/>
      <c r="X97" s="348"/>
      <c r="Y97" s="348"/>
      <c r="Z97" s="348"/>
      <c r="AA97" s="348"/>
      <c r="AB97" s="349"/>
      <c r="AC97" s="550">
        <v>0</v>
      </c>
    </row>
    <row r="98" spans="1:29" s="182" customFormat="1" ht="12" customHeight="1">
      <c r="A98" s="338">
        <v>86</v>
      </c>
      <c r="B98" s="551" t="s">
        <v>726</v>
      </c>
      <c r="C98" s="1232">
        <v>318</v>
      </c>
      <c r="D98" s="1226">
        <v>315</v>
      </c>
      <c r="E98" s="1226">
        <v>319</v>
      </c>
      <c r="F98" s="1226">
        <v>321</v>
      </c>
      <c r="G98" s="1226">
        <v>320</v>
      </c>
      <c r="H98" s="1226">
        <v>272</v>
      </c>
      <c r="I98" s="1227">
        <v>272</v>
      </c>
      <c r="J98" s="339">
        <v>252</v>
      </c>
      <c r="K98" s="339">
        <v>240</v>
      </c>
      <c r="L98" s="339">
        <v>240</v>
      </c>
      <c r="M98" s="339">
        <v>240</v>
      </c>
      <c r="N98" s="339">
        <v>300</v>
      </c>
      <c r="O98" s="339">
        <v>296</v>
      </c>
      <c r="P98" s="339">
        <v>269</v>
      </c>
      <c r="Q98" s="339">
        <v>297</v>
      </c>
      <c r="R98" s="339">
        <v>282</v>
      </c>
      <c r="S98" s="339">
        <v>283</v>
      </c>
      <c r="T98" s="339">
        <v>296</v>
      </c>
      <c r="U98" s="339"/>
      <c r="V98" s="339">
        <v>285</v>
      </c>
      <c r="W98" s="339">
        <v>279</v>
      </c>
      <c r="X98" s="339">
        <v>310</v>
      </c>
      <c r="Y98" s="339">
        <v>300</v>
      </c>
      <c r="Z98" s="339">
        <v>300</v>
      </c>
      <c r="AA98" s="339">
        <v>305</v>
      </c>
      <c r="AB98" s="340">
        <v>305</v>
      </c>
      <c r="AC98" s="538">
        <v>7120465</v>
      </c>
    </row>
    <row r="99" spans="1:29" s="182" customFormat="1" ht="12" customHeight="1">
      <c r="A99" s="1776">
        <v>87</v>
      </c>
      <c r="B99" s="557" t="s">
        <v>487</v>
      </c>
      <c r="C99" s="1233"/>
      <c r="D99" s="1229"/>
      <c r="E99" s="1229"/>
      <c r="F99" s="1229"/>
      <c r="G99" s="1229"/>
      <c r="H99" s="1229"/>
      <c r="I99" s="1227"/>
      <c r="J99" s="341"/>
      <c r="K99" s="341"/>
      <c r="L99" s="341"/>
      <c r="M99" s="341"/>
      <c r="N99" s="341"/>
      <c r="O99" s="341"/>
      <c r="P99" s="341"/>
      <c r="Q99" s="341"/>
      <c r="R99" s="341"/>
      <c r="S99" s="341"/>
      <c r="T99" s="341"/>
      <c r="U99" s="341"/>
      <c r="V99" s="341"/>
      <c r="W99" s="341"/>
      <c r="X99" s="341"/>
      <c r="Y99" s="341"/>
      <c r="Z99" s="341"/>
      <c r="AA99" s="341"/>
      <c r="AB99" s="342"/>
      <c r="AC99" s="540"/>
    </row>
    <row r="100" spans="1:29" s="182" customFormat="1" ht="12" customHeight="1">
      <c r="A100" s="338"/>
      <c r="B100" s="557" t="s">
        <v>684</v>
      </c>
      <c r="C100" s="1233">
        <v>10</v>
      </c>
      <c r="D100" s="1229"/>
      <c r="E100" s="1229"/>
      <c r="F100" s="1229"/>
      <c r="G100" s="1229"/>
      <c r="H100" s="1229"/>
      <c r="I100" s="1227"/>
      <c r="J100" s="341"/>
      <c r="K100" s="341"/>
      <c r="L100" s="341"/>
      <c r="M100" s="341"/>
      <c r="N100" s="341"/>
      <c r="O100" s="341"/>
      <c r="P100" s="341"/>
      <c r="Q100" s="341"/>
      <c r="R100" s="341"/>
      <c r="S100" s="341"/>
      <c r="T100" s="341"/>
      <c r="U100" s="341"/>
      <c r="V100" s="341"/>
      <c r="W100" s="341"/>
      <c r="X100" s="341"/>
      <c r="Y100" s="341"/>
      <c r="Z100" s="341"/>
      <c r="AA100" s="341"/>
      <c r="AB100" s="342"/>
      <c r="AC100" s="540">
        <v>77760</v>
      </c>
    </row>
    <row r="101" spans="1:29" s="182" customFormat="1" ht="12" customHeight="1">
      <c r="A101" s="338">
        <v>88</v>
      </c>
      <c r="B101" s="558" t="s">
        <v>483</v>
      </c>
      <c r="C101" s="1237"/>
      <c r="D101" s="1231"/>
      <c r="E101" s="1231"/>
      <c r="F101" s="1231"/>
      <c r="G101" s="1231"/>
      <c r="H101" s="1231"/>
      <c r="I101" s="1227"/>
      <c r="J101" s="343"/>
      <c r="K101" s="343"/>
      <c r="L101" s="343"/>
      <c r="M101" s="343"/>
      <c r="N101" s="343"/>
      <c r="O101" s="343"/>
      <c r="P101" s="343"/>
      <c r="Q101" s="343"/>
      <c r="R101" s="343"/>
      <c r="S101" s="343"/>
      <c r="T101" s="343"/>
      <c r="U101" s="343"/>
      <c r="V101" s="343"/>
      <c r="W101" s="343"/>
      <c r="X101" s="343"/>
      <c r="Y101" s="343"/>
      <c r="Z101" s="343"/>
      <c r="AA101" s="343"/>
      <c r="AB101" s="344"/>
      <c r="AC101" s="542"/>
    </row>
    <row r="102" spans="1:29" s="182" customFormat="1" ht="12" customHeight="1">
      <c r="A102" s="338">
        <v>90</v>
      </c>
      <c r="B102" s="548" t="s">
        <v>648</v>
      </c>
      <c r="C102" s="1082"/>
      <c r="D102" s="348"/>
      <c r="E102" s="348"/>
      <c r="F102" s="348"/>
      <c r="G102" s="348"/>
      <c r="H102" s="348"/>
      <c r="I102" s="549"/>
      <c r="J102" s="348"/>
      <c r="K102" s="348"/>
      <c r="L102" s="348"/>
      <c r="M102" s="348"/>
      <c r="N102" s="348"/>
      <c r="O102" s="348"/>
      <c r="P102" s="348"/>
      <c r="Q102" s="348"/>
      <c r="R102" s="348"/>
      <c r="S102" s="348"/>
      <c r="T102" s="348"/>
      <c r="U102" s="348"/>
      <c r="V102" s="348"/>
      <c r="W102" s="348"/>
      <c r="X102" s="348"/>
      <c r="Y102" s="348"/>
      <c r="Z102" s="348"/>
      <c r="AA102" s="348"/>
      <c r="AB102" s="349"/>
      <c r="AC102" s="550"/>
    </row>
    <row r="103" spans="1:29" s="182" customFormat="1" ht="12" customHeight="1">
      <c r="A103" s="1776">
        <v>91</v>
      </c>
      <c r="B103" s="551" t="s">
        <v>527</v>
      </c>
      <c r="C103" s="350">
        <v>25</v>
      </c>
      <c r="D103" s="339">
        <v>25</v>
      </c>
      <c r="E103" s="339">
        <v>25</v>
      </c>
      <c r="F103" s="339"/>
      <c r="G103" s="339"/>
      <c r="H103" s="339"/>
      <c r="I103" s="553"/>
      <c r="J103" s="339"/>
      <c r="K103" s="339"/>
      <c r="L103" s="339"/>
      <c r="M103" s="339"/>
      <c r="N103" s="339"/>
      <c r="O103" s="339">
        <v>36</v>
      </c>
      <c r="P103" s="339">
        <v>58</v>
      </c>
      <c r="Q103" s="339">
        <v>78</v>
      </c>
      <c r="R103" s="339">
        <v>75</v>
      </c>
      <c r="S103" s="339">
        <v>75</v>
      </c>
      <c r="T103" s="339">
        <v>78</v>
      </c>
      <c r="U103" s="339"/>
      <c r="V103" s="339">
        <v>80</v>
      </c>
      <c r="W103" s="339">
        <v>80</v>
      </c>
      <c r="X103" s="339">
        <v>80</v>
      </c>
      <c r="Y103" s="339">
        <v>80</v>
      </c>
      <c r="Z103" s="339">
        <v>68</v>
      </c>
      <c r="AA103" s="339">
        <v>68</v>
      </c>
      <c r="AB103" s="340">
        <v>68</v>
      </c>
      <c r="AC103" s="554">
        <v>376320</v>
      </c>
    </row>
    <row r="104" spans="1:29" s="182" customFormat="1" ht="12" customHeight="1">
      <c r="A104" s="338">
        <v>92</v>
      </c>
      <c r="B104" s="557" t="s">
        <v>959</v>
      </c>
      <c r="C104" s="353">
        <v>44</v>
      </c>
      <c r="D104" s="354">
        <v>44</v>
      </c>
      <c r="E104" s="354">
        <v>47</v>
      </c>
      <c r="F104" s="354">
        <v>47</v>
      </c>
      <c r="G104" s="354">
        <v>47</v>
      </c>
      <c r="H104" s="354">
        <v>47</v>
      </c>
      <c r="I104" s="559">
        <v>47</v>
      </c>
      <c r="J104" s="355">
        <v>47</v>
      </c>
      <c r="K104" s="355">
        <v>47</v>
      </c>
      <c r="L104" s="355">
        <v>47</v>
      </c>
      <c r="M104" s="355">
        <v>47</v>
      </c>
      <c r="N104" s="355">
        <v>46</v>
      </c>
      <c r="O104" s="355">
        <v>46</v>
      </c>
      <c r="P104" s="355">
        <v>45</v>
      </c>
      <c r="Q104" s="355">
        <v>45</v>
      </c>
      <c r="R104" s="355">
        <v>45</v>
      </c>
      <c r="S104" s="355">
        <v>46</v>
      </c>
      <c r="T104" s="355">
        <v>46</v>
      </c>
      <c r="U104" s="355"/>
      <c r="V104" s="355">
        <v>46</v>
      </c>
      <c r="W104" s="355">
        <v>46</v>
      </c>
      <c r="X104" s="355">
        <v>47</v>
      </c>
      <c r="Y104" s="355">
        <v>47</v>
      </c>
      <c r="Z104" s="355">
        <v>47</v>
      </c>
      <c r="AA104" s="355">
        <v>47</v>
      </c>
      <c r="AB104" s="356">
        <v>44</v>
      </c>
      <c r="AC104" s="560">
        <v>1115640</v>
      </c>
    </row>
    <row r="105" spans="1:29" s="182" customFormat="1" ht="12" customHeight="1">
      <c r="A105" s="1776">
        <v>93</v>
      </c>
      <c r="B105" s="558" t="s">
        <v>547</v>
      </c>
      <c r="C105" s="1230">
        <v>51</v>
      </c>
      <c r="D105" s="1231">
        <v>51</v>
      </c>
      <c r="E105" s="1231">
        <v>51</v>
      </c>
      <c r="F105" s="1231">
        <v>51</v>
      </c>
      <c r="G105" s="1231">
        <v>51</v>
      </c>
      <c r="H105" s="1231">
        <v>51</v>
      </c>
      <c r="I105" s="1227">
        <v>51</v>
      </c>
      <c r="J105" s="343">
        <v>51</v>
      </c>
      <c r="K105" s="343">
        <v>51</v>
      </c>
      <c r="L105" s="343">
        <v>51</v>
      </c>
      <c r="M105" s="343">
        <v>51</v>
      </c>
      <c r="N105" s="343">
        <v>51</v>
      </c>
      <c r="O105" s="343">
        <v>51</v>
      </c>
      <c r="P105" s="343">
        <v>51</v>
      </c>
      <c r="Q105" s="343">
        <v>51</v>
      </c>
      <c r="R105" s="343">
        <v>51</v>
      </c>
      <c r="S105" s="343">
        <v>51</v>
      </c>
      <c r="T105" s="343">
        <v>51</v>
      </c>
      <c r="U105" s="343"/>
      <c r="V105" s="343">
        <v>51</v>
      </c>
      <c r="W105" s="343">
        <v>51</v>
      </c>
      <c r="X105" s="343">
        <v>51</v>
      </c>
      <c r="Y105" s="343">
        <v>51</v>
      </c>
      <c r="Z105" s="343">
        <v>51</v>
      </c>
      <c r="AA105" s="343">
        <v>51</v>
      </c>
      <c r="AB105" s="344">
        <v>51</v>
      </c>
      <c r="AC105" s="542">
        <v>896079</v>
      </c>
    </row>
    <row r="106" spans="1:29" s="182" customFormat="1" ht="12" customHeight="1">
      <c r="A106" s="338">
        <v>94</v>
      </c>
      <c r="B106" s="543" t="s">
        <v>497</v>
      </c>
      <c r="C106" s="1241"/>
      <c r="D106" s="1242"/>
      <c r="E106" s="1242"/>
      <c r="F106" s="1242"/>
      <c r="G106" s="1242"/>
      <c r="H106" s="1242"/>
      <c r="I106" s="1243"/>
      <c r="J106" s="346"/>
      <c r="K106" s="346"/>
      <c r="L106" s="346"/>
      <c r="M106" s="346"/>
      <c r="N106" s="346"/>
      <c r="O106" s="346"/>
      <c r="P106" s="346"/>
      <c r="Q106" s="346"/>
      <c r="R106" s="346"/>
      <c r="S106" s="346"/>
      <c r="T106" s="346"/>
      <c r="U106" s="346"/>
      <c r="V106" s="346"/>
      <c r="W106" s="346"/>
      <c r="X106" s="346"/>
      <c r="Y106" s="346"/>
      <c r="Z106" s="346"/>
      <c r="AA106" s="346"/>
      <c r="AB106" s="347"/>
      <c r="AC106" s="562">
        <v>151776</v>
      </c>
    </row>
    <row r="107" spans="1:29" s="182" customFormat="1" ht="12" customHeight="1">
      <c r="A107" s="1776">
        <v>95</v>
      </c>
      <c r="B107" s="548" t="s">
        <v>521</v>
      </c>
      <c r="C107" s="1082">
        <v>6</v>
      </c>
      <c r="D107" s="348">
        <v>6</v>
      </c>
      <c r="E107" s="348"/>
      <c r="F107" s="348"/>
      <c r="G107" s="348"/>
      <c r="H107" s="348"/>
      <c r="I107" s="549"/>
      <c r="J107" s="348"/>
      <c r="K107" s="348"/>
      <c r="L107" s="348"/>
      <c r="M107" s="348"/>
      <c r="N107" s="348"/>
      <c r="O107" s="348"/>
      <c r="P107" s="348">
        <v>6</v>
      </c>
      <c r="Q107" s="348">
        <v>6</v>
      </c>
      <c r="R107" s="348">
        <v>6</v>
      </c>
      <c r="S107" s="348">
        <v>6</v>
      </c>
      <c r="T107" s="348">
        <v>6</v>
      </c>
      <c r="U107" s="348"/>
      <c r="V107" s="348">
        <v>6</v>
      </c>
      <c r="W107" s="348">
        <v>6</v>
      </c>
      <c r="X107" s="348">
        <v>6</v>
      </c>
      <c r="Y107" s="348">
        <v>6</v>
      </c>
      <c r="Z107" s="348">
        <v>6</v>
      </c>
      <c r="AA107" s="348">
        <v>6</v>
      </c>
      <c r="AB107" s="349">
        <v>6</v>
      </c>
      <c r="AC107" s="550">
        <v>86400</v>
      </c>
    </row>
    <row r="108" spans="1:29" s="182" customFormat="1" ht="12" customHeight="1">
      <c r="A108" s="338">
        <v>96</v>
      </c>
      <c r="B108" s="551" t="s">
        <v>530</v>
      </c>
      <c r="C108" s="1225"/>
      <c r="D108" s="1226"/>
      <c r="E108" s="1226"/>
      <c r="F108" s="1226"/>
      <c r="G108" s="1226"/>
      <c r="H108" s="1226"/>
      <c r="I108" s="1227"/>
      <c r="J108" s="339"/>
      <c r="K108" s="339"/>
      <c r="L108" s="339"/>
      <c r="M108" s="339"/>
      <c r="N108" s="339"/>
      <c r="O108" s="339"/>
      <c r="P108" s="339"/>
      <c r="Q108" s="339"/>
      <c r="R108" s="339"/>
      <c r="S108" s="339"/>
      <c r="T108" s="339">
        <v>12</v>
      </c>
      <c r="U108" s="339"/>
      <c r="V108" s="339">
        <v>12</v>
      </c>
      <c r="W108" s="339">
        <v>12</v>
      </c>
      <c r="X108" s="339">
        <v>13</v>
      </c>
      <c r="Y108" s="339">
        <v>12</v>
      </c>
      <c r="Z108" s="339">
        <v>13</v>
      </c>
      <c r="AA108" s="339"/>
      <c r="AB108" s="340"/>
      <c r="AC108" s="538">
        <v>59520</v>
      </c>
    </row>
    <row r="109" spans="1:29" s="182" customFormat="1" ht="12" customHeight="1">
      <c r="A109" s="1776">
        <v>97</v>
      </c>
      <c r="B109" s="557" t="s">
        <v>727</v>
      </c>
      <c r="C109" s="1228"/>
      <c r="D109" s="1229"/>
      <c r="E109" s="1229"/>
      <c r="F109" s="1229"/>
      <c r="G109" s="1229"/>
      <c r="H109" s="1229"/>
      <c r="I109" s="1227"/>
      <c r="J109" s="341"/>
      <c r="K109" s="341"/>
      <c r="L109" s="341"/>
      <c r="M109" s="341"/>
      <c r="N109" s="341"/>
      <c r="O109" s="341"/>
      <c r="P109" s="341"/>
      <c r="Q109" s="341"/>
      <c r="R109" s="341"/>
      <c r="S109" s="341"/>
      <c r="T109" s="341"/>
      <c r="U109" s="341"/>
      <c r="V109" s="341"/>
      <c r="W109" s="341"/>
      <c r="X109" s="341"/>
      <c r="Y109" s="341"/>
      <c r="Z109" s="341"/>
      <c r="AA109" s="341"/>
      <c r="AB109" s="342"/>
      <c r="AC109" s="540">
        <v>0</v>
      </c>
    </row>
    <row r="110" spans="1:29" s="182" customFormat="1" ht="12" customHeight="1">
      <c r="A110" s="338">
        <v>98</v>
      </c>
      <c r="B110" s="558" t="s">
        <v>946</v>
      </c>
      <c r="C110" s="1230"/>
      <c r="D110" s="1231"/>
      <c r="E110" s="1231"/>
      <c r="F110" s="1231"/>
      <c r="G110" s="1231"/>
      <c r="H110" s="1231"/>
      <c r="I110" s="1227"/>
      <c r="J110" s="343"/>
      <c r="K110" s="343"/>
      <c r="L110" s="343"/>
      <c r="M110" s="343"/>
      <c r="N110" s="343"/>
      <c r="O110" s="343"/>
      <c r="P110" s="343"/>
      <c r="Q110" s="343"/>
      <c r="R110" s="343"/>
      <c r="S110" s="343"/>
      <c r="T110" s="343"/>
      <c r="U110" s="343"/>
      <c r="V110" s="343"/>
      <c r="W110" s="343"/>
      <c r="X110" s="343"/>
      <c r="Y110" s="343"/>
      <c r="Z110" s="343"/>
      <c r="AA110" s="343"/>
      <c r="AB110" s="344"/>
      <c r="AC110" s="542"/>
    </row>
    <row r="111" spans="1:29" s="182" customFormat="1" ht="12" customHeight="1">
      <c r="A111" s="1776">
        <v>99</v>
      </c>
      <c r="B111" s="543" t="s">
        <v>489</v>
      </c>
      <c r="C111" s="345"/>
      <c r="D111" s="346"/>
      <c r="E111" s="346"/>
      <c r="F111" s="346"/>
      <c r="G111" s="346"/>
      <c r="H111" s="346"/>
      <c r="I111" s="544"/>
      <c r="J111" s="346"/>
      <c r="K111" s="346"/>
      <c r="L111" s="346"/>
      <c r="M111" s="346"/>
      <c r="N111" s="346"/>
      <c r="O111" s="346"/>
      <c r="P111" s="346"/>
      <c r="Q111" s="346"/>
      <c r="R111" s="346"/>
      <c r="S111" s="346"/>
      <c r="T111" s="346"/>
      <c r="U111" s="346"/>
      <c r="V111" s="346"/>
      <c r="W111" s="346"/>
      <c r="X111" s="346"/>
      <c r="Y111" s="346"/>
      <c r="Z111" s="346"/>
      <c r="AA111" s="346"/>
      <c r="AB111" s="347"/>
      <c r="AC111" s="545">
        <v>0</v>
      </c>
    </row>
    <row r="112" spans="1:29" s="182" customFormat="1" ht="12" customHeight="1">
      <c r="A112" s="338">
        <v>100</v>
      </c>
      <c r="B112" s="548" t="s">
        <v>501</v>
      </c>
      <c r="C112" s="1082"/>
      <c r="D112" s="348"/>
      <c r="E112" s="348"/>
      <c r="F112" s="348"/>
      <c r="G112" s="348"/>
      <c r="H112" s="348"/>
      <c r="I112" s="549"/>
      <c r="J112" s="348"/>
      <c r="K112" s="348"/>
      <c r="L112" s="348"/>
      <c r="M112" s="348"/>
      <c r="N112" s="348"/>
      <c r="O112" s="348"/>
      <c r="P112" s="348"/>
      <c r="Q112" s="348"/>
      <c r="R112" s="348"/>
      <c r="S112" s="348"/>
      <c r="T112" s="348"/>
      <c r="U112" s="348"/>
      <c r="V112" s="348"/>
      <c r="W112" s="348"/>
      <c r="X112" s="348"/>
      <c r="Y112" s="348"/>
      <c r="Z112" s="348"/>
      <c r="AA112" s="348"/>
      <c r="AB112" s="349"/>
      <c r="AC112" s="144">
        <v>206739</v>
      </c>
    </row>
    <row r="113" spans="1:29" s="182" customFormat="1" ht="12" customHeight="1">
      <c r="A113" s="1776">
        <v>101</v>
      </c>
      <c r="B113" s="551" t="s">
        <v>570</v>
      </c>
      <c r="C113" s="1232">
        <v>112</v>
      </c>
      <c r="D113" s="1226">
        <v>112</v>
      </c>
      <c r="E113" s="1226">
        <v>112</v>
      </c>
      <c r="F113" s="1226">
        <v>112</v>
      </c>
      <c r="G113" s="1226">
        <v>112</v>
      </c>
      <c r="H113" s="1226">
        <v>112</v>
      </c>
      <c r="I113" s="1227">
        <v>112</v>
      </c>
      <c r="J113" s="339">
        <v>112</v>
      </c>
      <c r="K113" s="339">
        <v>112</v>
      </c>
      <c r="L113" s="339">
        <v>112</v>
      </c>
      <c r="M113" s="339">
        <v>112</v>
      </c>
      <c r="N113" s="339">
        <v>112</v>
      </c>
      <c r="O113" s="339">
        <v>112</v>
      </c>
      <c r="P113" s="339">
        <v>112</v>
      </c>
      <c r="Q113" s="339">
        <v>112</v>
      </c>
      <c r="R113" s="339">
        <v>112</v>
      </c>
      <c r="S113" s="339">
        <v>112</v>
      </c>
      <c r="T113" s="339">
        <v>80</v>
      </c>
      <c r="U113" s="339"/>
      <c r="V113" s="339">
        <v>112</v>
      </c>
      <c r="W113" s="339">
        <v>112</v>
      </c>
      <c r="X113" s="339">
        <v>112</v>
      </c>
      <c r="Y113" s="339">
        <v>112</v>
      </c>
      <c r="Z113" s="339">
        <v>112</v>
      </c>
      <c r="AA113" s="339">
        <v>112</v>
      </c>
      <c r="AB113" s="340">
        <v>112</v>
      </c>
      <c r="AC113" s="538">
        <v>2534809</v>
      </c>
    </row>
    <row r="114" spans="1:29" s="182" customFormat="1" ht="12" customHeight="1">
      <c r="A114" s="338">
        <v>102</v>
      </c>
      <c r="B114" s="557" t="s">
        <v>565</v>
      </c>
      <c r="C114" s="1233"/>
      <c r="D114" s="1229"/>
      <c r="E114" s="1229"/>
      <c r="F114" s="1229"/>
      <c r="G114" s="1229"/>
      <c r="H114" s="1229">
        <v>0</v>
      </c>
      <c r="I114" s="1227">
        <v>0</v>
      </c>
      <c r="J114" s="341">
        <v>1</v>
      </c>
      <c r="K114" s="341">
        <v>1</v>
      </c>
      <c r="L114" s="341">
        <v>2</v>
      </c>
      <c r="M114" s="341">
        <v>2</v>
      </c>
      <c r="N114" s="341">
        <v>2</v>
      </c>
      <c r="O114" s="341">
        <v>2</v>
      </c>
      <c r="P114" s="341">
        <v>2</v>
      </c>
      <c r="Q114" s="341">
        <v>1</v>
      </c>
      <c r="R114" s="341">
        <v>1</v>
      </c>
      <c r="S114" s="341">
        <v>0</v>
      </c>
      <c r="T114" s="341"/>
      <c r="U114" s="341"/>
      <c r="V114" s="341"/>
      <c r="W114" s="341"/>
      <c r="X114" s="341"/>
      <c r="Y114" s="341"/>
      <c r="Z114" s="341"/>
      <c r="AA114" s="341"/>
      <c r="AB114" s="342"/>
      <c r="AC114" s="540">
        <v>13400</v>
      </c>
    </row>
    <row r="115" spans="1:29" s="13" customFormat="1" ht="16.5" customHeight="1">
      <c r="A115" s="1776">
        <v>103</v>
      </c>
      <c r="B115" s="558" t="s">
        <v>499</v>
      </c>
      <c r="C115" s="1237"/>
      <c r="D115" s="1231"/>
      <c r="E115" s="1231"/>
      <c r="F115" s="1231"/>
      <c r="G115" s="1231"/>
      <c r="H115" s="1231"/>
      <c r="I115" s="1227"/>
      <c r="J115" s="343"/>
      <c r="K115" s="343"/>
      <c r="L115" s="343"/>
      <c r="M115" s="343"/>
      <c r="N115" s="343"/>
      <c r="O115" s="343"/>
      <c r="P115" s="343"/>
      <c r="Q115" s="343"/>
      <c r="R115" s="343"/>
      <c r="S115" s="343"/>
      <c r="T115" s="343"/>
      <c r="U115" s="343"/>
      <c r="V115" s="343"/>
      <c r="W115" s="343"/>
      <c r="X115" s="343"/>
      <c r="Y115" s="343"/>
      <c r="Z115" s="343"/>
      <c r="AA115" s="343"/>
      <c r="AB115" s="344"/>
      <c r="AC115" s="542">
        <v>56520</v>
      </c>
    </row>
    <row r="116" spans="1:29" s="182" customFormat="1" ht="12" customHeight="1">
      <c r="A116" s="338">
        <v>104</v>
      </c>
      <c r="B116" s="543" t="s">
        <v>510</v>
      </c>
      <c r="C116" s="345"/>
      <c r="D116" s="346"/>
      <c r="E116" s="346"/>
      <c r="F116" s="346"/>
      <c r="G116" s="346"/>
      <c r="H116" s="346"/>
      <c r="I116" s="544"/>
      <c r="J116" s="346"/>
      <c r="K116" s="346"/>
      <c r="L116" s="346"/>
      <c r="M116" s="346"/>
      <c r="N116" s="346"/>
      <c r="O116" s="346"/>
      <c r="P116" s="346"/>
      <c r="Q116" s="346"/>
      <c r="R116" s="346"/>
      <c r="S116" s="346"/>
      <c r="T116" s="346"/>
      <c r="U116" s="346"/>
      <c r="V116" s="346"/>
      <c r="W116" s="346"/>
      <c r="X116" s="346"/>
      <c r="Y116" s="346"/>
      <c r="Z116" s="346"/>
      <c r="AA116" s="346"/>
      <c r="AB116" s="347"/>
      <c r="AC116" s="545"/>
    </row>
    <row r="117" spans="1:29" s="182" customFormat="1" ht="12" customHeight="1">
      <c r="A117" s="1776">
        <v>105</v>
      </c>
      <c r="B117" s="548" t="s">
        <v>511</v>
      </c>
      <c r="C117" s="1082"/>
      <c r="D117" s="348"/>
      <c r="E117" s="348"/>
      <c r="F117" s="348"/>
      <c r="G117" s="348"/>
      <c r="H117" s="348"/>
      <c r="I117" s="549"/>
      <c r="J117" s="348"/>
      <c r="K117" s="348"/>
      <c r="L117" s="348"/>
      <c r="M117" s="348"/>
      <c r="N117" s="348"/>
      <c r="O117" s="348"/>
      <c r="P117" s="348"/>
      <c r="Q117" s="348"/>
      <c r="R117" s="348"/>
      <c r="S117" s="348"/>
      <c r="T117" s="348"/>
      <c r="U117" s="348"/>
      <c r="V117" s="348"/>
      <c r="W117" s="348"/>
      <c r="X117" s="348"/>
      <c r="Y117" s="348"/>
      <c r="Z117" s="348"/>
      <c r="AA117" s="348"/>
      <c r="AB117" s="349"/>
      <c r="AC117" s="550"/>
    </row>
    <row r="118" spans="1:29" s="182" customFormat="1" ht="12" customHeight="1">
      <c r="A118" s="338">
        <v>106</v>
      </c>
      <c r="B118" s="551" t="s">
        <v>566</v>
      </c>
      <c r="C118" s="350">
        <v>58</v>
      </c>
      <c r="D118" s="339">
        <v>58</v>
      </c>
      <c r="E118" s="339">
        <v>58</v>
      </c>
      <c r="F118" s="339">
        <v>58</v>
      </c>
      <c r="G118" s="339">
        <v>58</v>
      </c>
      <c r="H118" s="339">
        <v>58</v>
      </c>
      <c r="I118" s="553">
        <v>58</v>
      </c>
      <c r="J118" s="339">
        <v>58</v>
      </c>
      <c r="K118" s="339">
        <v>58</v>
      </c>
      <c r="L118" s="339">
        <v>58</v>
      </c>
      <c r="M118" s="339">
        <v>58</v>
      </c>
      <c r="N118" s="339">
        <v>58</v>
      </c>
      <c r="O118" s="339">
        <v>58</v>
      </c>
      <c r="P118" s="339">
        <v>58</v>
      </c>
      <c r="Q118" s="339">
        <v>58</v>
      </c>
      <c r="R118" s="339">
        <v>58</v>
      </c>
      <c r="S118" s="339">
        <v>58</v>
      </c>
      <c r="T118" s="339">
        <v>104</v>
      </c>
      <c r="U118" s="339"/>
      <c r="V118" s="339">
        <v>106</v>
      </c>
      <c r="W118" s="339">
        <v>106</v>
      </c>
      <c r="X118" s="339">
        <v>107</v>
      </c>
      <c r="Y118" s="339">
        <v>106</v>
      </c>
      <c r="Z118" s="339">
        <v>106</v>
      </c>
      <c r="AA118" s="339">
        <v>13</v>
      </c>
      <c r="AB118" s="340">
        <v>56</v>
      </c>
      <c r="AC118" s="554">
        <v>1682400</v>
      </c>
    </row>
    <row r="119" spans="1:29" s="182" customFormat="1" ht="12" customHeight="1">
      <c r="A119" s="338">
        <v>112</v>
      </c>
      <c r="B119" s="557" t="s">
        <v>512</v>
      </c>
      <c r="C119" s="353"/>
      <c r="D119" s="354"/>
      <c r="E119" s="354"/>
      <c r="F119" s="354"/>
      <c r="G119" s="354"/>
      <c r="H119" s="354"/>
      <c r="I119" s="559"/>
      <c r="J119" s="355"/>
      <c r="K119" s="355"/>
      <c r="L119" s="355"/>
      <c r="M119" s="355"/>
      <c r="N119" s="355"/>
      <c r="O119" s="355"/>
      <c r="P119" s="355"/>
      <c r="Q119" s="355"/>
      <c r="R119" s="355"/>
      <c r="S119" s="355"/>
      <c r="T119" s="355"/>
      <c r="U119" s="355"/>
      <c r="V119" s="355"/>
      <c r="W119" s="355"/>
      <c r="X119" s="355"/>
      <c r="Y119" s="355"/>
      <c r="Z119" s="355"/>
      <c r="AA119" s="355"/>
      <c r="AB119" s="356"/>
      <c r="AC119" s="560"/>
    </row>
    <row r="120" spans="1:29" s="182" customFormat="1" ht="12" customHeight="1">
      <c r="A120" s="338">
        <v>114</v>
      </c>
      <c r="B120" s="543" t="s">
        <v>514</v>
      </c>
      <c r="C120" s="1241">
        <v>79</v>
      </c>
      <c r="D120" s="1242">
        <v>70</v>
      </c>
      <c r="E120" s="1242">
        <v>52</v>
      </c>
      <c r="F120" s="1242">
        <v>39</v>
      </c>
      <c r="G120" s="1242">
        <v>34</v>
      </c>
      <c r="H120" s="1242">
        <v>34</v>
      </c>
      <c r="I120" s="1243">
        <v>35</v>
      </c>
      <c r="J120" s="346">
        <v>75</v>
      </c>
      <c r="K120" s="346">
        <v>79</v>
      </c>
      <c r="L120" s="346">
        <v>79</v>
      </c>
      <c r="M120" s="346">
        <v>79</v>
      </c>
      <c r="N120" s="346">
        <v>79</v>
      </c>
      <c r="O120" s="346">
        <v>79</v>
      </c>
      <c r="P120" s="346">
        <v>74</v>
      </c>
      <c r="Q120" s="346">
        <v>76</v>
      </c>
      <c r="R120" s="346">
        <v>87</v>
      </c>
      <c r="S120" s="346">
        <v>102</v>
      </c>
      <c r="T120" s="346">
        <v>108</v>
      </c>
      <c r="U120" s="346"/>
      <c r="V120" s="346">
        <v>96</v>
      </c>
      <c r="W120" s="346">
        <v>96</v>
      </c>
      <c r="X120" s="346">
        <v>96</v>
      </c>
      <c r="Y120" s="346">
        <v>108</v>
      </c>
      <c r="Z120" s="346">
        <v>114</v>
      </c>
      <c r="AA120" s="346">
        <v>113</v>
      </c>
      <c r="AB120" s="347">
        <v>113</v>
      </c>
      <c r="AC120" s="562">
        <v>787824</v>
      </c>
    </row>
    <row r="121" spans="1:29" s="182" customFormat="1" ht="12" customHeight="1">
      <c r="A121" s="1776">
        <v>115</v>
      </c>
      <c r="B121" s="548" t="s">
        <v>528</v>
      </c>
      <c r="C121" s="1082"/>
      <c r="D121" s="348"/>
      <c r="E121" s="348"/>
      <c r="F121" s="348"/>
      <c r="G121" s="348"/>
      <c r="H121" s="348"/>
      <c r="I121" s="549"/>
      <c r="J121" s="348"/>
      <c r="K121" s="348"/>
      <c r="L121" s="348"/>
      <c r="M121" s="348"/>
      <c r="N121" s="348"/>
      <c r="O121" s="348"/>
      <c r="P121" s="348"/>
      <c r="Q121" s="348"/>
      <c r="R121" s="348"/>
      <c r="S121" s="348"/>
      <c r="T121" s="348"/>
      <c r="U121" s="348"/>
      <c r="V121" s="348"/>
      <c r="W121" s="348"/>
      <c r="X121" s="348"/>
      <c r="Y121" s="348"/>
      <c r="Z121" s="348"/>
      <c r="AA121" s="348"/>
      <c r="AB121" s="349"/>
      <c r="AC121" s="675">
        <v>0</v>
      </c>
    </row>
    <row r="122" spans="1:29" s="182" customFormat="1" ht="12" customHeight="1">
      <c r="A122" s="338">
        <v>116</v>
      </c>
      <c r="B122" s="551" t="s">
        <v>956</v>
      </c>
      <c r="C122" s="350">
        <v>77</v>
      </c>
      <c r="D122" s="339">
        <v>51</v>
      </c>
      <c r="E122" s="339">
        <v>20</v>
      </c>
      <c r="F122" s="339">
        <v>17</v>
      </c>
      <c r="G122" s="339">
        <v>17</v>
      </c>
      <c r="H122" s="339">
        <v>17</v>
      </c>
      <c r="I122" s="553">
        <v>17</v>
      </c>
      <c r="J122" s="339">
        <v>17</v>
      </c>
      <c r="K122" s="339">
        <v>17</v>
      </c>
      <c r="L122" s="339">
        <v>21</v>
      </c>
      <c r="M122" s="339">
        <v>51</v>
      </c>
      <c r="N122" s="339">
        <v>51</v>
      </c>
      <c r="O122" s="339">
        <v>51</v>
      </c>
      <c r="P122" s="339">
        <v>61</v>
      </c>
      <c r="Q122" s="339">
        <v>103</v>
      </c>
      <c r="R122" s="339">
        <v>103</v>
      </c>
      <c r="S122" s="339">
        <v>103</v>
      </c>
      <c r="T122" s="339">
        <v>103</v>
      </c>
      <c r="U122" s="339"/>
      <c r="V122" s="339">
        <v>146</v>
      </c>
      <c r="W122" s="339">
        <v>155</v>
      </c>
      <c r="X122" s="339">
        <v>155</v>
      </c>
      <c r="Y122" s="339">
        <v>155</v>
      </c>
      <c r="Z122" s="339">
        <v>155</v>
      </c>
      <c r="AA122" s="339">
        <v>155</v>
      </c>
      <c r="AB122" s="340">
        <v>155</v>
      </c>
      <c r="AC122" s="554">
        <v>1710720</v>
      </c>
    </row>
    <row r="123" spans="1:29" s="182" customFormat="1" ht="12" customHeight="1">
      <c r="A123" s="1776">
        <v>117</v>
      </c>
      <c r="B123" s="557" t="s">
        <v>955</v>
      </c>
      <c r="C123" s="353">
        <v>6</v>
      </c>
      <c r="D123" s="354">
        <v>5</v>
      </c>
      <c r="E123" s="354">
        <v>6</v>
      </c>
      <c r="F123" s="354">
        <v>6</v>
      </c>
      <c r="G123" s="354">
        <v>6</v>
      </c>
      <c r="H123" s="354">
        <v>5</v>
      </c>
      <c r="I123" s="559">
        <v>6</v>
      </c>
      <c r="J123" s="355">
        <v>6</v>
      </c>
      <c r="K123" s="355"/>
      <c r="L123" s="355"/>
      <c r="M123" s="355"/>
      <c r="N123" s="355"/>
      <c r="O123" s="355"/>
      <c r="P123" s="355"/>
      <c r="Q123" s="355"/>
      <c r="R123" s="355"/>
      <c r="S123" s="355"/>
      <c r="T123" s="355"/>
      <c r="U123" s="355"/>
      <c r="V123" s="355"/>
      <c r="W123" s="355"/>
      <c r="X123" s="355"/>
      <c r="Y123" s="355"/>
      <c r="Z123" s="355"/>
      <c r="AA123" s="355"/>
      <c r="AB123" s="356"/>
      <c r="AC123" s="560">
        <v>33454</v>
      </c>
    </row>
    <row r="124" spans="1:29" s="182" customFormat="1" ht="12" customHeight="1">
      <c r="A124" s="338">
        <v>118</v>
      </c>
      <c r="B124" s="557" t="s">
        <v>963</v>
      </c>
      <c r="C124" s="564"/>
      <c r="D124" s="565"/>
      <c r="E124" s="565"/>
      <c r="F124" s="565"/>
      <c r="G124" s="565"/>
      <c r="H124" s="565"/>
      <c r="I124" s="566"/>
      <c r="J124" s="567"/>
      <c r="K124" s="567"/>
      <c r="L124" s="567"/>
      <c r="M124" s="567"/>
      <c r="N124" s="567"/>
      <c r="O124" s="567"/>
      <c r="P124" s="567"/>
      <c r="Q124" s="567"/>
      <c r="R124" s="567"/>
      <c r="S124" s="567"/>
      <c r="T124" s="567"/>
      <c r="U124" s="567"/>
      <c r="V124" s="567"/>
      <c r="W124" s="567"/>
      <c r="X124" s="567"/>
      <c r="Y124" s="567"/>
      <c r="Z124" s="567"/>
      <c r="AA124" s="567"/>
      <c r="AB124" s="568"/>
      <c r="AC124" s="569"/>
    </row>
    <row r="125" spans="1:29" s="182" customFormat="1" ht="12" customHeight="1">
      <c r="A125" s="338"/>
      <c r="B125" s="570" t="s">
        <v>567</v>
      </c>
      <c r="C125" s="571">
        <v>50</v>
      </c>
      <c r="D125" s="571">
        <v>50</v>
      </c>
      <c r="E125" s="571">
        <v>50</v>
      </c>
      <c r="F125" s="571">
        <v>49</v>
      </c>
      <c r="G125" s="571">
        <v>49</v>
      </c>
      <c r="H125" s="571">
        <v>49</v>
      </c>
      <c r="I125" s="572">
        <v>49</v>
      </c>
      <c r="J125" s="571">
        <v>49</v>
      </c>
      <c r="K125" s="571">
        <v>49</v>
      </c>
      <c r="L125" s="571">
        <v>49</v>
      </c>
      <c r="M125" s="571">
        <v>49</v>
      </c>
      <c r="N125" s="571">
        <v>49</v>
      </c>
      <c r="O125" s="571">
        <v>48</v>
      </c>
      <c r="P125" s="571">
        <v>48</v>
      </c>
      <c r="Q125" s="571">
        <v>48</v>
      </c>
      <c r="R125" s="571">
        <v>48</v>
      </c>
      <c r="S125" s="571">
        <v>48</v>
      </c>
      <c r="T125" s="571">
        <v>97</v>
      </c>
      <c r="U125" s="571"/>
      <c r="V125" s="571">
        <v>97</v>
      </c>
      <c r="W125" s="571">
        <v>97</v>
      </c>
      <c r="X125" s="571">
        <v>97</v>
      </c>
      <c r="Y125" s="571">
        <v>97</v>
      </c>
      <c r="Z125" s="571">
        <v>97</v>
      </c>
      <c r="AA125" s="571">
        <v>35</v>
      </c>
      <c r="AB125" s="571">
        <v>49</v>
      </c>
      <c r="AC125" s="573">
        <v>1598400</v>
      </c>
    </row>
    <row r="126" spans="1:29" s="182" customFormat="1" ht="12" customHeight="1">
      <c r="A126" s="338"/>
      <c r="B126" s="570" t="s">
        <v>533</v>
      </c>
      <c r="C126" s="571">
        <v>16</v>
      </c>
      <c r="D126" s="571">
        <v>16</v>
      </c>
      <c r="E126" s="571">
        <v>16</v>
      </c>
      <c r="F126" s="571">
        <v>16</v>
      </c>
      <c r="G126" s="571">
        <v>16</v>
      </c>
      <c r="H126" s="571">
        <v>16</v>
      </c>
      <c r="I126" s="572">
        <v>16</v>
      </c>
      <c r="J126" s="571">
        <v>16</v>
      </c>
      <c r="K126" s="571">
        <v>16</v>
      </c>
      <c r="L126" s="571">
        <v>16</v>
      </c>
      <c r="M126" s="571">
        <v>16</v>
      </c>
      <c r="N126" s="571">
        <v>16</v>
      </c>
      <c r="O126" s="571">
        <v>16</v>
      </c>
      <c r="P126" s="571">
        <v>16</v>
      </c>
      <c r="Q126" s="571">
        <v>16</v>
      </c>
      <c r="R126" s="571">
        <v>16</v>
      </c>
      <c r="S126" s="571">
        <v>16</v>
      </c>
      <c r="T126" s="571">
        <v>16</v>
      </c>
      <c r="U126" s="571"/>
      <c r="V126" s="571">
        <v>16</v>
      </c>
      <c r="W126" s="571">
        <v>16</v>
      </c>
      <c r="X126" s="571">
        <v>16</v>
      </c>
      <c r="Y126" s="571">
        <v>16</v>
      </c>
      <c r="Z126" s="571">
        <v>16</v>
      </c>
      <c r="AA126" s="571">
        <v>16</v>
      </c>
      <c r="AB126" s="571">
        <v>16</v>
      </c>
      <c r="AC126" s="573">
        <v>341236</v>
      </c>
    </row>
    <row r="127" spans="1:29" s="182" customFormat="1" ht="12" customHeight="1">
      <c r="A127" s="338"/>
      <c r="B127" s="570" t="s">
        <v>688</v>
      </c>
      <c r="C127" s="571"/>
      <c r="D127" s="571"/>
      <c r="E127" s="571"/>
      <c r="F127" s="571"/>
      <c r="G127" s="571"/>
      <c r="H127" s="571"/>
      <c r="I127" s="572"/>
      <c r="J127" s="571"/>
      <c r="K127" s="571"/>
      <c r="L127" s="571"/>
      <c r="M127" s="571"/>
      <c r="N127" s="571"/>
      <c r="O127" s="571"/>
      <c r="P127" s="571"/>
      <c r="Q127" s="571"/>
      <c r="R127" s="571"/>
      <c r="S127" s="571"/>
      <c r="T127" s="571"/>
      <c r="U127" s="571"/>
      <c r="V127" s="571"/>
      <c r="W127" s="571"/>
      <c r="X127" s="571"/>
      <c r="Y127" s="571"/>
      <c r="Z127" s="571"/>
      <c r="AA127" s="571"/>
      <c r="AB127" s="571"/>
      <c r="AC127" s="573">
        <v>115200</v>
      </c>
    </row>
    <row r="128" spans="1:29" s="182" customFormat="1" ht="12" customHeight="1">
      <c r="A128" s="338"/>
      <c r="B128" s="570" t="s">
        <v>690</v>
      </c>
      <c r="C128" s="571">
        <v>17</v>
      </c>
      <c r="D128" s="571">
        <v>17</v>
      </c>
      <c r="E128" s="571">
        <v>17</v>
      </c>
      <c r="F128" s="571">
        <v>17</v>
      </c>
      <c r="G128" s="571">
        <v>17</v>
      </c>
      <c r="H128" s="571">
        <v>17</v>
      </c>
      <c r="I128" s="572">
        <v>17</v>
      </c>
      <c r="J128" s="571">
        <v>17</v>
      </c>
      <c r="K128" s="571">
        <v>17</v>
      </c>
      <c r="L128" s="571">
        <v>17</v>
      </c>
      <c r="M128" s="571">
        <v>17</v>
      </c>
      <c r="N128" s="571">
        <v>17</v>
      </c>
      <c r="O128" s="571">
        <v>17</v>
      </c>
      <c r="P128" s="571">
        <v>17</v>
      </c>
      <c r="Q128" s="571">
        <v>17</v>
      </c>
      <c r="R128" s="571">
        <v>17</v>
      </c>
      <c r="S128" s="571">
        <v>17</v>
      </c>
      <c r="T128" s="571">
        <v>17</v>
      </c>
      <c r="U128" s="571"/>
      <c r="V128" s="571">
        <v>17</v>
      </c>
      <c r="W128" s="571">
        <v>17</v>
      </c>
      <c r="X128" s="571">
        <v>17</v>
      </c>
      <c r="Y128" s="571">
        <v>17</v>
      </c>
      <c r="Z128" s="571">
        <v>17</v>
      </c>
      <c r="AA128" s="571">
        <v>17</v>
      </c>
      <c r="AB128" s="571">
        <v>17</v>
      </c>
      <c r="AC128" s="573">
        <v>218291</v>
      </c>
    </row>
    <row r="129" spans="1:29" s="182" customFormat="1" ht="12" customHeight="1">
      <c r="A129" s="338"/>
      <c r="B129" s="570" t="s">
        <v>714</v>
      </c>
      <c r="C129" s="571">
        <v>17</v>
      </c>
      <c r="D129" s="571">
        <v>17</v>
      </c>
      <c r="E129" s="571">
        <v>17</v>
      </c>
      <c r="F129" s="571">
        <v>17</v>
      </c>
      <c r="G129" s="571">
        <v>17</v>
      </c>
      <c r="H129" s="571"/>
      <c r="I129" s="572">
        <v>9</v>
      </c>
      <c r="J129" s="571"/>
      <c r="K129" s="571"/>
      <c r="L129" s="571">
        <v>12</v>
      </c>
      <c r="M129" s="571">
        <v>17</v>
      </c>
      <c r="N129" s="571">
        <v>17</v>
      </c>
      <c r="O129" s="571">
        <v>17</v>
      </c>
      <c r="P129" s="571">
        <v>17</v>
      </c>
      <c r="Q129" s="571">
        <v>17</v>
      </c>
      <c r="R129" s="571">
        <v>17</v>
      </c>
      <c r="S129" s="571">
        <v>17</v>
      </c>
      <c r="T129" s="571">
        <v>17</v>
      </c>
      <c r="U129" s="571"/>
      <c r="V129" s="571">
        <v>17</v>
      </c>
      <c r="W129" s="571"/>
      <c r="X129" s="571">
        <v>7</v>
      </c>
      <c r="Y129" s="571">
        <v>17</v>
      </c>
      <c r="Z129" s="571">
        <v>17</v>
      </c>
      <c r="AA129" s="571">
        <v>17</v>
      </c>
      <c r="AB129" s="571">
        <v>0</v>
      </c>
      <c r="AC129" s="573">
        <v>425520</v>
      </c>
    </row>
    <row r="130" spans="1:29" s="182" customFormat="1" ht="12" customHeight="1">
      <c r="A130" s="338"/>
      <c r="B130" s="570" t="s">
        <v>711</v>
      </c>
      <c r="C130" s="571"/>
      <c r="D130" s="571"/>
      <c r="E130" s="571"/>
      <c r="F130" s="571"/>
      <c r="G130" s="571"/>
      <c r="H130" s="571">
        <v>1</v>
      </c>
      <c r="I130" s="572">
        <v>4</v>
      </c>
      <c r="J130" s="571">
        <v>12</v>
      </c>
      <c r="K130" s="571">
        <v>19</v>
      </c>
      <c r="L130" s="571">
        <v>27</v>
      </c>
      <c r="M130" s="571">
        <v>17</v>
      </c>
      <c r="N130" s="571">
        <v>28</v>
      </c>
      <c r="O130" s="571">
        <v>26</v>
      </c>
      <c r="P130" s="571">
        <v>22</v>
      </c>
      <c r="Q130" s="571">
        <v>18</v>
      </c>
      <c r="R130" s="571">
        <v>10</v>
      </c>
      <c r="S130" s="571">
        <v>5</v>
      </c>
      <c r="T130" s="571">
        <v>1</v>
      </c>
      <c r="U130" s="571"/>
      <c r="V130" s="571"/>
      <c r="W130" s="571"/>
      <c r="X130" s="571"/>
      <c r="Y130" s="571"/>
      <c r="Z130" s="571"/>
      <c r="AA130" s="571"/>
      <c r="AB130" s="571"/>
      <c r="AC130" s="573">
        <v>201929</v>
      </c>
    </row>
    <row r="131" spans="1:29" s="182" customFormat="1" ht="12" customHeight="1">
      <c r="A131" s="338"/>
      <c r="B131" s="570" t="s">
        <v>716</v>
      </c>
      <c r="C131" s="571">
        <v>36</v>
      </c>
      <c r="D131" s="571">
        <v>36</v>
      </c>
      <c r="E131" s="571">
        <v>36</v>
      </c>
      <c r="F131" s="571">
        <v>36</v>
      </c>
      <c r="G131" s="571">
        <v>35</v>
      </c>
      <c r="H131" s="571">
        <v>36</v>
      </c>
      <c r="I131" s="572">
        <v>36</v>
      </c>
      <c r="J131" s="571">
        <v>36</v>
      </c>
      <c r="K131" s="571">
        <v>36</v>
      </c>
      <c r="L131" s="571">
        <v>36</v>
      </c>
      <c r="M131" s="571">
        <v>36</v>
      </c>
      <c r="N131" s="571">
        <v>36</v>
      </c>
      <c r="O131" s="571">
        <v>36</v>
      </c>
      <c r="P131" s="571">
        <v>36</v>
      </c>
      <c r="Q131" s="571">
        <v>36</v>
      </c>
      <c r="R131" s="571">
        <v>36</v>
      </c>
      <c r="S131" s="571">
        <v>36</v>
      </c>
      <c r="T131" s="571">
        <v>36</v>
      </c>
      <c r="U131" s="571"/>
      <c r="V131" s="571">
        <v>36</v>
      </c>
      <c r="W131" s="571">
        <v>36</v>
      </c>
      <c r="X131" s="571">
        <v>35</v>
      </c>
      <c r="Y131" s="571">
        <v>36</v>
      </c>
      <c r="Z131" s="571">
        <v>36</v>
      </c>
      <c r="AA131" s="571">
        <v>36</v>
      </c>
      <c r="AB131" s="571">
        <v>36</v>
      </c>
      <c r="AC131" s="573">
        <v>871680</v>
      </c>
    </row>
    <row r="132" spans="1:29" s="182" customFormat="1" ht="12" customHeight="1">
      <c r="A132" s="338"/>
      <c r="B132" s="570" t="s">
        <v>712</v>
      </c>
      <c r="C132" s="571"/>
      <c r="D132" s="571"/>
      <c r="E132" s="571"/>
      <c r="F132" s="571"/>
      <c r="G132" s="571"/>
      <c r="H132" s="571"/>
      <c r="I132" s="572"/>
      <c r="J132" s="571"/>
      <c r="K132" s="571"/>
      <c r="L132" s="571"/>
      <c r="M132" s="571"/>
      <c r="N132" s="571"/>
      <c r="O132" s="571"/>
      <c r="P132" s="571"/>
      <c r="Q132" s="571"/>
      <c r="R132" s="571"/>
      <c r="S132" s="571"/>
      <c r="T132" s="571"/>
      <c r="U132" s="571"/>
      <c r="V132" s="571"/>
      <c r="W132" s="571"/>
      <c r="X132" s="571"/>
      <c r="Y132" s="571"/>
      <c r="Z132" s="571"/>
      <c r="AA132" s="571"/>
      <c r="AB132" s="571"/>
      <c r="AC132" s="573">
        <v>0</v>
      </c>
    </row>
    <row r="133" spans="1:29" s="182" customFormat="1" ht="12" customHeight="1">
      <c r="A133" s="338"/>
      <c r="B133" s="570" t="s">
        <v>887</v>
      </c>
      <c r="C133" s="571"/>
      <c r="D133" s="571"/>
      <c r="E133" s="571"/>
      <c r="F133" s="571"/>
      <c r="G133" s="571"/>
      <c r="H133" s="571"/>
      <c r="I133" s="572"/>
      <c r="J133" s="571"/>
      <c r="K133" s="571"/>
      <c r="L133" s="571"/>
      <c r="M133" s="571"/>
      <c r="N133" s="571"/>
      <c r="O133" s="571"/>
      <c r="P133" s="571"/>
      <c r="Q133" s="571"/>
      <c r="R133" s="571"/>
      <c r="S133" s="571"/>
      <c r="T133" s="571"/>
      <c r="U133" s="571"/>
      <c r="V133" s="571"/>
      <c r="W133" s="571"/>
      <c r="X133" s="571"/>
      <c r="Y133" s="571"/>
      <c r="Z133" s="571"/>
      <c r="AA133" s="571"/>
      <c r="AB133" s="571"/>
      <c r="AC133" s="573">
        <v>255927</v>
      </c>
    </row>
    <row r="134" spans="1:29" s="182" customFormat="1" ht="12" customHeight="1">
      <c r="A134" s="338"/>
      <c r="B134" s="570" t="s">
        <v>888</v>
      </c>
      <c r="C134" s="571"/>
      <c r="D134" s="571"/>
      <c r="E134" s="571"/>
      <c r="F134" s="571"/>
      <c r="G134" s="571"/>
      <c r="H134" s="571"/>
      <c r="I134" s="572"/>
      <c r="J134" s="571"/>
      <c r="K134" s="571"/>
      <c r="L134" s="571"/>
      <c r="M134" s="571"/>
      <c r="N134" s="571"/>
      <c r="O134" s="571"/>
      <c r="P134" s="571"/>
      <c r="Q134" s="571"/>
      <c r="R134" s="571"/>
      <c r="S134" s="571"/>
      <c r="T134" s="571"/>
      <c r="U134" s="571"/>
      <c r="V134" s="571"/>
      <c r="W134" s="571"/>
      <c r="X134" s="571"/>
      <c r="Y134" s="571"/>
      <c r="Z134" s="571"/>
      <c r="AA134" s="571"/>
      <c r="AB134" s="571"/>
      <c r="AC134" s="573"/>
    </row>
    <row r="135" spans="1:29" s="182" customFormat="1" ht="12" customHeight="1">
      <c r="A135" s="338"/>
      <c r="B135" s="570" t="s">
        <v>929</v>
      </c>
      <c r="C135" s="571">
        <v>12</v>
      </c>
      <c r="D135" s="571">
        <v>11</v>
      </c>
      <c r="E135" s="571">
        <v>7</v>
      </c>
      <c r="F135" s="571">
        <v>16</v>
      </c>
      <c r="G135" s="571">
        <v>11</v>
      </c>
      <c r="H135" s="571">
        <v>5</v>
      </c>
      <c r="I135" s="572">
        <v>9</v>
      </c>
      <c r="J135" s="571">
        <v>3</v>
      </c>
      <c r="K135" s="571">
        <v>1</v>
      </c>
      <c r="L135" s="571">
        <v>5</v>
      </c>
      <c r="M135" s="571">
        <v>9</v>
      </c>
      <c r="N135" s="571">
        <v>8</v>
      </c>
      <c r="O135" s="571">
        <v>12</v>
      </c>
      <c r="P135" s="571">
        <v>22</v>
      </c>
      <c r="Q135" s="571">
        <v>28</v>
      </c>
      <c r="R135" s="571">
        <v>31</v>
      </c>
      <c r="S135" s="571">
        <v>22</v>
      </c>
      <c r="T135" s="571">
        <v>12</v>
      </c>
      <c r="U135" s="571"/>
      <c r="V135" s="571">
        <v>7</v>
      </c>
      <c r="W135" s="571">
        <v>10</v>
      </c>
      <c r="X135" s="571">
        <v>7</v>
      </c>
      <c r="Y135" s="571">
        <v>1</v>
      </c>
      <c r="Z135" s="571">
        <v>0</v>
      </c>
      <c r="AA135" s="571">
        <v>0</v>
      </c>
      <c r="AB135" s="571">
        <v>2</v>
      </c>
      <c r="AC135" s="573">
        <v>311520</v>
      </c>
    </row>
    <row r="136" spans="1:29" s="182" customFormat="1" ht="12" customHeight="1">
      <c r="A136" s="338"/>
      <c r="B136" s="570" t="s">
        <v>978</v>
      </c>
      <c r="C136" s="571"/>
      <c r="D136" s="571"/>
      <c r="E136" s="571"/>
      <c r="F136" s="571"/>
      <c r="G136" s="571"/>
      <c r="H136" s="571">
        <v>3</v>
      </c>
      <c r="I136" s="572">
        <v>20</v>
      </c>
      <c r="J136" s="571">
        <v>34</v>
      </c>
      <c r="K136" s="571">
        <v>28</v>
      </c>
      <c r="L136" s="571">
        <v>60</v>
      </c>
      <c r="M136" s="571">
        <v>66</v>
      </c>
      <c r="N136" s="571">
        <v>66</v>
      </c>
      <c r="O136" s="571">
        <v>60</v>
      </c>
      <c r="P136" s="571">
        <v>56</v>
      </c>
      <c r="Q136" s="571">
        <v>44</v>
      </c>
      <c r="R136" s="571">
        <v>27</v>
      </c>
      <c r="S136" s="571">
        <v>10</v>
      </c>
      <c r="T136" s="571">
        <v>1</v>
      </c>
      <c r="U136" s="571"/>
      <c r="V136" s="571"/>
      <c r="W136" s="571"/>
      <c r="X136" s="571"/>
      <c r="Y136" s="571"/>
      <c r="Z136" s="571"/>
      <c r="AA136" s="571"/>
      <c r="AB136" s="571"/>
      <c r="AC136" s="573">
        <v>492827</v>
      </c>
    </row>
    <row r="137" spans="1:29" s="182" customFormat="1" ht="12" customHeight="1" thickBot="1">
      <c r="A137" s="338"/>
      <c r="B137" s="570" t="s">
        <v>952</v>
      </c>
      <c r="C137" s="571">
        <v>585</v>
      </c>
      <c r="D137" s="571">
        <v>588</v>
      </c>
      <c r="E137" s="571">
        <v>588</v>
      </c>
      <c r="F137" s="571">
        <v>588</v>
      </c>
      <c r="G137" s="571">
        <v>589</v>
      </c>
      <c r="H137" s="571">
        <v>588</v>
      </c>
      <c r="I137" s="572">
        <v>587</v>
      </c>
      <c r="J137" s="571">
        <v>589</v>
      </c>
      <c r="K137" s="571">
        <v>587</v>
      </c>
      <c r="L137" s="571">
        <v>583</v>
      </c>
      <c r="M137" s="571">
        <v>580</v>
      </c>
      <c r="N137" s="571">
        <v>585</v>
      </c>
      <c r="O137" s="571">
        <v>587</v>
      </c>
      <c r="P137" s="571">
        <v>618</v>
      </c>
      <c r="Q137" s="571">
        <v>621</v>
      </c>
      <c r="R137" s="571">
        <v>618</v>
      </c>
      <c r="S137" s="571">
        <v>621</v>
      </c>
      <c r="T137" s="571">
        <v>584</v>
      </c>
      <c r="U137" s="571"/>
      <c r="V137" s="571">
        <v>638</v>
      </c>
      <c r="W137" s="571">
        <v>642</v>
      </c>
      <c r="X137" s="571">
        <v>640</v>
      </c>
      <c r="Y137" s="571">
        <v>639</v>
      </c>
      <c r="Z137" s="571">
        <v>639</v>
      </c>
      <c r="AA137" s="571">
        <v>638</v>
      </c>
      <c r="AB137" s="571">
        <v>639</v>
      </c>
      <c r="AC137" s="573">
        <v>12450909</v>
      </c>
    </row>
    <row r="138" spans="1:29" s="182" customFormat="1" ht="12" customHeight="1" thickBot="1">
      <c r="A138" s="338">
        <v>120</v>
      </c>
      <c r="B138" s="574" t="s">
        <v>299</v>
      </c>
      <c r="C138" s="575">
        <v>6810</v>
      </c>
      <c r="D138" s="575">
        <v>6835</v>
      </c>
      <c r="E138" s="575">
        <v>6726</v>
      </c>
      <c r="F138" s="575">
        <v>6722</v>
      </c>
      <c r="G138" s="575">
        <v>6704</v>
      </c>
      <c r="H138" s="575">
        <v>6376</v>
      </c>
      <c r="I138" s="575">
        <v>6408</v>
      </c>
      <c r="J138" s="575">
        <v>6432</v>
      </c>
      <c r="K138" s="575">
        <v>6438</v>
      </c>
      <c r="L138" s="575">
        <v>6449</v>
      </c>
      <c r="M138" s="575">
        <v>6641</v>
      </c>
      <c r="N138" s="575">
        <v>7028</v>
      </c>
      <c r="O138" s="575">
        <v>7224</v>
      </c>
      <c r="P138" s="575">
        <v>7320</v>
      </c>
      <c r="Q138" s="575">
        <v>7211</v>
      </c>
      <c r="R138" s="575">
        <v>7138</v>
      </c>
      <c r="S138" s="575">
        <v>6976</v>
      </c>
      <c r="T138" s="575">
        <v>6945</v>
      </c>
      <c r="U138" s="575"/>
      <c r="V138" s="575">
        <v>7937</v>
      </c>
      <c r="W138" s="575">
        <v>7902</v>
      </c>
      <c r="X138" s="575">
        <v>7995</v>
      </c>
      <c r="Y138" s="575">
        <v>8026</v>
      </c>
      <c r="Z138" s="575">
        <v>8022</v>
      </c>
      <c r="AA138" s="575">
        <v>7837</v>
      </c>
      <c r="AB138" s="575">
        <v>7847</v>
      </c>
      <c r="AC138" s="575">
        <v>161046277</v>
      </c>
    </row>
    <row r="139" spans="1:29" s="182" customFormat="1" ht="12" customHeight="1">
      <c r="A139" s="1776">
        <v>121</v>
      </c>
      <c r="B139" s="557"/>
      <c r="C139" s="353"/>
      <c r="D139" s="354"/>
      <c r="E139" s="354"/>
      <c r="F139" s="354"/>
      <c r="G139" s="354"/>
      <c r="H139" s="354"/>
      <c r="I139" s="559"/>
      <c r="J139" s="355"/>
      <c r="K139" s="355"/>
      <c r="L139" s="355"/>
      <c r="M139" s="355"/>
      <c r="N139" s="355"/>
      <c r="O139" s="355"/>
      <c r="P139" s="355"/>
      <c r="Q139" s="355"/>
      <c r="R139" s="355"/>
      <c r="S139" s="355"/>
      <c r="T139" s="355"/>
      <c r="U139" s="355"/>
      <c r="V139" s="355"/>
      <c r="W139" s="355"/>
      <c r="X139" s="355"/>
      <c r="Y139" s="355"/>
      <c r="Z139" s="355"/>
      <c r="AA139" s="355"/>
      <c r="AB139" s="356"/>
      <c r="AC139" s="560"/>
    </row>
    <row r="140" spans="1:29" s="182" customFormat="1" ht="12" customHeight="1">
      <c r="A140" s="338">
        <v>122</v>
      </c>
      <c r="B140" s="558"/>
      <c r="C140" s="1230"/>
      <c r="D140" s="1231"/>
      <c r="E140" s="1231"/>
      <c r="F140" s="1231"/>
      <c r="G140" s="1231"/>
      <c r="H140" s="1231"/>
      <c r="I140" s="1227"/>
      <c r="J140" s="343"/>
      <c r="K140" s="343"/>
      <c r="L140" s="343"/>
      <c r="M140" s="343"/>
      <c r="N140" s="343"/>
      <c r="O140" s="343"/>
      <c r="P140" s="343"/>
      <c r="Q140" s="343"/>
      <c r="R140" s="343"/>
      <c r="S140" s="343"/>
      <c r="T140" s="343"/>
      <c r="U140" s="343"/>
      <c r="V140" s="343"/>
      <c r="W140" s="343"/>
      <c r="X140" s="343"/>
      <c r="Y140" s="343"/>
      <c r="Z140" s="343"/>
      <c r="AA140" s="343"/>
      <c r="AB140" s="344"/>
      <c r="AC140" s="542"/>
    </row>
    <row r="141" spans="1:29" s="182" customFormat="1" ht="12" customHeight="1">
      <c r="A141" s="1776">
        <v>123</v>
      </c>
      <c r="B141" s="552" t="s">
        <v>273</v>
      </c>
      <c r="C141" s="1241"/>
      <c r="D141" s="1242"/>
      <c r="E141" s="1242"/>
      <c r="F141" s="1242"/>
      <c r="G141" s="1242"/>
      <c r="H141" s="1242"/>
      <c r="I141" s="1243"/>
      <c r="J141" s="346"/>
      <c r="K141" s="346"/>
      <c r="L141" s="346"/>
      <c r="M141" s="346"/>
      <c r="N141" s="346"/>
      <c r="O141" s="346"/>
      <c r="P141" s="346"/>
      <c r="Q141" s="346"/>
      <c r="R141" s="346"/>
      <c r="S141" s="346"/>
      <c r="T141" s="346"/>
      <c r="U141" s="346"/>
      <c r="V141" s="346"/>
      <c r="W141" s="346"/>
      <c r="X141" s="346"/>
      <c r="Y141" s="346"/>
      <c r="Z141" s="346"/>
      <c r="AA141" s="346"/>
      <c r="AB141" s="347"/>
      <c r="AC141" s="562"/>
    </row>
    <row r="142" spans="1:29" s="182" customFormat="1" ht="12" customHeight="1">
      <c r="A142" s="338">
        <v>124</v>
      </c>
      <c r="B142" s="548" t="s">
        <v>984</v>
      </c>
      <c r="C142" s="1082"/>
      <c r="D142" s="348"/>
      <c r="E142" s="348"/>
      <c r="F142" s="348"/>
      <c r="G142" s="348"/>
      <c r="H142" s="348"/>
      <c r="I142" s="549"/>
      <c r="J142" s="348"/>
      <c r="K142" s="348"/>
      <c r="L142" s="348"/>
      <c r="M142" s="348"/>
      <c r="N142" s="348"/>
      <c r="O142" s="348"/>
      <c r="P142" s="348"/>
      <c r="Q142" s="348"/>
      <c r="R142" s="348"/>
      <c r="S142" s="348"/>
      <c r="T142" s="348"/>
      <c r="U142" s="348"/>
      <c r="V142" s="348"/>
      <c r="W142" s="348"/>
      <c r="X142" s="348"/>
      <c r="Y142" s="348"/>
      <c r="Z142" s="348"/>
      <c r="AA142" s="348"/>
      <c r="AB142" s="349"/>
      <c r="AC142" s="550"/>
    </row>
    <row r="143" spans="1:29" s="182" customFormat="1" ht="12" customHeight="1">
      <c r="A143" s="338"/>
      <c r="B143" s="548" t="s">
        <v>583</v>
      </c>
      <c r="C143" s="1084"/>
      <c r="D143" s="587"/>
      <c r="E143" s="587"/>
      <c r="F143" s="587"/>
      <c r="G143" s="587"/>
      <c r="H143" s="587"/>
      <c r="I143" s="559"/>
      <c r="J143" s="348"/>
      <c r="K143" s="348"/>
      <c r="L143" s="348"/>
      <c r="M143" s="348"/>
      <c r="N143" s="348"/>
      <c r="O143" s="348"/>
      <c r="P143" s="348"/>
      <c r="Q143" s="348"/>
      <c r="R143" s="348"/>
      <c r="S143" s="348"/>
      <c r="T143" s="348"/>
      <c r="U143" s="348"/>
      <c r="V143" s="348"/>
      <c r="W143" s="348"/>
      <c r="X143" s="348"/>
      <c r="Y143" s="348"/>
      <c r="Z143" s="348"/>
      <c r="AA143" s="348"/>
      <c r="AB143" s="349"/>
      <c r="AC143" s="550"/>
    </row>
    <row r="144" spans="1:29" s="182" customFormat="1" ht="12" customHeight="1">
      <c r="A144" s="1776">
        <v>125</v>
      </c>
      <c r="B144" s="551" t="s">
        <v>889</v>
      </c>
      <c r="C144" s="1225"/>
      <c r="D144" s="1226"/>
      <c r="E144" s="1226"/>
      <c r="F144" s="1226"/>
      <c r="G144" s="1226"/>
      <c r="H144" s="1226"/>
      <c r="I144" s="1227"/>
      <c r="J144" s="339"/>
      <c r="K144" s="339"/>
      <c r="L144" s="339"/>
      <c r="M144" s="339"/>
      <c r="N144" s="339"/>
      <c r="O144" s="339"/>
      <c r="P144" s="339"/>
      <c r="Q144" s="339"/>
      <c r="R144" s="339"/>
      <c r="S144" s="339"/>
      <c r="T144" s="339"/>
      <c r="U144" s="339"/>
      <c r="V144" s="339"/>
      <c r="W144" s="339"/>
      <c r="X144" s="339"/>
      <c r="Y144" s="339"/>
      <c r="Z144" s="339"/>
      <c r="AA144" s="339"/>
      <c r="AB144" s="340"/>
      <c r="AC144" s="538"/>
    </row>
    <row r="145" spans="1:29" s="182" customFormat="1" ht="12" customHeight="1">
      <c r="A145" s="338">
        <v>126</v>
      </c>
      <c r="B145" s="557" t="s">
        <v>875</v>
      </c>
      <c r="C145" s="1228"/>
      <c r="D145" s="1229"/>
      <c r="E145" s="1229"/>
      <c r="F145" s="1229"/>
      <c r="G145" s="1229"/>
      <c r="H145" s="1229"/>
      <c r="I145" s="1227"/>
      <c r="J145" s="341"/>
      <c r="K145" s="341"/>
      <c r="L145" s="341"/>
      <c r="M145" s="341"/>
      <c r="N145" s="341"/>
      <c r="O145" s="341"/>
      <c r="P145" s="341"/>
      <c r="Q145" s="341"/>
      <c r="R145" s="341"/>
      <c r="S145" s="341"/>
      <c r="T145" s="341"/>
      <c r="U145" s="341"/>
      <c r="V145" s="341"/>
      <c r="W145" s="341"/>
      <c r="X145" s="341"/>
      <c r="Y145" s="341"/>
      <c r="Z145" s="341"/>
      <c r="AA145" s="341"/>
      <c r="AB145" s="342"/>
      <c r="AC145" s="540"/>
    </row>
    <row r="146" spans="1:29" s="182" customFormat="1" ht="12" customHeight="1">
      <c r="A146" s="1776">
        <v>127</v>
      </c>
      <c r="B146" s="558" t="s">
        <v>650</v>
      </c>
      <c r="C146" s="1244"/>
      <c r="D146" s="1245"/>
      <c r="E146" s="1245"/>
      <c r="F146" s="1245"/>
      <c r="G146" s="1245"/>
      <c r="H146" s="1245"/>
      <c r="I146" s="1236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76"/>
    </row>
    <row r="147" spans="1:29" s="182" customFormat="1" ht="12" customHeight="1">
      <c r="A147" s="338">
        <v>128</v>
      </c>
      <c r="B147" s="543" t="s">
        <v>584</v>
      </c>
      <c r="C147" s="361"/>
      <c r="D147" s="357"/>
      <c r="E147" s="357"/>
      <c r="F147" s="357"/>
      <c r="G147" s="357"/>
      <c r="H147" s="357"/>
      <c r="I147" s="577"/>
      <c r="J147" s="357"/>
      <c r="K147" s="357"/>
      <c r="L147" s="357"/>
      <c r="M147" s="357"/>
      <c r="N147" s="357"/>
      <c r="O147" s="357"/>
      <c r="P147" s="357"/>
      <c r="Q147" s="357"/>
      <c r="R147" s="357"/>
      <c r="S147" s="357"/>
      <c r="T147" s="357"/>
      <c r="U147" s="357"/>
      <c r="V147" s="357"/>
      <c r="W147" s="357"/>
      <c r="X147" s="357"/>
      <c r="Y147" s="357"/>
      <c r="Z147" s="357"/>
      <c r="AA147" s="357"/>
      <c r="AB147" s="358"/>
      <c r="AC147" s="578"/>
    </row>
    <row r="148" spans="1:29" s="182" customFormat="1" ht="12" customHeight="1">
      <c r="A148" s="338"/>
      <c r="B148" s="543" t="s">
        <v>585</v>
      </c>
      <c r="C148" s="1085"/>
      <c r="D148" s="579"/>
      <c r="E148" s="579"/>
      <c r="F148" s="579"/>
      <c r="G148" s="579"/>
      <c r="H148" s="579"/>
      <c r="I148" s="580"/>
      <c r="J148" s="579"/>
      <c r="K148" s="579"/>
      <c r="L148" s="579"/>
      <c r="M148" s="579"/>
      <c r="N148" s="579"/>
      <c r="O148" s="579"/>
      <c r="P148" s="579"/>
      <c r="Q148" s="579"/>
      <c r="R148" s="579"/>
      <c r="S148" s="579"/>
      <c r="T148" s="579"/>
      <c r="U148" s="579"/>
      <c r="V148" s="579"/>
      <c r="W148" s="579"/>
      <c r="X148" s="579"/>
      <c r="Y148" s="579"/>
      <c r="Z148" s="579"/>
      <c r="AA148" s="579"/>
      <c r="AB148" s="581"/>
      <c r="AC148" s="1200"/>
    </row>
    <row r="149" spans="1:29" s="182" customFormat="1" ht="12" customHeight="1">
      <c r="A149" s="338"/>
      <c r="B149" s="543" t="s">
        <v>917</v>
      </c>
      <c r="C149" s="1085"/>
      <c r="D149" s="579"/>
      <c r="E149" s="579"/>
      <c r="F149" s="579"/>
      <c r="G149" s="579"/>
      <c r="H149" s="579"/>
      <c r="I149" s="580"/>
      <c r="J149" s="579"/>
      <c r="K149" s="579"/>
      <c r="L149" s="579"/>
      <c r="M149" s="579"/>
      <c r="N149" s="579"/>
      <c r="O149" s="579"/>
      <c r="P149" s="579"/>
      <c r="Q149" s="579"/>
      <c r="R149" s="579"/>
      <c r="S149" s="579"/>
      <c r="T149" s="579"/>
      <c r="U149" s="579"/>
      <c r="V149" s="579"/>
      <c r="W149" s="579"/>
      <c r="X149" s="579"/>
      <c r="Y149" s="579"/>
      <c r="Z149" s="579"/>
      <c r="AA149" s="579"/>
      <c r="AB149" s="581"/>
      <c r="AC149" s="547"/>
    </row>
    <row r="150" spans="1:29" s="182" customFormat="1" ht="12" customHeight="1">
      <c r="A150" s="1776">
        <v>129</v>
      </c>
      <c r="B150" s="548" t="s">
        <v>592</v>
      </c>
      <c r="C150" s="1086"/>
      <c r="D150" s="362"/>
      <c r="E150" s="362"/>
      <c r="F150" s="362"/>
      <c r="G150" s="362"/>
      <c r="H150" s="362"/>
      <c r="I150" s="582"/>
      <c r="J150" s="362"/>
      <c r="K150" s="362"/>
      <c r="L150" s="362"/>
      <c r="M150" s="362"/>
      <c r="N150" s="362"/>
      <c r="O150" s="362"/>
      <c r="P150" s="362"/>
      <c r="Q150" s="362"/>
      <c r="R150" s="362"/>
      <c r="S150" s="362"/>
      <c r="T150" s="362"/>
      <c r="U150" s="362"/>
      <c r="V150" s="362"/>
      <c r="W150" s="362"/>
      <c r="X150" s="362"/>
      <c r="Y150" s="362"/>
      <c r="Z150" s="362"/>
      <c r="AA150" s="362"/>
      <c r="AB150" s="363"/>
      <c r="AC150" s="583"/>
    </row>
    <row r="151" spans="1:29" s="182" customFormat="1" ht="12" customHeight="1">
      <c r="A151" s="338">
        <v>130</v>
      </c>
      <c r="B151" s="551" t="s">
        <v>717</v>
      </c>
      <c r="C151" s="1234"/>
      <c r="D151" s="1235"/>
      <c r="E151" s="1235"/>
      <c r="F151" s="1235"/>
      <c r="G151" s="1235"/>
      <c r="H151" s="1235">
        <v>1</v>
      </c>
      <c r="I151" s="1236">
        <v>17</v>
      </c>
      <c r="J151" s="351">
        <v>40</v>
      </c>
      <c r="K151" s="351">
        <v>56</v>
      </c>
      <c r="L151" s="351">
        <v>75</v>
      </c>
      <c r="M151" s="351">
        <v>85</v>
      </c>
      <c r="N151" s="351">
        <v>90</v>
      </c>
      <c r="O151" s="351">
        <v>86</v>
      </c>
      <c r="P151" s="351">
        <v>78</v>
      </c>
      <c r="Q151" s="351">
        <v>49</v>
      </c>
      <c r="R151" s="351">
        <v>39</v>
      </c>
      <c r="S151" s="351">
        <v>15</v>
      </c>
      <c r="T151" s="351">
        <v>2</v>
      </c>
      <c r="U151" s="351"/>
      <c r="V151" s="351"/>
      <c r="W151" s="351"/>
      <c r="X151" s="351"/>
      <c r="Y151" s="351"/>
      <c r="Z151" s="351"/>
      <c r="AA151" s="351"/>
      <c r="AB151" s="352"/>
      <c r="AC151" s="556">
        <v>644400</v>
      </c>
    </row>
    <row r="152" spans="1:29" s="182" customFormat="1" ht="12" customHeight="1">
      <c r="A152" s="1776">
        <v>131</v>
      </c>
      <c r="B152" s="557" t="s">
        <v>878</v>
      </c>
      <c r="C152" s="1246"/>
      <c r="D152" s="1247"/>
      <c r="E152" s="1247"/>
      <c r="F152" s="1247"/>
      <c r="G152" s="1247"/>
      <c r="H152" s="1247"/>
      <c r="I152" s="1236"/>
      <c r="J152" s="364"/>
      <c r="K152" s="364"/>
      <c r="L152" s="364"/>
      <c r="M152" s="364"/>
      <c r="N152" s="364"/>
      <c r="O152" s="364"/>
      <c r="P152" s="364"/>
      <c r="Q152" s="364"/>
      <c r="R152" s="364"/>
      <c r="S152" s="364"/>
      <c r="T152" s="364"/>
      <c r="U152" s="364"/>
      <c r="V152" s="364"/>
      <c r="W152" s="364"/>
      <c r="X152" s="364"/>
      <c r="Y152" s="364"/>
      <c r="Z152" s="364"/>
      <c r="AA152" s="364"/>
      <c r="AB152" s="365"/>
      <c r="AC152" s="584"/>
    </row>
    <row r="153" spans="1:29" s="182" customFormat="1" ht="12" customHeight="1">
      <c r="A153" s="338">
        <v>132</v>
      </c>
      <c r="B153" s="558" t="s">
        <v>701</v>
      </c>
      <c r="C153" s="1237"/>
      <c r="D153" s="1231"/>
      <c r="E153" s="1231"/>
      <c r="F153" s="1231"/>
      <c r="G153" s="1231"/>
      <c r="H153" s="1231"/>
      <c r="I153" s="1227"/>
      <c r="J153" s="343"/>
      <c r="K153" s="343"/>
      <c r="L153" s="343"/>
      <c r="M153" s="343"/>
      <c r="N153" s="343"/>
      <c r="O153" s="343"/>
      <c r="P153" s="343"/>
      <c r="Q153" s="343"/>
      <c r="R153" s="343"/>
      <c r="S153" s="343"/>
      <c r="T153" s="343"/>
      <c r="U153" s="343"/>
      <c r="V153" s="343"/>
      <c r="W153" s="343"/>
      <c r="X153" s="343"/>
      <c r="Y153" s="343"/>
      <c r="Z153" s="343"/>
      <c r="AA153" s="343"/>
      <c r="AB153" s="344"/>
      <c r="AC153" s="542">
        <v>0</v>
      </c>
    </row>
    <row r="154" spans="1:29" s="182" customFormat="1" ht="12" customHeight="1">
      <c r="A154" s="1776">
        <v>133</v>
      </c>
      <c r="B154" s="552" t="s">
        <v>703</v>
      </c>
      <c r="C154" s="345">
        <v>180</v>
      </c>
      <c r="D154" s="346">
        <v>180</v>
      </c>
      <c r="E154" s="346">
        <v>180</v>
      </c>
      <c r="F154" s="346">
        <v>180</v>
      </c>
      <c r="G154" s="346">
        <v>180</v>
      </c>
      <c r="H154" s="346">
        <v>180</v>
      </c>
      <c r="I154" s="544">
        <v>180</v>
      </c>
      <c r="J154" s="346">
        <v>180</v>
      </c>
      <c r="K154" s="346">
        <v>180</v>
      </c>
      <c r="L154" s="346">
        <v>180</v>
      </c>
      <c r="M154" s="346">
        <v>180</v>
      </c>
      <c r="N154" s="346">
        <v>180</v>
      </c>
      <c r="O154" s="346">
        <v>220</v>
      </c>
      <c r="P154" s="346">
        <v>220</v>
      </c>
      <c r="Q154" s="346">
        <v>220</v>
      </c>
      <c r="R154" s="346">
        <v>220</v>
      </c>
      <c r="S154" s="346">
        <v>180</v>
      </c>
      <c r="T154" s="346">
        <v>180</v>
      </c>
      <c r="U154" s="346"/>
      <c r="V154" s="346">
        <v>220</v>
      </c>
      <c r="W154" s="346">
        <v>220</v>
      </c>
      <c r="X154" s="346">
        <v>220</v>
      </c>
      <c r="Y154" s="346">
        <v>220</v>
      </c>
      <c r="Z154" s="346">
        <v>220</v>
      </c>
      <c r="AA154" s="346">
        <v>220</v>
      </c>
      <c r="AB154" s="347">
        <v>220</v>
      </c>
      <c r="AC154" s="545">
        <v>5024455</v>
      </c>
    </row>
    <row r="155" spans="1:29" s="182" customFormat="1" ht="12" customHeight="1">
      <c r="A155" s="1776"/>
      <c r="B155" s="552" t="s">
        <v>704</v>
      </c>
      <c r="C155" s="345"/>
      <c r="D155" s="346"/>
      <c r="E155" s="346"/>
      <c r="F155" s="346"/>
      <c r="G155" s="346"/>
      <c r="H155" s="346"/>
      <c r="I155" s="544"/>
      <c r="J155" s="346"/>
      <c r="K155" s="346"/>
      <c r="L155" s="346"/>
      <c r="M155" s="346"/>
      <c r="N155" s="346"/>
      <c r="O155" s="346"/>
      <c r="P155" s="346"/>
      <c r="Q155" s="346"/>
      <c r="R155" s="346"/>
      <c r="S155" s="346"/>
      <c r="T155" s="346"/>
      <c r="U155" s="346"/>
      <c r="V155" s="346"/>
      <c r="W155" s="346"/>
      <c r="X155" s="346"/>
      <c r="Y155" s="346"/>
      <c r="Z155" s="346"/>
      <c r="AA155" s="346"/>
      <c r="AB155" s="347"/>
      <c r="AC155" s="545"/>
    </row>
    <row r="156" spans="1:29" s="182" customFormat="1" ht="12" customHeight="1">
      <c r="A156" s="338"/>
      <c r="B156" s="552" t="s">
        <v>595</v>
      </c>
      <c r="C156" s="366"/>
      <c r="D156" s="367"/>
      <c r="E156" s="367"/>
      <c r="F156" s="367"/>
      <c r="G156" s="367"/>
      <c r="H156" s="367"/>
      <c r="I156" s="585"/>
      <c r="J156" s="368"/>
      <c r="K156" s="368"/>
      <c r="L156" s="368"/>
      <c r="M156" s="368"/>
      <c r="N156" s="368"/>
      <c r="O156" s="368"/>
      <c r="P156" s="368"/>
      <c r="Q156" s="368"/>
      <c r="R156" s="368"/>
      <c r="S156" s="368"/>
      <c r="T156" s="368"/>
      <c r="U156" s="368"/>
      <c r="V156" s="368"/>
      <c r="W156" s="368"/>
      <c r="X156" s="368"/>
      <c r="Y156" s="368"/>
      <c r="Z156" s="368"/>
      <c r="AA156" s="368"/>
      <c r="AB156" s="369"/>
      <c r="AC156" s="547"/>
    </row>
    <row r="157" spans="1:29" s="182" customFormat="1" ht="12" customHeight="1">
      <c r="A157" s="338"/>
      <c r="B157" s="552" t="s">
        <v>596</v>
      </c>
      <c r="C157" s="366"/>
      <c r="D157" s="367"/>
      <c r="E157" s="367"/>
      <c r="F157" s="367"/>
      <c r="G157" s="367"/>
      <c r="H157" s="367"/>
      <c r="I157" s="585"/>
      <c r="J157" s="368"/>
      <c r="K157" s="368"/>
      <c r="L157" s="368"/>
      <c r="M157" s="368"/>
      <c r="N157" s="368"/>
      <c r="O157" s="368"/>
      <c r="P157" s="368"/>
      <c r="Q157" s="368"/>
      <c r="R157" s="368"/>
      <c r="S157" s="368"/>
      <c r="T157" s="368"/>
      <c r="U157" s="368"/>
      <c r="V157" s="368"/>
      <c r="W157" s="368"/>
      <c r="X157" s="368"/>
      <c r="Y157" s="368"/>
      <c r="Z157" s="368"/>
      <c r="AA157" s="368"/>
      <c r="AB157" s="369"/>
      <c r="AC157" s="547"/>
    </row>
    <row r="158" spans="1:29" s="182" customFormat="1" ht="12" customHeight="1">
      <c r="A158" s="338">
        <v>136</v>
      </c>
      <c r="B158" s="557" t="s">
        <v>901</v>
      </c>
      <c r="C158" s="353">
        <v>298</v>
      </c>
      <c r="D158" s="354">
        <v>250</v>
      </c>
      <c r="E158" s="354">
        <v>200</v>
      </c>
      <c r="F158" s="354">
        <v>157</v>
      </c>
      <c r="G158" s="354">
        <v>150</v>
      </c>
      <c r="H158" s="354">
        <v>150</v>
      </c>
      <c r="I158" s="559">
        <v>150</v>
      </c>
      <c r="J158" s="355">
        <v>150</v>
      </c>
      <c r="K158" s="355">
        <v>150</v>
      </c>
      <c r="L158" s="355">
        <v>150</v>
      </c>
      <c r="M158" s="355">
        <v>150</v>
      </c>
      <c r="N158" s="355">
        <v>150</v>
      </c>
      <c r="O158" s="355">
        <v>150</v>
      </c>
      <c r="P158" s="355">
        <v>150</v>
      </c>
      <c r="Q158" s="355">
        <v>150</v>
      </c>
      <c r="R158" s="355">
        <v>150</v>
      </c>
      <c r="S158" s="355">
        <v>150</v>
      </c>
      <c r="T158" s="355">
        <v>150</v>
      </c>
      <c r="U158" s="355"/>
      <c r="V158" s="355">
        <v>200</v>
      </c>
      <c r="W158" s="355">
        <v>200</v>
      </c>
      <c r="X158" s="355">
        <v>200</v>
      </c>
      <c r="Y158" s="355">
        <v>200</v>
      </c>
      <c r="Z158" s="355">
        <v>200</v>
      </c>
      <c r="AA158" s="355">
        <v>200</v>
      </c>
      <c r="AB158" s="356">
        <v>200</v>
      </c>
      <c r="AC158" s="560">
        <v>4472700</v>
      </c>
    </row>
    <row r="159" spans="1:29" s="182" customFormat="1" ht="12" customHeight="1">
      <c r="A159" s="1776">
        <v>137</v>
      </c>
      <c r="B159" s="558" t="s">
        <v>599</v>
      </c>
      <c r="C159" s="1230"/>
      <c r="D159" s="1231"/>
      <c r="E159" s="1231"/>
      <c r="F159" s="1231"/>
      <c r="G159" s="1231"/>
      <c r="H159" s="1231"/>
      <c r="I159" s="1227"/>
      <c r="J159" s="343"/>
      <c r="K159" s="343"/>
      <c r="L159" s="343"/>
      <c r="M159" s="343"/>
      <c r="N159" s="343"/>
      <c r="O159" s="343"/>
      <c r="P159" s="343"/>
      <c r="Q159" s="343"/>
      <c r="R159" s="343"/>
      <c r="S159" s="343"/>
      <c r="T159" s="343"/>
      <c r="U159" s="343"/>
      <c r="V159" s="343"/>
      <c r="W159" s="343"/>
      <c r="X159" s="343"/>
      <c r="Y159" s="343"/>
      <c r="Z159" s="343"/>
      <c r="AA159" s="343"/>
      <c r="AB159" s="344"/>
      <c r="AC159" s="542"/>
    </row>
    <row r="160" spans="1:29" s="182" customFormat="1" ht="12" customHeight="1">
      <c r="A160" s="338"/>
      <c r="B160" s="558" t="s">
        <v>598</v>
      </c>
      <c r="C160" s="1230">
        <v>72</v>
      </c>
      <c r="D160" s="1231">
        <v>80</v>
      </c>
      <c r="E160" s="1231">
        <v>80</v>
      </c>
      <c r="F160" s="1231">
        <v>80</v>
      </c>
      <c r="G160" s="1231">
        <v>80</v>
      </c>
      <c r="H160" s="1231">
        <v>76</v>
      </c>
      <c r="I160" s="1227">
        <v>78</v>
      </c>
      <c r="J160" s="343">
        <v>78</v>
      </c>
      <c r="K160" s="343">
        <v>80</v>
      </c>
      <c r="L160" s="343">
        <v>80</v>
      </c>
      <c r="M160" s="343">
        <v>80</v>
      </c>
      <c r="N160" s="343">
        <v>80</v>
      </c>
      <c r="O160" s="343">
        <v>125</v>
      </c>
      <c r="P160" s="343">
        <v>122</v>
      </c>
      <c r="Q160" s="343">
        <v>130</v>
      </c>
      <c r="R160" s="343">
        <v>130</v>
      </c>
      <c r="S160" s="343">
        <v>130</v>
      </c>
      <c r="T160" s="343">
        <v>80</v>
      </c>
      <c r="U160" s="343"/>
      <c r="V160" s="343">
        <v>130</v>
      </c>
      <c r="W160" s="343">
        <v>130</v>
      </c>
      <c r="X160" s="343">
        <v>131</v>
      </c>
      <c r="Y160" s="343">
        <v>132</v>
      </c>
      <c r="Z160" s="343">
        <v>132</v>
      </c>
      <c r="AA160" s="343">
        <v>132</v>
      </c>
      <c r="AB160" s="344">
        <v>132</v>
      </c>
      <c r="AC160" s="542">
        <v>1851000</v>
      </c>
    </row>
    <row r="161" spans="1:29" s="182" customFormat="1" ht="12" customHeight="1">
      <c r="A161" s="338">
        <v>140</v>
      </c>
      <c r="B161" s="537" t="s">
        <v>597</v>
      </c>
      <c r="C161" s="1225"/>
      <c r="D161" s="1226"/>
      <c r="E161" s="1226"/>
      <c r="F161" s="1226"/>
      <c r="G161" s="1226"/>
      <c r="H161" s="1226"/>
      <c r="I161" s="1227"/>
      <c r="J161" s="339"/>
      <c r="K161" s="339"/>
      <c r="L161" s="339"/>
      <c r="M161" s="339"/>
      <c r="N161" s="339"/>
      <c r="O161" s="339"/>
      <c r="P161" s="339"/>
      <c r="Q161" s="339"/>
      <c r="R161" s="339"/>
      <c r="S161" s="339"/>
      <c r="T161" s="339"/>
      <c r="U161" s="339"/>
      <c r="V161" s="339"/>
      <c r="W161" s="339"/>
      <c r="X161" s="339"/>
      <c r="Y161" s="339"/>
      <c r="Z161" s="339"/>
      <c r="AA161" s="339"/>
      <c r="AB161" s="340"/>
      <c r="AC161" s="538">
        <v>32899</v>
      </c>
    </row>
    <row r="162" spans="1:29" s="182" customFormat="1" ht="12" customHeight="1">
      <c r="A162" s="1776">
        <v>141</v>
      </c>
      <c r="B162" s="557" t="s">
        <v>590</v>
      </c>
      <c r="C162" s="1228"/>
      <c r="D162" s="1229"/>
      <c r="E162" s="1229"/>
      <c r="F162" s="1229"/>
      <c r="G162" s="1229"/>
      <c r="H162" s="1229"/>
      <c r="I162" s="1227"/>
      <c r="J162" s="341"/>
      <c r="K162" s="341"/>
      <c r="L162" s="341"/>
      <c r="M162" s="341"/>
      <c r="N162" s="341"/>
      <c r="O162" s="341"/>
      <c r="P162" s="341"/>
      <c r="Q162" s="341"/>
      <c r="R162" s="341"/>
      <c r="S162" s="341"/>
      <c r="T162" s="341"/>
      <c r="U162" s="341"/>
      <c r="V162" s="341"/>
      <c r="W162" s="341"/>
      <c r="X162" s="341"/>
      <c r="Y162" s="341"/>
      <c r="Z162" s="341"/>
      <c r="AA162" s="341"/>
      <c r="AB162" s="342"/>
      <c r="AC162" s="540"/>
    </row>
    <row r="163" spans="1:29" s="182" customFormat="1" ht="12" customHeight="1">
      <c r="A163" s="338">
        <v>142</v>
      </c>
      <c r="B163" s="558" t="s">
        <v>589</v>
      </c>
      <c r="C163" s="1230"/>
      <c r="D163" s="1231"/>
      <c r="E163" s="1231"/>
      <c r="F163" s="1231"/>
      <c r="G163" s="1231"/>
      <c r="H163" s="1231"/>
      <c r="I163" s="1227"/>
      <c r="J163" s="343"/>
      <c r="K163" s="343"/>
      <c r="L163" s="343"/>
      <c r="M163" s="343"/>
      <c r="N163" s="343"/>
      <c r="O163" s="343"/>
      <c r="P163" s="343"/>
      <c r="Q163" s="343"/>
      <c r="R163" s="343"/>
      <c r="S163" s="343"/>
      <c r="T163" s="343"/>
      <c r="U163" s="343"/>
      <c r="V163" s="343"/>
      <c r="W163" s="343"/>
      <c r="X163" s="343"/>
      <c r="Y163" s="343"/>
      <c r="Z163" s="343"/>
      <c r="AA163" s="343"/>
      <c r="AB163" s="344"/>
      <c r="AC163" s="542"/>
    </row>
    <row r="164" spans="1:29" s="182" customFormat="1" ht="12" customHeight="1">
      <c r="A164" s="1776">
        <v>143</v>
      </c>
      <c r="B164" s="543" t="s">
        <v>586</v>
      </c>
      <c r="C164" s="345"/>
      <c r="D164" s="346"/>
      <c r="E164" s="346"/>
      <c r="F164" s="346"/>
      <c r="G164" s="346"/>
      <c r="H164" s="346"/>
      <c r="I164" s="544"/>
      <c r="J164" s="346"/>
      <c r="K164" s="346"/>
      <c r="L164" s="346"/>
      <c r="M164" s="346"/>
      <c r="N164" s="346"/>
      <c r="O164" s="346"/>
      <c r="P164" s="346"/>
      <c r="Q164" s="346"/>
      <c r="R164" s="346"/>
      <c r="S164" s="346"/>
      <c r="T164" s="346"/>
      <c r="U164" s="346"/>
      <c r="V164" s="346"/>
      <c r="W164" s="346"/>
      <c r="X164" s="346"/>
      <c r="Y164" s="346"/>
      <c r="Z164" s="346"/>
      <c r="AA164" s="346"/>
      <c r="AB164" s="347"/>
      <c r="AC164" s="545">
        <v>0</v>
      </c>
    </row>
    <row r="165" spans="1:29" s="182" customFormat="1" ht="12" customHeight="1">
      <c r="A165" s="338">
        <v>144</v>
      </c>
      <c r="B165" s="548" t="s">
        <v>699</v>
      </c>
      <c r="C165" s="1086"/>
      <c r="D165" s="362"/>
      <c r="E165" s="362"/>
      <c r="F165" s="362"/>
      <c r="G165" s="362"/>
      <c r="H165" s="362"/>
      <c r="I165" s="582"/>
      <c r="J165" s="362"/>
      <c r="K165" s="362"/>
      <c r="L165" s="362"/>
      <c r="M165" s="362"/>
      <c r="N165" s="362"/>
      <c r="O165" s="362"/>
      <c r="P165" s="362"/>
      <c r="Q165" s="362"/>
      <c r="R165" s="362"/>
      <c r="S165" s="362"/>
      <c r="T165" s="362"/>
      <c r="U165" s="362"/>
      <c r="V165" s="362"/>
      <c r="W165" s="362"/>
      <c r="X165" s="362"/>
      <c r="Y165" s="362"/>
      <c r="Z165" s="362"/>
      <c r="AA165" s="362"/>
      <c r="AB165" s="363"/>
      <c r="AC165" s="583"/>
    </row>
    <row r="166" spans="1:29" s="182" customFormat="1" ht="12" customHeight="1">
      <c r="A166" s="1776">
        <v>145</v>
      </c>
      <c r="B166" s="551" t="s">
        <v>594</v>
      </c>
      <c r="C166" s="1234"/>
      <c r="D166" s="1235"/>
      <c r="E166" s="1235"/>
      <c r="F166" s="1235"/>
      <c r="G166" s="1235"/>
      <c r="H166" s="1235"/>
      <c r="I166" s="1236"/>
      <c r="J166" s="351"/>
      <c r="K166" s="351"/>
      <c r="L166" s="351"/>
      <c r="M166" s="351"/>
      <c r="N166" s="351"/>
      <c r="O166" s="351"/>
      <c r="P166" s="351"/>
      <c r="Q166" s="351"/>
      <c r="R166" s="351"/>
      <c r="S166" s="351"/>
      <c r="T166" s="351"/>
      <c r="U166" s="351"/>
      <c r="V166" s="351"/>
      <c r="W166" s="351"/>
      <c r="X166" s="351"/>
      <c r="Y166" s="351"/>
      <c r="Z166" s="351"/>
      <c r="AA166" s="351"/>
      <c r="AB166" s="352"/>
      <c r="AC166" s="556"/>
    </row>
    <row r="167" spans="1:29" s="182" customFormat="1" ht="12" customHeight="1">
      <c r="A167" s="338">
        <v>146</v>
      </c>
      <c r="B167" s="557" t="s">
        <v>658</v>
      </c>
      <c r="C167" s="1233">
        <v>918</v>
      </c>
      <c r="D167" s="1229">
        <v>928</v>
      </c>
      <c r="E167" s="1229">
        <v>929</v>
      </c>
      <c r="F167" s="1229">
        <v>929</v>
      </c>
      <c r="G167" s="1229">
        <v>929</v>
      </c>
      <c r="H167" s="1229">
        <v>929</v>
      </c>
      <c r="I167" s="1227">
        <v>929</v>
      </c>
      <c r="J167" s="341">
        <v>929</v>
      </c>
      <c r="K167" s="341">
        <v>929</v>
      </c>
      <c r="L167" s="341">
        <v>930</v>
      </c>
      <c r="M167" s="341">
        <v>929</v>
      </c>
      <c r="N167" s="341">
        <v>929</v>
      </c>
      <c r="O167" s="341">
        <v>930</v>
      </c>
      <c r="P167" s="341">
        <v>929</v>
      </c>
      <c r="Q167" s="341">
        <v>929</v>
      </c>
      <c r="R167" s="341">
        <v>929</v>
      </c>
      <c r="S167" s="341">
        <v>930</v>
      </c>
      <c r="T167" s="341">
        <v>928</v>
      </c>
      <c r="U167" s="341"/>
      <c r="V167" s="341">
        <v>929</v>
      </c>
      <c r="W167" s="341">
        <v>929</v>
      </c>
      <c r="X167" s="341">
        <v>787</v>
      </c>
      <c r="Y167" s="341">
        <v>787</v>
      </c>
      <c r="Z167" s="341">
        <v>787</v>
      </c>
      <c r="AA167" s="341">
        <v>787</v>
      </c>
      <c r="AB167" s="342">
        <v>787</v>
      </c>
      <c r="AC167" s="540">
        <v>20224000</v>
      </c>
    </row>
    <row r="168" spans="1:29" s="182" customFormat="1" ht="12" customHeight="1">
      <c r="A168" s="1776">
        <v>147</v>
      </c>
      <c r="B168" s="558" t="s">
        <v>587</v>
      </c>
      <c r="C168" s="1237"/>
      <c r="D168" s="1231"/>
      <c r="E168" s="1231"/>
      <c r="F168" s="1231"/>
      <c r="G168" s="1231"/>
      <c r="H168" s="1231"/>
      <c r="I168" s="1227"/>
      <c r="J168" s="343"/>
      <c r="K168" s="343"/>
      <c r="L168" s="343"/>
      <c r="M168" s="343"/>
      <c r="N168" s="343"/>
      <c r="O168" s="343"/>
      <c r="P168" s="343"/>
      <c r="Q168" s="343"/>
      <c r="R168" s="343"/>
      <c r="S168" s="343"/>
      <c r="T168" s="343"/>
      <c r="U168" s="343"/>
      <c r="V168" s="343"/>
      <c r="W168" s="343"/>
      <c r="X168" s="343"/>
      <c r="Y168" s="343"/>
      <c r="Z168" s="343"/>
      <c r="AA168" s="343"/>
      <c r="AB168" s="344">
        <v>30</v>
      </c>
      <c r="AC168" s="542"/>
    </row>
    <row r="169" spans="1:29" s="182" customFormat="1" ht="12" customHeight="1">
      <c r="A169" s="338">
        <v>148</v>
      </c>
      <c r="B169" s="543" t="s">
        <v>600</v>
      </c>
      <c r="C169" s="361">
        <v>1220</v>
      </c>
      <c r="D169" s="357">
        <v>1000</v>
      </c>
      <c r="E169" s="357">
        <v>940</v>
      </c>
      <c r="F169" s="357">
        <v>800</v>
      </c>
      <c r="G169" s="357">
        <v>760</v>
      </c>
      <c r="H169" s="357">
        <v>600</v>
      </c>
      <c r="I169" s="577">
        <v>580</v>
      </c>
      <c r="J169" s="357">
        <v>580</v>
      </c>
      <c r="K169" s="357">
        <v>540</v>
      </c>
      <c r="L169" s="357">
        <v>540</v>
      </c>
      <c r="M169" s="357">
        <v>540</v>
      </c>
      <c r="N169" s="357">
        <v>540</v>
      </c>
      <c r="O169" s="357">
        <v>560</v>
      </c>
      <c r="P169" s="357">
        <v>770</v>
      </c>
      <c r="Q169" s="357">
        <v>800</v>
      </c>
      <c r="R169" s="357">
        <v>780</v>
      </c>
      <c r="S169" s="357">
        <v>710</v>
      </c>
      <c r="T169" s="357">
        <v>640</v>
      </c>
      <c r="U169" s="357"/>
      <c r="V169" s="357">
        <v>750</v>
      </c>
      <c r="W169" s="357">
        <v>880</v>
      </c>
      <c r="X169" s="357">
        <v>880</v>
      </c>
      <c r="Y169" s="357">
        <v>950</v>
      </c>
      <c r="Z169" s="357">
        <v>1030</v>
      </c>
      <c r="AA169" s="357">
        <v>1040</v>
      </c>
      <c r="AB169" s="358">
        <v>1040</v>
      </c>
      <c r="AC169" s="578">
        <v>22652500</v>
      </c>
    </row>
    <row r="170" spans="1:29" s="182" customFormat="1" ht="12" customHeight="1">
      <c r="A170" s="1776">
        <v>149</v>
      </c>
      <c r="B170" s="534"/>
      <c r="C170" s="1082"/>
      <c r="D170" s="348"/>
      <c r="E170" s="348"/>
      <c r="F170" s="348"/>
      <c r="G170" s="348"/>
      <c r="H170" s="348"/>
      <c r="I170" s="549"/>
      <c r="J170" s="348"/>
      <c r="K170" s="348"/>
      <c r="L170" s="348"/>
      <c r="M170" s="348"/>
      <c r="N170" s="348"/>
      <c r="O170" s="348"/>
      <c r="P170" s="348"/>
      <c r="Q170" s="348"/>
      <c r="R170" s="348"/>
      <c r="S170" s="348"/>
      <c r="T170" s="348"/>
      <c r="U170" s="348"/>
      <c r="V170" s="348"/>
      <c r="W170" s="348"/>
      <c r="X170" s="348"/>
      <c r="Y170" s="348"/>
      <c r="Z170" s="348"/>
      <c r="AA170" s="348"/>
      <c r="AB170" s="349"/>
      <c r="AC170" s="550"/>
    </row>
    <row r="171" spans="1:29" s="184" customFormat="1" ht="15" customHeight="1">
      <c r="A171" s="338">
        <v>150</v>
      </c>
      <c r="B171" s="537" t="s">
        <v>624</v>
      </c>
      <c r="C171" s="350"/>
      <c r="D171" s="339"/>
      <c r="E171" s="339"/>
      <c r="F171" s="339"/>
      <c r="G171" s="339"/>
      <c r="H171" s="339"/>
      <c r="I171" s="553"/>
      <c r="J171" s="339"/>
      <c r="K171" s="339"/>
      <c r="L171" s="339"/>
      <c r="M171" s="339"/>
      <c r="N171" s="339"/>
      <c r="O171" s="339"/>
      <c r="P171" s="339"/>
      <c r="Q171" s="339"/>
      <c r="R171" s="339"/>
      <c r="S171" s="339"/>
      <c r="T171" s="339"/>
      <c r="U171" s="339"/>
      <c r="V171" s="339"/>
      <c r="W171" s="339"/>
      <c r="X171" s="339"/>
      <c r="Y171" s="339"/>
      <c r="Z171" s="339"/>
      <c r="AA171" s="339"/>
      <c r="AB171" s="340"/>
      <c r="AC171" s="554"/>
    </row>
    <row r="172" spans="1:29" s="184" customFormat="1" ht="15" customHeight="1">
      <c r="A172" s="1776">
        <v>151</v>
      </c>
      <c r="B172" s="539" t="s">
        <v>625</v>
      </c>
      <c r="C172" s="353"/>
      <c r="D172" s="354"/>
      <c r="E172" s="354"/>
      <c r="F172" s="354"/>
      <c r="G172" s="354"/>
      <c r="H172" s="354"/>
      <c r="I172" s="559"/>
      <c r="J172" s="355"/>
      <c r="K172" s="355"/>
      <c r="L172" s="355"/>
      <c r="M172" s="355"/>
      <c r="N172" s="355"/>
      <c r="O172" s="355"/>
      <c r="P172" s="355"/>
      <c r="Q172" s="355"/>
      <c r="R172" s="355"/>
      <c r="S172" s="355"/>
      <c r="T172" s="355"/>
      <c r="U172" s="355"/>
      <c r="V172" s="355"/>
      <c r="W172" s="355"/>
      <c r="X172" s="355"/>
      <c r="Y172" s="355"/>
      <c r="Z172" s="355"/>
      <c r="AA172" s="355"/>
      <c r="AB172" s="356"/>
      <c r="AC172" s="560"/>
    </row>
    <row r="173" spans="1:29" s="184" customFormat="1" ht="15" customHeight="1">
      <c r="A173" s="338">
        <v>152</v>
      </c>
      <c r="B173" s="558" t="s">
        <v>626</v>
      </c>
      <c r="C173" s="1244">
        <v>200</v>
      </c>
      <c r="D173" s="1245">
        <v>200</v>
      </c>
      <c r="E173" s="1245">
        <v>200</v>
      </c>
      <c r="F173" s="1245">
        <v>200</v>
      </c>
      <c r="G173" s="1245">
        <v>200</v>
      </c>
      <c r="H173" s="1245">
        <v>200</v>
      </c>
      <c r="I173" s="1236">
        <v>200</v>
      </c>
      <c r="J173" s="359">
        <v>200</v>
      </c>
      <c r="K173" s="359">
        <v>200</v>
      </c>
      <c r="L173" s="359">
        <v>200</v>
      </c>
      <c r="M173" s="359">
        <v>200</v>
      </c>
      <c r="N173" s="359">
        <v>200</v>
      </c>
      <c r="O173" s="359">
        <v>200</v>
      </c>
      <c r="P173" s="359">
        <v>200</v>
      </c>
      <c r="Q173" s="359">
        <v>200</v>
      </c>
      <c r="R173" s="359">
        <v>200</v>
      </c>
      <c r="S173" s="359">
        <v>200</v>
      </c>
      <c r="T173" s="359">
        <v>200</v>
      </c>
      <c r="U173" s="359"/>
      <c r="V173" s="359">
        <v>200</v>
      </c>
      <c r="W173" s="359">
        <v>200</v>
      </c>
      <c r="X173" s="359">
        <v>200</v>
      </c>
      <c r="Y173" s="359">
        <v>200</v>
      </c>
      <c r="Z173" s="359">
        <v>200</v>
      </c>
      <c r="AA173" s="359">
        <v>200</v>
      </c>
      <c r="AB173" s="360">
        <v>200</v>
      </c>
      <c r="AC173" s="576">
        <v>4847400</v>
      </c>
    </row>
    <row r="174" spans="1:29" s="185" customFormat="1" ht="15" customHeight="1">
      <c r="A174" s="1776">
        <v>153</v>
      </c>
      <c r="B174" s="552" t="s">
        <v>601</v>
      </c>
      <c r="C174" s="1238">
        <v>50</v>
      </c>
      <c r="D174" s="1239">
        <v>50</v>
      </c>
      <c r="E174" s="1239">
        <v>50</v>
      </c>
      <c r="F174" s="1239">
        <v>50</v>
      </c>
      <c r="G174" s="1239">
        <v>50</v>
      </c>
      <c r="H174" s="1239">
        <v>50</v>
      </c>
      <c r="I174" s="1240">
        <v>50</v>
      </c>
      <c r="J174" s="357">
        <v>50</v>
      </c>
      <c r="K174" s="357">
        <v>50</v>
      </c>
      <c r="L174" s="357">
        <v>50</v>
      </c>
      <c r="M174" s="357">
        <v>50</v>
      </c>
      <c r="N174" s="357">
        <v>50</v>
      </c>
      <c r="O174" s="357">
        <v>50</v>
      </c>
      <c r="P174" s="357">
        <v>50</v>
      </c>
      <c r="Q174" s="357">
        <v>50</v>
      </c>
      <c r="R174" s="357">
        <v>50</v>
      </c>
      <c r="S174" s="357">
        <v>50</v>
      </c>
      <c r="T174" s="357">
        <v>50</v>
      </c>
      <c r="U174" s="357"/>
      <c r="V174" s="357">
        <v>50</v>
      </c>
      <c r="W174" s="357">
        <v>50</v>
      </c>
      <c r="X174" s="357">
        <v>50</v>
      </c>
      <c r="Y174" s="357">
        <v>55</v>
      </c>
      <c r="Z174" s="357">
        <v>55</v>
      </c>
      <c r="AA174" s="357">
        <v>55</v>
      </c>
      <c r="AB174" s="358">
        <v>55</v>
      </c>
      <c r="AC174" s="561">
        <v>1310000</v>
      </c>
    </row>
    <row r="175" spans="1:29" s="181" customFormat="1" ht="18">
      <c r="A175" s="338">
        <v>156</v>
      </c>
      <c r="B175" s="539" t="s">
        <v>964</v>
      </c>
      <c r="C175" s="1228"/>
      <c r="D175" s="1229"/>
      <c r="E175" s="1229"/>
      <c r="F175" s="1229"/>
      <c r="G175" s="1229"/>
      <c r="H175" s="1229"/>
      <c r="I175" s="1227"/>
      <c r="J175" s="341"/>
      <c r="K175" s="341"/>
      <c r="L175" s="341"/>
      <c r="M175" s="341"/>
      <c r="N175" s="341"/>
      <c r="O175" s="341"/>
      <c r="P175" s="341"/>
      <c r="Q175" s="341"/>
      <c r="R175" s="341"/>
      <c r="S175" s="341"/>
      <c r="T175" s="341"/>
      <c r="U175" s="341"/>
      <c r="V175" s="341"/>
      <c r="W175" s="341"/>
      <c r="X175" s="341"/>
      <c r="Y175" s="341"/>
      <c r="Z175" s="341"/>
      <c r="AA175" s="341"/>
      <c r="AB175" s="342"/>
      <c r="AC175" s="540"/>
    </row>
    <row r="176" spans="1:29" s="181" customFormat="1" ht="18">
      <c r="A176" s="338"/>
      <c r="B176" s="539" t="s">
        <v>602</v>
      </c>
      <c r="C176" s="1228"/>
      <c r="D176" s="1229"/>
      <c r="E176" s="1229"/>
      <c r="F176" s="1229"/>
      <c r="G176" s="1229"/>
      <c r="H176" s="1229"/>
      <c r="I176" s="1227"/>
      <c r="J176" s="341"/>
      <c r="K176" s="341"/>
      <c r="L176" s="341"/>
      <c r="M176" s="341"/>
      <c r="N176" s="341"/>
      <c r="O176" s="341"/>
      <c r="P176" s="341"/>
      <c r="Q176" s="341"/>
      <c r="R176" s="341"/>
      <c r="S176" s="341"/>
      <c r="T176" s="341"/>
      <c r="U176" s="341"/>
      <c r="V176" s="341"/>
      <c r="W176" s="341"/>
      <c r="X176" s="341"/>
      <c r="Y176" s="341"/>
      <c r="Z176" s="341"/>
      <c r="AA176" s="341"/>
      <c r="AB176" s="342"/>
      <c r="AC176" s="540"/>
    </row>
    <row r="177" spans="1:29" s="181" customFormat="1" ht="18">
      <c r="A177" s="338"/>
      <c r="B177" s="539" t="s">
        <v>719</v>
      </c>
      <c r="C177" s="1228"/>
      <c r="D177" s="1229"/>
      <c r="E177" s="1229"/>
      <c r="F177" s="1229"/>
      <c r="G177" s="1229"/>
      <c r="H177" s="1229">
        <v>0</v>
      </c>
      <c r="I177" s="1227">
        <v>0</v>
      </c>
      <c r="J177" s="341">
        <v>1</v>
      </c>
      <c r="K177" s="341">
        <v>2</v>
      </c>
      <c r="L177" s="341">
        <v>3</v>
      </c>
      <c r="M177" s="341">
        <v>4</v>
      </c>
      <c r="N177" s="341">
        <v>4</v>
      </c>
      <c r="O177" s="341">
        <v>4</v>
      </c>
      <c r="P177" s="341">
        <v>3</v>
      </c>
      <c r="Q177" s="341">
        <v>2</v>
      </c>
      <c r="R177" s="341">
        <v>1</v>
      </c>
      <c r="S177" s="341">
        <v>0</v>
      </c>
      <c r="T177" s="341">
        <v>0</v>
      </c>
      <c r="U177" s="341"/>
      <c r="V177" s="341"/>
      <c r="W177" s="341"/>
      <c r="X177" s="341"/>
      <c r="Y177" s="341"/>
      <c r="Z177" s="341"/>
      <c r="AA177" s="341"/>
      <c r="AB177" s="342"/>
      <c r="AC177" s="540">
        <v>32760</v>
      </c>
    </row>
    <row r="178" spans="1:29" s="181" customFormat="1" ht="18">
      <c r="A178" s="1776">
        <v>157</v>
      </c>
      <c r="B178" s="558" t="s">
        <v>651</v>
      </c>
      <c r="C178" s="1230">
        <v>161</v>
      </c>
      <c r="D178" s="1231">
        <v>158</v>
      </c>
      <c r="E178" s="1231">
        <v>155</v>
      </c>
      <c r="F178" s="1231">
        <v>157</v>
      </c>
      <c r="G178" s="1231">
        <v>160</v>
      </c>
      <c r="H178" s="1231">
        <v>155</v>
      </c>
      <c r="I178" s="1227">
        <v>154</v>
      </c>
      <c r="J178" s="343">
        <v>154</v>
      </c>
      <c r="K178" s="343">
        <v>155</v>
      </c>
      <c r="L178" s="343">
        <v>158</v>
      </c>
      <c r="M178" s="343">
        <v>166</v>
      </c>
      <c r="N178" s="343">
        <v>170</v>
      </c>
      <c r="O178" s="343">
        <v>189</v>
      </c>
      <c r="P178" s="343">
        <v>183</v>
      </c>
      <c r="Q178" s="343">
        <v>161</v>
      </c>
      <c r="R178" s="343">
        <v>163</v>
      </c>
      <c r="S178" s="343">
        <v>156</v>
      </c>
      <c r="T178" s="343">
        <v>156</v>
      </c>
      <c r="U178" s="343"/>
      <c r="V178" s="343">
        <v>181</v>
      </c>
      <c r="W178" s="343">
        <v>173</v>
      </c>
      <c r="X178" s="343">
        <v>178</v>
      </c>
      <c r="Y178" s="343">
        <v>185</v>
      </c>
      <c r="Z178" s="343">
        <v>175</v>
      </c>
      <c r="AA178" s="343">
        <v>183</v>
      </c>
      <c r="AB178" s="344">
        <v>189</v>
      </c>
      <c r="AC178" s="542">
        <v>4107282</v>
      </c>
    </row>
    <row r="179" spans="1:29" s="181" customFormat="1" ht="18">
      <c r="A179" s="338">
        <v>158</v>
      </c>
      <c r="B179" s="552" t="s">
        <v>652</v>
      </c>
      <c r="C179" s="345"/>
      <c r="D179" s="346"/>
      <c r="E179" s="346"/>
      <c r="F179" s="346"/>
      <c r="G179" s="346"/>
      <c r="H179" s="346"/>
      <c r="I179" s="544"/>
      <c r="J179" s="346"/>
      <c r="K179" s="346"/>
      <c r="L179" s="346"/>
      <c r="M179" s="346"/>
      <c r="N179" s="346"/>
      <c r="O179" s="346"/>
      <c r="P179" s="346"/>
      <c r="Q179" s="346"/>
      <c r="R179" s="346"/>
      <c r="S179" s="346"/>
      <c r="T179" s="346"/>
      <c r="U179" s="346"/>
      <c r="V179" s="346"/>
      <c r="W179" s="346"/>
      <c r="X179" s="346"/>
      <c r="Y179" s="346"/>
      <c r="Z179" s="346"/>
      <c r="AA179" s="346"/>
      <c r="AB179" s="347"/>
      <c r="AC179" s="545"/>
    </row>
    <row r="180" spans="1:29" s="181" customFormat="1" ht="18">
      <c r="A180" s="338"/>
      <c r="B180" s="552" t="s">
        <v>653</v>
      </c>
      <c r="C180" s="1081"/>
      <c r="D180" s="368"/>
      <c r="E180" s="368"/>
      <c r="F180" s="368"/>
      <c r="G180" s="368"/>
      <c r="H180" s="368"/>
      <c r="I180" s="546"/>
      <c r="J180" s="368"/>
      <c r="K180" s="368"/>
      <c r="L180" s="368"/>
      <c r="M180" s="368"/>
      <c r="N180" s="368"/>
      <c r="O180" s="368"/>
      <c r="P180" s="368"/>
      <c r="Q180" s="368"/>
      <c r="R180" s="368"/>
      <c r="S180" s="368"/>
      <c r="T180" s="368"/>
      <c r="U180" s="368"/>
      <c r="V180" s="368"/>
      <c r="W180" s="368"/>
      <c r="X180" s="368"/>
      <c r="Y180" s="368"/>
      <c r="Z180" s="368"/>
      <c r="AA180" s="368"/>
      <c r="AB180" s="369"/>
      <c r="AC180" s="547"/>
    </row>
    <row r="181" spans="1:29" s="181" customFormat="1" ht="18">
      <c r="A181" s="338"/>
      <c r="B181" s="552" t="s">
        <v>654</v>
      </c>
      <c r="C181" s="1081"/>
      <c r="D181" s="368"/>
      <c r="E181" s="368"/>
      <c r="F181" s="368"/>
      <c r="G181" s="368"/>
      <c r="H181" s="368"/>
      <c r="I181" s="546"/>
      <c r="J181" s="368"/>
      <c r="K181" s="368"/>
      <c r="L181" s="368"/>
      <c r="M181" s="368"/>
      <c r="N181" s="368"/>
      <c r="O181" s="368"/>
      <c r="P181" s="368"/>
      <c r="Q181" s="368"/>
      <c r="R181" s="368"/>
      <c r="S181" s="368"/>
      <c r="T181" s="368"/>
      <c r="U181" s="368"/>
      <c r="V181" s="368"/>
      <c r="W181" s="368"/>
      <c r="X181" s="368"/>
      <c r="Y181" s="368"/>
      <c r="Z181" s="368"/>
      <c r="AA181" s="368"/>
      <c r="AB181" s="369"/>
      <c r="AC181" s="547"/>
    </row>
    <row r="182" spans="1:29" s="181" customFormat="1" ht="18">
      <c r="A182" s="1776">
        <v>159</v>
      </c>
      <c r="B182" s="534" t="s">
        <v>655</v>
      </c>
      <c r="C182" s="1082"/>
      <c r="D182" s="348"/>
      <c r="E182" s="348"/>
      <c r="F182" s="348"/>
      <c r="G182" s="348"/>
      <c r="H182" s="348"/>
      <c r="I182" s="549"/>
      <c r="J182" s="348"/>
      <c r="K182" s="348"/>
      <c r="L182" s="348"/>
      <c r="M182" s="348"/>
      <c r="N182" s="348"/>
      <c r="O182" s="348"/>
      <c r="P182" s="348"/>
      <c r="Q182" s="348"/>
      <c r="R182" s="348"/>
      <c r="S182" s="348"/>
      <c r="T182" s="348"/>
      <c r="U182" s="348"/>
      <c r="V182" s="348"/>
      <c r="W182" s="348"/>
      <c r="X182" s="348"/>
      <c r="Y182" s="348"/>
      <c r="Z182" s="348"/>
      <c r="AA182" s="348"/>
      <c r="AB182" s="349"/>
      <c r="AC182" s="550"/>
    </row>
    <row r="183" spans="1:29" ht="18">
      <c r="A183" s="338"/>
      <c r="B183" s="534" t="s">
        <v>656</v>
      </c>
      <c r="C183" s="586"/>
      <c r="D183" s="587"/>
      <c r="E183" s="587"/>
      <c r="F183" s="587"/>
      <c r="G183" s="587"/>
      <c r="H183" s="587"/>
      <c r="I183" s="559"/>
      <c r="J183" s="348"/>
      <c r="K183" s="348"/>
      <c r="L183" s="348"/>
      <c r="M183" s="348"/>
      <c r="N183" s="348"/>
      <c r="O183" s="348"/>
      <c r="P183" s="348"/>
      <c r="Q183" s="348"/>
      <c r="R183" s="348"/>
      <c r="S183" s="348"/>
      <c r="T183" s="348"/>
      <c r="U183" s="348"/>
      <c r="V183" s="348"/>
      <c r="W183" s="348"/>
      <c r="X183" s="348"/>
      <c r="Y183" s="348"/>
      <c r="Z183" s="348"/>
      <c r="AA183" s="348"/>
      <c r="AB183" s="349"/>
      <c r="AC183" s="550"/>
    </row>
    <row r="184" spans="1:29" ht="18">
      <c r="A184" s="338"/>
      <c r="B184" s="534" t="s">
        <v>611</v>
      </c>
      <c r="C184" s="586">
        <v>290</v>
      </c>
      <c r="D184" s="587">
        <v>337</v>
      </c>
      <c r="E184" s="587">
        <v>319</v>
      </c>
      <c r="F184" s="587">
        <v>346</v>
      </c>
      <c r="G184" s="587">
        <v>347</v>
      </c>
      <c r="H184" s="587">
        <v>307</v>
      </c>
      <c r="I184" s="559">
        <v>312</v>
      </c>
      <c r="J184" s="348">
        <v>297</v>
      </c>
      <c r="K184" s="348">
        <v>345</v>
      </c>
      <c r="L184" s="348">
        <v>342</v>
      </c>
      <c r="M184" s="348">
        <v>351</v>
      </c>
      <c r="N184" s="348">
        <v>374</v>
      </c>
      <c r="O184" s="348">
        <v>393</v>
      </c>
      <c r="P184" s="348">
        <v>308</v>
      </c>
      <c r="Q184" s="348">
        <v>375</v>
      </c>
      <c r="R184" s="348">
        <v>349</v>
      </c>
      <c r="S184" s="348">
        <v>370</v>
      </c>
      <c r="T184" s="348">
        <v>354</v>
      </c>
      <c r="U184" s="348"/>
      <c r="V184" s="348">
        <v>414</v>
      </c>
      <c r="W184" s="348">
        <v>385</v>
      </c>
      <c r="X184" s="348">
        <v>414</v>
      </c>
      <c r="Y184" s="348">
        <v>392</v>
      </c>
      <c r="Z184" s="348">
        <v>414</v>
      </c>
      <c r="AA184" s="348">
        <v>414</v>
      </c>
      <c r="AB184" s="349">
        <v>414</v>
      </c>
      <c r="AC184" s="550">
        <v>8458981</v>
      </c>
    </row>
    <row r="185" spans="1:29" ht="18">
      <c r="A185" s="338">
        <v>160</v>
      </c>
      <c r="B185" s="537" t="s">
        <v>657</v>
      </c>
      <c r="C185" s="1232"/>
      <c r="D185" s="1226"/>
      <c r="E185" s="1226"/>
      <c r="F185" s="1226"/>
      <c r="G185" s="1226"/>
      <c r="H185" s="1226"/>
      <c r="I185" s="1227"/>
      <c r="J185" s="339"/>
      <c r="K185" s="339"/>
      <c r="L185" s="339"/>
      <c r="M185" s="339"/>
      <c r="N185" s="339"/>
      <c r="O185" s="339"/>
      <c r="P185" s="339"/>
      <c r="Q185" s="339"/>
      <c r="R185" s="339"/>
      <c r="S185" s="339"/>
      <c r="T185" s="339"/>
      <c r="U185" s="339"/>
      <c r="V185" s="339"/>
      <c r="W185" s="339"/>
      <c r="X185" s="339"/>
      <c r="Y185" s="339"/>
      <c r="Z185" s="339"/>
      <c r="AA185" s="339"/>
      <c r="AB185" s="340"/>
      <c r="AC185" s="538"/>
    </row>
    <row r="186" spans="1:29" ht="18">
      <c r="A186" s="1776">
        <v>161</v>
      </c>
      <c r="B186" s="557" t="s">
        <v>603</v>
      </c>
      <c r="C186" s="1233"/>
      <c r="D186" s="1229"/>
      <c r="E186" s="1229"/>
      <c r="F186" s="1229"/>
      <c r="G186" s="1229"/>
      <c r="H186" s="1229"/>
      <c r="I186" s="1227"/>
      <c r="J186" s="341"/>
      <c r="K186" s="341"/>
      <c r="L186" s="341"/>
      <c r="M186" s="341"/>
      <c r="N186" s="341"/>
      <c r="O186" s="341"/>
      <c r="P186" s="341"/>
      <c r="Q186" s="341"/>
      <c r="R186" s="341"/>
      <c r="S186" s="341"/>
      <c r="T186" s="341"/>
      <c r="U186" s="341"/>
      <c r="V186" s="341"/>
      <c r="W186" s="341"/>
      <c r="X186" s="341"/>
      <c r="Y186" s="341"/>
      <c r="Z186" s="341"/>
      <c r="AA186" s="341"/>
      <c r="AB186" s="342"/>
      <c r="AC186" s="540"/>
    </row>
    <row r="187" spans="1:29" ht="18">
      <c r="A187" s="338">
        <v>162</v>
      </c>
      <c r="B187" s="558" t="s">
        <v>615</v>
      </c>
      <c r="C187" s="1237"/>
      <c r="D187" s="1231"/>
      <c r="E187" s="1231"/>
      <c r="F187" s="1231"/>
      <c r="G187" s="1231"/>
      <c r="H187" s="1231"/>
      <c r="I187" s="1227"/>
      <c r="J187" s="343"/>
      <c r="K187" s="343"/>
      <c r="L187" s="343"/>
      <c r="M187" s="343"/>
      <c r="N187" s="343"/>
      <c r="O187" s="343"/>
      <c r="P187" s="343"/>
      <c r="Q187" s="343"/>
      <c r="R187" s="343"/>
      <c r="S187" s="343"/>
      <c r="T187" s="343"/>
      <c r="U187" s="343"/>
      <c r="V187" s="343"/>
      <c r="W187" s="343"/>
      <c r="X187" s="343"/>
      <c r="Y187" s="343"/>
      <c r="Z187" s="343"/>
      <c r="AA187" s="343"/>
      <c r="AB187" s="344"/>
      <c r="AC187" s="542"/>
    </row>
    <row r="188" spans="1:29" ht="18">
      <c r="A188" s="1776">
        <v>163</v>
      </c>
      <c r="B188" s="543" t="s">
        <v>616</v>
      </c>
      <c r="C188" s="345"/>
      <c r="D188" s="346"/>
      <c r="E188" s="346"/>
      <c r="F188" s="346"/>
      <c r="G188" s="346"/>
      <c r="H188" s="346"/>
      <c r="I188" s="544"/>
      <c r="J188" s="346"/>
      <c r="K188" s="346"/>
      <c r="L188" s="346"/>
      <c r="M188" s="346"/>
      <c r="N188" s="346"/>
      <c r="O188" s="346"/>
      <c r="P188" s="346"/>
      <c r="Q188" s="346"/>
      <c r="R188" s="346"/>
      <c r="S188" s="346"/>
      <c r="T188" s="346"/>
      <c r="U188" s="346"/>
      <c r="V188" s="346"/>
      <c r="W188" s="346"/>
      <c r="X188" s="346"/>
      <c r="Y188" s="346"/>
      <c r="Z188" s="346"/>
      <c r="AA188" s="346"/>
      <c r="AB188" s="347"/>
      <c r="AC188" s="545"/>
    </row>
    <row r="189" spans="1:29" ht="18">
      <c r="A189" s="338">
        <v>164</v>
      </c>
      <c r="B189" s="548" t="s">
        <v>617</v>
      </c>
      <c r="C189" s="1082">
        <v>11</v>
      </c>
      <c r="D189" s="348">
        <v>11</v>
      </c>
      <c r="E189" s="348">
        <v>11</v>
      </c>
      <c r="F189" s="348">
        <v>11</v>
      </c>
      <c r="G189" s="348">
        <v>11</v>
      </c>
      <c r="H189" s="348">
        <v>11</v>
      </c>
      <c r="I189" s="549">
        <v>11</v>
      </c>
      <c r="J189" s="348">
        <v>8</v>
      </c>
      <c r="K189" s="348">
        <v>8</v>
      </c>
      <c r="L189" s="348">
        <v>8</v>
      </c>
      <c r="M189" s="348">
        <v>8</v>
      </c>
      <c r="N189" s="348">
        <v>8</v>
      </c>
      <c r="O189" s="348">
        <v>11</v>
      </c>
      <c r="P189" s="348">
        <v>11</v>
      </c>
      <c r="Q189" s="348">
        <v>11</v>
      </c>
      <c r="R189" s="348">
        <v>11</v>
      </c>
      <c r="S189" s="348">
        <v>11</v>
      </c>
      <c r="T189" s="348">
        <v>11</v>
      </c>
      <c r="U189" s="348"/>
      <c r="V189" s="348">
        <v>11</v>
      </c>
      <c r="W189" s="348">
        <v>11</v>
      </c>
      <c r="X189" s="348">
        <v>11</v>
      </c>
      <c r="Y189" s="348">
        <v>11</v>
      </c>
      <c r="Z189" s="348">
        <v>11</v>
      </c>
      <c r="AA189" s="348">
        <v>11</v>
      </c>
      <c r="AB189" s="349">
        <v>11</v>
      </c>
      <c r="AC189" s="550">
        <v>202086</v>
      </c>
    </row>
    <row r="190" spans="1:29" ht="18">
      <c r="A190" s="1776">
        <v>165</v>
      </c>
      <c r="B190" s="551" t="s">
        <v>604</v>
      </c>
      <c r="C190" s="350"/>
      <c r="D190" s="339"/>
      <c r="E190" s="339"/>
      <c r="F190" s="339"/>
      <c r="G190" s="339"/>
      <c r="H190" s="339"/>
      <c r="I190" s="553"/>
      <c r="J190" s="339"/>
      <c r="K190" s="339"/>
      <c r="L190" s="339"/>
      <c r="M190" s="339"/>
      <c r="N190" s="339"/>
      <c r="O190" s="339"/>
      <c r="P190" s="339"/>
      <c r="Q190" s="339"/>
      <c r="R190" s="339"/>
      <c r="S190" s="339"/>
      <c r="T190" s="339"/>
      <c r="U190" s="339"/>
      <c r="V190" s="339"/>
      <c r="W190" s="339"/>
      <c r="X190" s="339"/>
      <c r="Y190" s="339"/>
      <c r="Z190" s="339"/>
      <c r="AA190" s="339"/>
      <c r="AB190" s="340"/>
      <c r="AC190" s="588"/>
    </row>
    <row r="191" spans="1:29" ht="18">
      <c r="A191" s="338">
        <v>166</v>
      </c>
      <c r="B191" s="557" t="s">
        <v>605</v>
      </c>
      <c r="C191" s="353"/>
      <c r="D191" s="354"/>
      <c r="E191" s="354"/>
      <c r="F191" s="354"/>
      <c r="G191" s="354"/>
      <c r="H191" s="354"/>
      <c r="I191" s="559"/>
      <c r="J191" s="355"/>
      <c r="K191" s="355"/>
      <c r="L191" s="355"/>
      <c r="M191" s="355"/>
      <c r="N191" s="355"/>
      <c r="O191" s="355"/>
      <c r="P191" s="355"/>
      <c r="Q191" s="355"/>
      <c r="R191" s="355"/>
      <c r="S191" s="355"/>
      <c r="T191" s="355"/>
      <c r="U191" s="355"/>
      <c r="V191" s="355"/>
      <c r="W191" s="355"/>
      <c r="X191" s="355"/>
      <c r="Y191" s="355"/>
      <c r="Z191" s="355"/>
      <c r="AA191" s="355"/>
      <c r="AB191" s="356"/>
      <c r="AC191" s="560">
        <v>0</v>
      </c>
    </row>
    <row r="192" spans="1:29" ht="18">
      <c r="A192" s="1776">
        <v>167</v>
      </c>
      <c r="B192" s="558" t="s">
        <v>606</v>
      </c>
      <c r="C192" s="1244">
        <v>20</v>
      </c>
      <c r="D192" s="1245"/>
      <c r="E192" s="1245"/>
      <c r="F192" s="1245"/>
      <c r="G192" s="1245"/>
      <c r="H192" s="1245"/>
      <c r="I192" s="1236"/>
      <c r="J192" s="359"/>
      <c r="K192" s="359"/>
      <c r="L192" s="359"/>
      <c r="M192" s="359"/>
      <c r="N192" s="359"/>
      <c r="O192" s="359"/>
      <c r="P192" s="359"/>
      <c r="Q192" s="359"/>
      <c r="R192" s="359"/>
      <c r="S192" s="359"/>
      <c r="T192" s="359"/>
      <c r="U192" s="359"/>
      <c r="V192" s="359"/>
      <c r="W192" s="359"/>
      <c r="X192" s="359"/>
      <c r="Y192" s="359"/>
      <c r="Z192" s="359"/>
      <c r="AA192" s="359"/>
      <c r="AB192" s="360"/>
      <c r="AC192" s="576">
        <v>119902</v>
      </c>
    </row>
    <row r="193" spans="1:29" ht="18">
      <c r="A193" s="338">
        <v>168</v>
      </c>
      <c r="B193" s="543" t="s">
        <v>614</v>
      </c>
      <c r="C193" s="1238"/>
      <c r="D193" s="1239"/>
      <c r="E193" s="1239"/>
      <c r="F193" s="1239"/>
      <c r="G193" s="1239"/>
      <c r="H193" s="1239"/>
      <c r="I193" s="1240"/>
      <c r="J193" s="357"/>
      <c r="K193" s="357"/>
      <c r="L193" s="357"/>
      <c r="M193" s="357"/>
      <c r="N193" s="357"/>
      <c r="O193" s="357"/>
      <c r="P193" s="357"/>
      <c r="Q193" s="357"/>
      <c r="R193" s="357"/>
      <c r="S193" s="357"/>
      <c r="T193" s="357"/>
      <c r="U193" s="357"/>
      <c r="V193" s="357">
        <v>24</v>
      </c>
      <c r="W193" s="357">
        <v>24</v>
      </c>
      <c r="X193" s="357">
        <v>24</v>
      </c>
      <c r="Y193" s="357">
        <v>24</v>
      </c>
      <c r="Z193" s="357">
        <v>24</v>
      </c>
      <c r="AA193" s="357">
        <v>24</v>
      </c>
      <c r="AB193" s="358">
        <v>24</v>
      </c>
      <c r="AC193" s="561">
        <v>112865</v>
      </c>
    </row>
    <row r="194" spans="1:29" ht="18">
      <c r="A194" s="1776">
        <v>169</v>
      </c>
      <c r="B194" s="548" t="s">
        <v>618</v>
      </c>
      <c r="C194" s="1082"/>
      <c r="D194" s="348"/>
      <c r="E194" s="348"/>
      <c r="F194" s="348"/>
      <c r="G194" s="348"/>
      <c r="H194" s="348"/>
      <c r="I194" s="549"/>
      <c r="J194" s="348">
        <v>8</v>
      </c>
      <c r="K194" s="348"/>
      <c r="L194" s="348"/>
      <c r="M194" s="348"/>
      <c r="N194" s="348"/>
      <c r="O194" s="348"/>
      <c r="P194" s="348"/>
      <c r="Q194" s="348"/>
      <c r="R194" s="348"/>
      <c r="S194" s="348"/>
      <c r="T194" s="348"/>
      <c r="U194" s="348"/>
      <c r="V194" s="348"/>
      <c r="W194" s="348"/>
      <c r="X194" s="348"/>
      <c r="Y194" s="348"/>
      <c r="Z194" s="348"/>
      <c r="AA194" s="348"/>
      <c r="AB194" s="349"/>
      <c r="AC194" s="550">
        <v>19008</v>
      </c>
    </row>
    <row r="195" spans="1:29" ht="18">
      <c r="A195" s="338">
        <v>170</v>
      </c>
      <c r="B195" s="551" t="s">
        <v>619</v>
      </c>
      <c r="C195" s="1225">
        <v>25</v>
      </c>
      <c r="D195" s="1226"/>
      <c r="E195" s="1226"/>
      <c r="F195" s="1226"/>
      <c r="G195" s="1226"/>
      <c r="H195" s="1226"/>
      <c r="I195" s="1227"/>
      <c r="J195" s="339"/>
      <c r="K195" s="339"/>
      <c r="L195" s="339"/>
      <c r="M195" s="339"/>
      <c r="N195" s="339"/>
      <c r="O195" s="339"/>
      <c r="P195" s="339"/>
      <c r="Q195" s="339"/>
      <c r="R195" s="339"/>
      <c r="S195" s="339"/>
      <c r="T195" s="339"/>
      <c r="U195" s="339"/>
      <c r="V195" s="339">
        <v>50</v>
      </c>
      <c r="W195" s="339">
        <v>50</v>
      </c>
      <c r="X195" s="339">
        <v>50</v>
      </c>
      <c r="Y195" s="339">
        <v>50</v>
      </c>
      <c r="Z195" s="339">
        <v>50</v>
      </c>
      <c r="AA195" s="339">
        <v>50</v>
      </c>
      <c r="AB195" s="340">
        <v>50</v>
      </c>
      <c r="AC195" s="538">
        <v>410544</v>
      </c>
    </row>
    <row r="196" spans="1:29" ht="18">
      <c r="A196" s="1776">
        <v>171</v>
      </c>
      <c r="B196" s="557" t="s">
        <v>620</v>
      </c>
      <c r="C196" s="1228"/>
      <c r="D196" s="1229"/>
      <c r="E196" s="1229"/>
      <c r="F196" s="1229"/>
      <c r="G196" s="1229"/>
      <c r="H196" s="1229"/>
      <c r="I196" s="1227"/>
      <c r="J196" s="341"/>
      <c r="K196" s="341"/>
      <c r="L196" s="341"/>
      <c r="M196" s="341"/>
      <c r="N196" s="341"/>
      <c r="O196" s="341"/>
      <c r="P196" s="341"/>
      <c r="Q196" s="341"/>
      <c r="R196" s="341"/>
      <c r="S196" s="341"/>
      <c r="T196" s="341"/>
      <c r="U196" s="341"/>
      <c r="V196" s="341"/>
      <c r="W196" s="341"/>
      <c r="X196" s="341"/>
      <c r="Y196" s="341"/>
      <c r="Z196" s="341"/>
      <c r="AA196" s="341"/>
      <c r="AB196" s="342"/>
      <c r="AC196" s="540"/>
    </row>
    <row r="197" spans="1:29" ht="18">
      <c r="A197" s="338"/>
      <c r="B197" s="557" t="s">
        <v>621</v>
      </c>
      <c r="C197" s="1228">
        <v>35</v>
      </c>
      <c r="D197" s="1229">
        <v>35</v>
      </c>
      <c r="E197" s="1229">
        <v>35</v>
      </c>
      <c r="F197" s="1229">
        <v>35</v>
      </c>
      <c r="G197" s="1229">
        <v>35</v>
      </c>
      <c r="H197" s="1229"/>
      <c r="I197" s="1227"/>
      <c r="J197" s="341">
        <v>2</v>
      </c>
      <c r="K197" s="341">
        <v>35</v>
      </c>
      <c r="L197" s="341"/>
      <c r="M197" s="341"/>
      <c r="N197" s="341"/>
      <c r="O197" s="341"/>
      <c r="P197" s="341">
        <v>16</v>
      </c>
      <c r="Q197" s="341">
        <v>35</v>
      </c>
      <c r="R197" s="341">
        <v>38</v>
      </c>
      <c r="S197" s="341">
        <v>70</v>
      </c>
      <c r="T197" s="341">
        <v>70</v>
      </c>
      <c r="U197" s="341"/>
      <c r="V197" s="341">
        <v>70</v>
      </c>
      <c r="W197" s="341">
        <v>70</v>
      </c>
      <c r="X197" s="341">
        <v>70</v>
      </c>
      <c r="Y197" s="341">
        <v>70</v>
      </c>
      <c r="Z197" s="341">
        <v>70</v>
      </c>
      <c r="AA197" s="341">
        <v>35</v>
      </c>
      <c r="AB197" s="342">
        <v>35</v>
      </c>
      <c r="AC197" s="540">
        <v>604608</v>
      </c>
    </row>
    <row r="198" spans="1:29" ht="18">
      <c r="A198" s="338">
        <v>172</v>
      </c>
      <c r="B198" s="543" t="s">
        <v>622</v>
      </c>
      <c r="C198" s="1238">
        <v>35</v>
      </c>
      <c r="D198" s="1239">
        <v>35</v>
      </c>
      <c r="E198" s="1239">
        <v>35</v>
      </c>
      <c r="F198" s="1239"/>
      <c r="G198" s="1239"/>
      <c r="H198" s="1239"/>
      <c r="I198" s="1240"/>
      <c r="J198" s="357"/>
      <c r="K198" s="357"/>
      <c r="L198" s="357"/>
      <c r="M198" s="357"/>
      <c r="N198" s="357"/>
      <c r="O198" s="357"/>
      <c r="P198" s="357"/>
      <c r="Q198" s="357"/>
      <c r="R198" s="357"/>
      <c r="S198" s="357"/>
      <c r="T198" s="357"/>
      <c r="U198" s="357"/>
      <c r="V198" s="357">
        <v>10</v>
      </c>
      <c r="W198" s="357">
        <v>70</v>
      </c>
      <c r="X198" s="357">
        <v>70</v>
      </c>
      <c r="Y198" s="357">
        <v>70</v>
      </c>
      <c r="Z198" s="357">
        <v>70</v>
      </c>
      <c r="AA198" s="357">
        <v>113</v>
      </c>
      <c r="AB198" s="358">
        <v>113</v>
      </c>
      <c r="AC198" s="561">
        <v>410112</v>
      </c>
    </row>
    <row r="199" spans="1:29" ht="18">
      <c r="A199" s="1776">
        <v>173</v>
      </c>
      <c r="B199" s="548" t="s">
        <v>628</v>
      </c>
      <c r="C199" s="1086">
        <v>0</v>
      </c>
      <c r="D199" s="362">
        <v>0</v>
      </c>
      <c r="E199" s="362">
        <v>0</v>
      </c>
      <c r="F199" s="362">
        <v>0</v>
      </c>
      <c r="G199" s="362">
        <v>0</v>
      </c>
      <c r="H199" s="362">
        <v>0</v>
      </c>
      <c r="I199" s="582">
        <v>0</v>
      </c>
      <c r="J199" s="362">
        <v>0</v>
      </c>
      <c r="K199" s="362">
        <v>0</v>
      </c>
      <c r="L199" s="362">
        <v>0</v>
      </c>
      <c r="M199" s="362">
        <v>0</v>
      </c>
      <c r="N199" s="362">
        <v>0</v>
      </c>
      <c r="O199" s="362">
        <v>0</v>
      </c>
      <c r="P199" s="362">
        <v>0</v>
      </c>
      <c r="Q199" s="362">
        <v>0</v>
      </c>
      <c r="R199" s="362">
        <v>0</v>
      </c>
      <c r="S199" s="362">
        <v>0</v>
      </c>
      <c r="T199" s="362">
        <v>0</v>
      </c>
      <c r="U199" s="362"/>
      <c r="V199" s="362">
        <v>0</v>
      </c>
      <c r="W199" s="362">
        <v>0</v>
      </c>
      <c r="X199" s="362">
        <v>0</v>
      </c>
      <c r="Y199" s="362">
        <v>0</v>
      </c>
      <c r="Z199" s="362">
        <v>0</v>
      </c>
      <c r="AA199" s="362">
        <v>0</v>
      </c>
      <c r="AB199" s="363">
        <v>0</v>
      </c>
      <c r="AC199" s="583"/>
    </row>
    <row r="200" spans="1:29" ht="18">
      <c r="A200" s="1776">
        <v>175</v>
      </c>
      <c r="B200" s="551" t="s">
        <v>629</v>
      </c>
      <c r="C200" s="1248">
        <v>0</v>
      </c>
      <c r="D200" s="1235">
        <v>0</v>
      </c>
      <c r="E200" s="1235">
        <v>0</v>
      </c>
      <c r="F200" s="1235">
        <v>0</v>
      </c>
      <c r="G200" s="1235">
        <v>0</v>
      </c>
      <c r="H200" s="1235">
        <v>0</v>
      </c>
      <c r="I200" s="1236">
        <v>0</v>
      </c>
      <c r="J200" s="351">
        <v>0</v>
      </c>
      <c r="K200" s="351">
        <v>0</v>
      </c>
      <c r="L200" s="351">
        <v>0</v>
      </c>
      <c r="M200" s="351">
        <v>0</v>
      </c>
      <c r="N200" s="351">
        <v>0</v>
      </c>
      <c r="O200" s="351">
        <v>0</v>
      </c>
      <c r="P200" s="351">
        <v>0</v>
      </c>
      <c r="Q200" s="351">
        <v>0</v>
      </c>
      <c r="R200" s="351">
        <v>0</v>
      </c>
      <c r="S200" s="351">
        <v>0</v>
      </c>
      <c r="T200" s="351">
        <v>0</v>
      </c>
      <c r="U200" s="351"/>
      <c r="V200" s="351">
        <v>0</v>
      </c>
      <c r="W200" s="351">
        <v>0</v>
      </c>
      <c r="X200" s="351">
        <v>0</v>
      </c>
      <c r="Y200" s="351">
        <v>0</v>
      </c>
      <c r="Z200" s="351">
        <v>0</v>
      </c>
      <c r="AA200" s="351">
        <v>0</v>
      </c>
      <c r="AB200" s="352">
        <v>0</v>
      </c>
      <c r="AC200" s="556"/>
    </row>
    <row r="201" spans="1:29" ht="18">
      <c r="A201" s="338">
        <v>176</v>
      </c>
      <c r="B201" s="539" t="s">
        <v>630</v>
      </c>
      <c r="C201" s="1249">
        <v>35</v>
      </c>
      <c r="D201" s="1247">
        <v>35</v>
      </c>
      <c r="E201" s="1247"/>
      <c r="F201" s="1247"/>
      <c r="G201" s="1247"/>
      <c r="H201" s="1247"/>
      <c r="I201" s="1236"/>
      <c r="J201" s="364"/>
      <c r="K201" s="364"/>
      <c r="L201" s="364"/>
      <c r="M201" s="364"/>
      <c r="N201" s="364"/>
      <c r="O201" s="364">
        <v>40</v>
      </c>
      <c r="P201" s="364">
        <v>40</v>
      </c>
      <c r="Q201" s="364">
        <v>41</v>
      </c>
      <c r="R201" s="364">
        <v>42</v>
      </c>
      <c r="S201" s="364">
        <v>56</v>
      </c>
      <c r="T201" s="364">
        <v>56</v>
      </c>
      <c r="U201" s="364"/>
      <c r="V201" s="364">
        <v>56</v>
      </c>
      <c r="W201" s="364">
        <v>56</v>
      </c>
      <c r="X201" s="364">
        <v>57</v>
      </c>
      <c r="Y201" s="364">
        <v>57</v>
      </c>
      <c r="Z201" s="364">
        <v>57</v>
      </c>
      <c r="AA201" s="364">
        <v>57</v>
      </c>
      <c r="AB201" s="365">
        <v>56</v>
      </c>
      <c r="AC201" s="584">
        <v>660931</v>
      </c>
    </row>
    <row r="202" spans="1:29" ht="18">
      <c r="A202" s="1776">
        <v>177</v>
      </c>
      <c r="B202" s="558" t="s">
        <v>631</v>
      </c>
      <c r="C202" s="1244"/>
      <c r="D202" s="1245"/>
      <c r="E202" s="1245"/>
      <c r="F202" s="1245"/>
      <c r="G202" s="1245"/>
      <c r="H202" s="1245"/>
      <c r="I202" s="1236">
        <v>1</v>
      </c>
      <c r="J202" s="359">
        <v>2</v>
      </c>
      <c r="K202" s="359">
        <v>3</v>
      </c>
      <c r="L202" s="359">
        <v>5</v>
      </c>
      <c r="M202" s="359">
        <v>6</v>
      </c>
      <c r="N202" s="359">
        <v>7</v>
      </c>
      <c r="O202" s="359">
        <v>6</v>
      </c>
      <c r="P202" s="359">
        <v>5</v>
      </c>
      <c r="Q202" s="359">
        <v>5</v>
      </c>
      <c r="R202" s="359">
        <v>4</v>
      </c>
      <c r="S202" s="359">
        <v>2</v>
      </c>
      <c r="T202" s="359">
        <v>0</v>
      </c>
      <c r="U202" s="359"/>
      <c r="V202" s="359"/>
      <c r="W202" s="359"/>
      <c r="X202" s="359"/>
      <c r="Y202" s="359"/>
      <c r="Z202" s="359"/>
      <c r="AA202" s="359"/>
      <c r="AB202" s="360"/>
      <c r="AC202" s="576">
        <v>42875</v>
      </c>
    </row>
    <row r="203" spans="1:29" ht="18.75" thickBot="1">
      <c r="A203" s="370">
        <v>178</v>
      </c>
      <c r="B203" s="543" t="s">
        <v>721</v>
      </c>
      <c r="C203" s="361">
        <v>65</v>
      </c>
      <c r="D203" s="357">
        <v>35</v>
      </c>
      <c r="E203" s="357"/>
      <c r="F203" s="357"/>
      <c r="G203" s="357"/>
      <c r="H203" s="357"/>
      <c r="I203" s="577">
        <v>17</v>
      </c>
      <c r="J203" s="357">
        <v>38</v>
      </c>
      <c r="K203" s="357">
        <v>74</v>
      </c>
      <c r="L203" s="357">
        <v>75</v>
      </c>
      <c r="M203" s="357">
        <v>75</v>
      </c>
      <c r="N203" s="357">
        <v>75</v>
      </c>
      <c r="O203" s="357">
        <v>75</v>
      </c>
      <c r="P203" s="357">
        <v>75</v>
      </c>
      <c r="Q203" s="357">
        <v>75</v>
      </c>
      <c r="R203" s="357">
        <v>74</v>
      </c>
      <c r="S203" s="357">
        <v>50</v>
      </c>
      <c r="T203" s="357">
        <v>54</v>
      </c>
      <c r="U203" s="357"/>
      <c r="V203" s="357">
        <v>75</v>
      </c>
      <c r="W203" s="357">
        <v>75</v>
      </c>
      <c r="X203" s="357">
        <v>94</v>
      </c>
      <c r="Y203" s="357">
        <v>94</v>
      </c>
      <c r="Z203" s="357">
        <v>95</v>
      </c>
      <c r="AA203" s="357">
        <v>94</v>
      </c>
      <c r="AB203" s="358">
        <v>94</v>
      </c>
      <c r="AC203" s="578">
        <v>1051200</v>
      </c>
    </row>
    <row r="204" spans="1:29" ht="18.75" thickBot="1">
      <c r="A204" s="1171"/>
      <c r="B204" s="1172" t="s">
        <v>885</v>
      </c>
      <c r="C204" s="1173"/>
      <c r="D204" s="1174"/>
      <c r="E204" s="1174"/>
      <c r="F204" s="1174"/>
      <c r="G204" s="1174"/>
      <c r="H204" s="1174">
        <v>1</v>
      </c>
      <c r="I204" s="1175">
        <v>4</v>
      </c>
      <c r="J204" s="1174">
        <v>10</v>
      </c>
      <c r="K204" s="1174">
        <v>18</v>
      </c>
      <c r="L204" s="1174">
        <v>25</v>
      </c>
      <c r="M204" s="1174">
        <v>28</v>
      </c>
      <c r="N204" s="1174">
        <v>30</v>
      </c>
      <c r="O204" s="1174">
        <v>29</v>
      </c>
      <c r="P204" s="1174">
        <v>26</v>
      </c>
      <c r="Q204" s="1174">
        <v>20</v>
      </c>
      <c r="R204" s="1174">
        <v>12</v>
      </c>
      <c r="S204" s="1174">
        <v>5</v>
      </c>
      <c r="T204" s="1174">
        <v>1</v>
      </c>
      <c r="U204" s="1174"/>
      <c r="V204" s="1174"/>
      <c r="W204" s="1174"/>
      <c r="X204" s="1174"/>
      <c r="Y204" s="1174"/>
      <c r="Z204" s="1174"/>
      <c r="AA204" s="1174"/>
      <c r="AB204" s="1174"/>
      <c r="AC204" s="1176">
        <v>212821</v>
      </c>
    </row>
    <row r="205" spans="1:29" ht="18.75" thickBot="1">
      <c r="A205" s="1171"/>
      <c r="B205" s="1172" t="s">
        <v>902</v>
      </c>
      <c r="C205" s="1173">
        <v>1261</v>
      </c>
      <c r="D205" s="1174">
        <v>1217</v>
      </c>
      <c r="E205" s="1174">
        <v>1123</v>
      </c>
      <c r="F205" s="1174">
        <v>1094</v>
      </c>
      <c r="G205" s="1174">
        <v>1019</v>
      </c>
      <c r="H205" s="1174">
        <v>963</v>
      </c>
      <c r="I205" s="1175">
        <v>921</v>
      </c>
      <c r="J205" s="1174">
        <v>909</v>
      </c>
      <c r="K205" s="1174">
        <v>828</v>
      </c>
      <c r="L205" s="1174">
        <v>816</v>
      </c>
      <c r="M205" s="1174">
        <v>824</v>
      </c>
      <c r="N205" s="1174">
        <v>828</v>
      </c>
      <c r="O205" s="1174">
        <v>819</v>
      </c>
      <c r="P205" s="1174">
        <v>980</v>
      </c>
      <c r="Q205" s="1174">
        <v>1011</v>
      </c>
      <c r="R205" s="1174">
        <v>1004</v>
      </c>
      <c r="S205" s="1174">
        <v>1007</v>
      </c>
      <c r="T205" s="1174">
        <v>1013</v>
      </c>
      <c r="U205" s="1174"/>
      <c r="V205" s="1174">
        <v>1101</v>
      </c>
      <c r="W205" s="1174">
        <v>1211</v>
      </c>
      <c r="X205" s="1174">
        <v>1212</v>
      </c>
      <c r="Y205" s="1174">
        <v>1220</v>
      </c>
      <c r="Z205" s="1174">
        <v>1211</v>
      </c>
      <c r="AA205" s="1174">
        <v>1212</v>
      </c>
      <c r="AB205" s="1174">
        <v>1212</v>
      </c>
      <c r="AC205" s="1176">
        <v>23776339</v>
      </c>
    </row>
    <row r="206" spans="1:29" ht="19.5" thickBot="1">
      <c r="A206" s="370">
        <v>178</v>
      </c>
      <c r="B206" s="589" t="s">
        <v>904</v>
      </c>
      <c r="C206" s="371"/>
      <c r="D206" s="371"/>
      <c r="E206" s="371"/>
      <c r="F206" s="371"/>
      <c r="G206" s="371"/>
      <c r="H206" s="371">
        <v>3</v>
      </c>
      <c r="I206" s="590">
        <v>25</v>
      </c>
      <c r="J206" s="371">
        <v>65</v>
      </c>
      <c r="K206" s="371">
        <v>108</v>
      </c>
      <c r="L206" s="371">
        <v>140</v>
      </c>
      <c r="M206" s="371">
        <v>164</v>
      </c>
      <c r="N206" s="371">
        <v>172</v>
      </c>
      <c r="O206" s="371">
        <v>165</v>
      </c>
      <c r="P206" s="371">
        <v>90</v>
      </c>
      <c r="Q206" s="371">
        <v>110</v>
      </c>
      <c r="R206" s="371">
        <v>66</v>
      </c>
      <c r="S206" s="371">
        <v>26</v>
      </c>
      <c r="T206" s="371">
        <v>2</v>
      </c>
      <c r="U206" s="371"/>
      <c r="V206" s="371"/>
      <c r="W206" s="371"/>
      <c r="X206" s="371"/>
      <c r="Y206" s="371"/>
      <c r="Z206" s="371"/>
      <c r="AA206" s="371"/>
      <c r="AB206" s="371"/>
      <c r="AC206" s="591">
        <v>1257880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2024-04-21T10:02:06Z</dcterms:modified>
</cp:coreProperties>
</file>