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-120" yWindow="-120" windowWidth="29040" windowHeight="15720" activeTab="8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'L-Curve'!$H$2:$Q$48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2"/>
  <c r="D44"/>
  <c r="GY43"/>
  <c r="D43"/>
  <c r="E43" s="1"/>
  <c r="D40"/>
  <c r="E40" s="1"/>
  <c r="D39"/>
  <c r="E39" s="1"/>
  <c r="HD38"/>
  <c r="HC38"/>
  <c r="HB38"/>
  <c r="HG37"/>
  <c r="HG38" s="1"/>
  <c r="HF37"/>
  <c r="HF38" s="1"/>
  <c r="HE37"/>
  <c r="HE38" s="1"/>
  <c r="HD37"/>
  <c r="HC37"/>
  <c r="HB37"/>
  <c r="HA37"/>
  <c r="HA38" s="1"/>
  <c r="GZ37"/>
  <c r="GZ38" s="1"/>
  <c r="GY37"/>
  <c r="GY38" s="1"/>
  <c r="GU37"/>
  <c r="GT37"/>
  <c r="GS37"/>
  <c r="GR37"/>
  <c r="GQ37"/>
  <c r="GP37"/>
  <c r="GO37"/>
  <c r="GN37"/>
  <c r="GM37"/>
  <c r="GL37"/>
  <c r="GK37"/>
  <c r="GJ37"/>
  <c r="GI37"/>
  <c r="GH37"/>
  <c r="GG37"/>
  <c r="GF37"/>
  <c r="GE37"/>
  <c r="GD37"/>
  <c r="GC37"/>
  <c r="GB37"/>
  <c r="GA37"/>
  <c r="FZ37"/>
  <c r="FY37"/>
  <c r="FX37"/>
  <c r="FW37"/>
  <c r="FV37"/>
  <c r="FU37"/>
  <c r="FT37"/>
  <c r="FS37"/>
  <c r="FR37"/>
  <c r="FQ37"/>
  <c r="FP37"/>
  <c r="FO37"/>
  <c r="FN37"/>
  <c r="FM37"/>
  <c r="FL37"/>
  <c r="FK37"/>
  <c r="FJ37"/>
  <c r="FI37"/>
  <c r="FH37"/>
  <c r="FG37"/>
  <c r="FF37"/>
  <c r="FE37"/>
  <c r="FD37"/>
  <c r="FC37"/>
  <c r="FB37"/>
  <c r="FA37"/>
  <c r="EZ37"/>
  <c r="EY37"/>
  <c r="EX37"/>
  <c r="EW37"/>
  <c r="EV37"/>
  <c r="EU37"/>
  <c r="ET37"/>
  <c r="ES37"/>
  <c r="ER37"/>
  <c r="EQ37"/>
  <c r="EP37"/>
  <c r="EO37"/>
  <c r="EN37"/>
  <c r="EM37"/>
  <c r="EL37"/>
  <c r="EK37"/>
  <c r="EJ37"/>
  <c r="EI37"/>
  <c r="EH37"/>
  <c r="EG37"/>
  <c r="EF37"/>
  <c r="EE37"/>
  <c r="ED37"/>
  <c r="EC37"/>
  <c r="EB37"/>
  <c r="EA37"/>
  <c r="DZ37"/>
  <c r="DY37"/>
  <c r="DX37"/>
  <c r="DW37"/>
  <c r="DV37"/>
  <c r="DU37"/>
  <c r="DT37"/>
  <c r="DS37"/>
  <c r="DR37"/>
  <c r="DQ37"/>
  <c r="DP37"/>
  <c r="DO37"/>
  <c r="DN37"/>
  <c r="DM37"/>
  <c r="DL37"/>
  <c r="DK37"/>
  <c r="DJ37"/>
  <c r="DI37"/>
  <c r="DH37"/>
  <c r="DG37"/>
  <c r="DF37"/>
  <c r="DE37"/>
  <c r="DD37"/>
  <c r="DC37"/>
  <c r="DB37"/>
  <c r="DA37"/>
  <c r="CZ37"/>
  <c r="CY37"/>
  <c r="CX37"/>
  <c r="CW37"/>
  <c r="CV37"/>
  <c r="CU37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B37"/>
  <c r="I38" i="3"/>
  <c r="H38"/>
  <c r="E38"/>
  <c r="D38"/>
  <c r="C38"/>
  <c r="I37"/>
  <c r="H37"/>
  <c r="E37"/>
  <c r="D37"/>
  <c r="C37"/>
  <c r="I36"/>
  <c r="H36"/>
  <c r="E36"/>
  <c r="D36"/>
  <c r="C36"/>
  <c r="I35"/>
  <c r="H35"/>
  <c r="E35"/>
  <c r="D35"/>
  <c r="C35"/>
  <c r="I34"/>
  <c r="H34"/>
  <c r="E34"/>
  <c r="D34"/>
  <c r="C34"/>
  <c r="I33"/>
  <c r="H33"/>
  <c r="E33"/>
  <c r="D33"/>
  <c r="C33"/>
  <c r="I32"/>
  <c r="H32"/>
  <c r="E32"/>
  <c r="D32"/>
  <c r="C32"/>
  <c r="I31"/>
  <c r="H31"/>
  <c r="E31"/>
  <c r="D31"/>
  <c r="C31"/>
  <c r="I30"/>
  <c r="H30"/>
  <c r="E30"/>
  <c r="D30"/>
  <c r="C30"/>
  <c r="C39" s="1"/>
  <c r="I23"/>
  <c r="G23"/>
  <c r="E23"/>
  <c r="E22"/>
  <c r="D18"/>
  <c r="F16"/>
  <c r="C16"/>
  <c r="G13"/>
  <c r="E13"/>
  <c r="I11"/>
  <c r="F11"/>
  <c r="D11"/>
  <c r="I10"/>
  <c r="F10"/>
  <c r="D10"/>
  <c r="I9"/>
  <c r="D9"/>
  <c r="I8"/>
  <c r="F8"/>
  <c r="F9" s="1"/>
  <c r="D8"/>
  <c r="I7"/>
  <c r="H7"/>
  <c r="F7"/>
  <c r="D7"/>
  <c r="D6"/>
  <c r="I4"/>
  <c r="E15" s="1"/>
  <c r="J194" i="4"/>
  <c r="I194"/>
  <c r="H194"/>
  <c r="G194"/>
  <c r="F194"/>
  <c r="E194"/>
  <c r="C194"/>
  <c r="J193"/>
  <c r="I193"/>
  <c r="H193"/>
  <c r="G193"/>
  <c r="F193"/>
  <c r="E193"/>
  <c r="C193"/>
  <c r="J192"/>
  <c r="I192"/>
  <c r="H192"/>
  <c r="G192"/>
  <c r="F192"/>
  <c r="E192"/>
  <c r="C192"/>
  <c r="J191"/>
  <c r="I191"/>
  <c r="H191"/>
  <c r="G191"/>
  <c r="F191"/>
  <c r="E191"/>
  <c r="C191"/>
  <c r="J190"/>
  <c r="I190"/>
  <c r="H190"/>
  <c r="G190"/>
  <c r="F190"/>
  <c r="E190"/>
  <c r="C190"/>
  <c r="J189"/>
  <c r="I189"/>
  <c r="H189"/>
  <c r="G189"/>
  <c r="F189"/>
  <c r="E189"/>
  <c r="C189"/>
  <c r="J188"/>
  <c r="I188"/>
  <c r="H188"/>
  <c r="G188"/>
  <c r="F188"/>
  <c r="E188"/>
  <c r="C188"/>
  <c r="J187"/>
  <c r="I187"/>
  <c r="H187"/>
  <c r="G187"/>
  <c r="F187"/>
  <c r="E187"/>
  <c r="C187"/>
  <c r="J186"/>
  <c r="I186"/>
  <c r="I195" s="1"/>
  <c r="H186"/>
  <c r="G186"/>
  <c r="F186"/>
  <c r="E186"/>
  <c r="C186"/>
  <c r="J185"/>
  <c r="I185"/>
  <c r="H185"/>
  <c r="G185"/>
  <c r="F185"/>
  <c r="E185"/>
  <c r="C185"/>
  <c r="J183"/>
  <c r="I183"/>
  <c r="H183"/>
  <c r="G183"/>
  <c r="F183"/>
  <c r="E183"/>
  <c r="C183"/>
  <c r="J182"/>
  <c r="I182"/>
  <c r="H182"/>
  <c r="G182"/>
  <c r="F182"/>
  <c r="E182"/>
  <c r="C182"/>
  <c r="J181"/>
  <c r="I181"/>
  <c r="H181"/>
  <c r="G181"/>
  <c r="F181"/>
  <c r="E181"/>
  <c r="C181"/>
  <c r="J180"/>
  <c r="I180"/>
  <c r="H180"/>
  <c r="G180"/>
  <c r="F180"/>
  <c r="E180"/>
  <c r="C180"/>
  <c r="J179"/>
  <c r="I179"/>
  <c r="H179"/>
  <c r="G179"/>
  <c r="F179"/>
  <c r="E179"/>
  <c r="C179"/>
  <c r="J178"/>
  <c r="I178"/>
  <c r="H178"/>
  <c r="G178"/>
  <c r="F178"/>
  <c r="E178"/>
  <c r="C178"/>
  <c r="J177"/>
  <c r="I177"/>
  <c r="H177"/>
  <c r="G177"/>
  <c r="F177"/>
  <c r="E177"/>
  <c r="C177"/>
  <c r="J176"/>
  <c r="I176"/>
  <c r="H176"/>
  <c r="G176"/>
  <c r="F176"/>
  <c r="E176"/>
  <c r="C176"/>
  <c r="J175"/>
  <c r="I175"/>
  <c r="H175"/>
  <c r="G175"/>
  <c r="F175"/>
  <c r="E175"/>
  <c r="C175"/>
  <c r="J174"/>
  <c r="I174"/>
  <c r="H174"/>
  <c r="G174"/>
  <c r="F174"/>
  <c r="E174"/>
  <c r="C174"/>
  <c r="J173"/>
  <c r="I173"/>
  <c r="H173"/>
  <c r="G173"/>
  <c r="F173"/>
  <c r="E173"/>
  <c r="C173"/>
  <c r="J172"/>
  <c r="I172"/>
  <c r="H172"/>
  <c r="G172"/>
  <c r="F172"/>
  <c r="E172"/>
  <c r="C172"/>
  <c r="J171"/>
  <c r="I171"/>
  <c r="H171"/>
  <c r="G171"/>
  <c r="F171"/>
  <c r="E171"/>
  <c r="I170"/>
  <c r="H170"/>
  <c r="G170"/>
  <c r="F170"/>
  <c r="E170"/>
  <c r="J169"/>
  <c r="I169"/>
  <c r="H169"/>
  <c r="G169"/>
  <c r="F169"/>
  <c r="E169"/>
  <c r="J168"/>
  <c r="I168"/>
  <c r="H168"/>
  <c r="G168"/>
  <c r="F168"/>
  <c r="E168"/>
  <c r="C168"/>
  <c r="J167"/>
  <c r="I167"/>
  <c r="H167"/>
  <c r="G167"/>
  <c r="F167"/>
  <c r="E167"/>
  <c r="C167"/>
  <c r="J166"/>
  <c r="I166"/>
  <c r="H166"/>
  <c r="G166"/>
  <c r="F166"/>
  <c r="E166"/>
  <c r="C166"/>
  <c r="J165"/>
  <c r="I165"/>
  <c r="H165"/>
  <c r="G165"/>
  <c r="F165"/>
  <c r="E165"/>
  <c r="C165"/>
  <c r="J164"/>
  <c r="I164"/>
  <c r="H164"/>
  <c r="G164"/>
  <c r="F164"/>
  <c r="E164"/>
  <c r="C164"/>
  <c r="J163"/>
  <c r="I163"/>
  <c r="H163"/>
  <c r="G163"/>
  <c r="F163"/>
  <c r="E163"/>
  <c r="C163"/>
  <c r="J162"/>
  <c r="I162"/>
  <c r="H162"/>
  <c r="G162"/>
  <c r="F162"/>
  <c r="E162"/>
  <c r="C162"/>
  <c r="J160"/>
  <c r="I160"/>
  <c r="H160"/>
  <c r="G160"/>
  <c r="F160"/>
  <c r="E160"/>
  <c r="C160"/>
  <c r="J159"/>
  <c r="I159"/>
  <c r="H159"/>
  <c r="G159"/>
  <c r="F159"/>
  <c r="E159"/>
  <c r="C159"/>
  <c r="J158"/>
  <c r="I158"/>
  <c r="H158"/>
  <c r="G158"/>
  <c r="F158"/>
  <c r="E158"/>
  <c r="J157"/>
  <c r="I157"/>
  <c r="H157"/>
  <c r="G157"/>
  <c r="G161" s="1"/>
  <c r="F157"/>
  <c r="E157"/>
  <c r="C157"/>
  <c r="J156"/>
  <c r="I156"/>
  <c r="H156"/>
  <c r="G156"/>
  <c r="F156"/>
  <c r="E156"/>
  <c r="C156"/>
  <c r="J155"/>
  <c r="I155"/>
  <c r="H155"/>
  <c r="G155"/>
  <c r="F155"/>
  <c r="E155"/>
  <c r="C155"/>
  <c r="J154"/>
  <c r="I154"/>
  <c r="H154"/>
  <c r="G154"/>
  <c r="F154"/>
  <c r="E154"/>
  <c r="C154"/>
  <c r="J153"/>
  <c r="I153"/>
  <c r="H153"/>
  <c r="G153"/>
  <c r="F153"/>
  <c r="E153"/>
  <c r="C153"/>
  <c r="J151"/>
  <c r="I151"/>
  <c r="H151"/>
  <c r="G151"/>
  <c r="F151"/>
  <c r="E151"/>
  <c r="C151"/>
  <c r="J150"/>
  <c r="I150"/>
  <c r="H150"/>
  <c r="G150"/>
  <c r="F150"/>
  <c r="E150"/>
  <c r="C150"/>
  <c r="J149"/>
  <c r="I149"/>
  <c r="H149"/>
  <c r="G149"/>
  <c r="F149"/>
  <c r="E149"/>
  <c r="C149"/>
  <c r="J148"/>
  <c r="I148"/>
  <c r="H148"/>
  <c r="G148"/>
  <c r="F148"/>
  <c r="E148"/>
  <c r="C148"/>
  <c r="J147"/>
  <c r="I147"/>
  <c r="H147"/>
  <c r="G147"/>
  <c r="F147"/>
  <c r="E147"/>
  <c r="C147"/>
  <c r="J146"/>
  <c r="I146"/>
  <c r="H146"/>
  <c r="G146"/>
  <c r="F146"/>
  <c r="E146"/>
  <c r="C146"/>
  <c r="J145"/>
  <c r="I145"/>
  <c r="H145"/>
  <c r="G145"/>
  <c r="F145"/>
  <c r="E145"/>
  <c r="C145"/>
  <c r="J144"/>
  <c r="I144"/>
  <c r="H144"/>
  <c r="G144"/>
  <c r="F144"/>
  <c r="E144"/>
  <c r="C144"/>
  <c r="J143"/>
  <c r="I143"/>
  <c r="H143"/>
  <c r="G143"/>
  <c r="F143"/>
  <c r="E143"/>
  <c r="C143"/>
  <c r="J142"/>
  <c r="I142"/>
  <c r="H142"/>
  <c r="G142"/>
  <c r="F142"/>
  <c r="E142"/>
  <c r="C142"/>
  <c r="J141"/>
  <c r="I141"/>
  <c r="H141"/>
  <c r="G141"/>
  <c r="F141"/>
  <c r="E141"/>
  <c r="C141"/>
  <c r="J140"/>
  <c r="I140"/>
  <c r="H140"/>
  <c r="G140"/>
  <c r="F140"/>
  <c r="E140"/>
  <c r="C140"/>
  <c r="J139"/>
  <c r="I139"/>
  <c r="H139"/>
  <c r="G139"/>
  <c r="F139"/>
  <c r="E139"/>
  <c r="C139"/>
  <c r="J138"/>
  <c r="I138"/>
  <c r="H138"/>
  <c r="G138"/>
  <c r="F138"/>
  <c r="E138"/>
  <c r="C138"/>
  <c r="J137"/>
  <c r="I137"/>
  <c r="H137"/>
  <c r="H152" s="1"/>
  <c r="G137"/>
  <c r="F137"/>
  <c r="E137"/>
  <c r="C137"/>
  <c r="J135"/>
  <c r="I135"/>
  <c r="H135"/>
  <c r="G135"/>
  <c r="F135"/>
  <c r="E135"/>
  <c r="C135"/>
  <c r="J134"/>
  <c r="I134"/>
  <c r="H134"/>
  <c r="G134"/>
  <c r="F134"/>
  <c r="E134"/>
  <c r="C134"/>
  <c r="J133"/>
  <c r="I133"/>
  <c r="H133"/>
  <c r="G133"/>
  <c r="F133"/>
  <c r="E133"/>
  <c r="C133"/>
  <c r="J132"/>
  <c r="I132"/>
  <c r="H132"/>
  <c r="G132"/>
  <c r="F132"/>
  <c r="E132"/>
  <c r="C132"/>
  <c r="J131"/>
  <c r="I131"/>
  <c r="H131"/>
  <c r="G131"/>
  <c r="F131"/>
  <c r="E131"/>
  <c r="C131"/>
  <c r="J130"/>
  <c r="I130"/>
  <c r="H130"/>
  <c r="G130"/>
  <c r="F130"/>
  <c r="E130"/>
  <c r="C130"/>
  <c r="J129"/>
  <c r="I129"/>
  <c r="H129"/>
  <c r="G129"/>
  <c r="F129"/>
  <c r="E129"/>
  <c r="C129"/>
  <c r="J128"/>
  <c r="I128"/>
  <c r="H128"/>
  <c r="G128"/>
  <c r="F128"/>
  <c r="E128"/>
  <c r="C128"/>
  <c r="J127"/>
  <c r="I127"/>
  <c r="H127"/>
  <c r="G127"/>
  <c r="F127"/>
  <c r="E127"/>
  <c r="C127"/>
  <c r="J126"/>
  <c r="I126"/>
  <c r="H126"/>
  <c r="G126"/>
  <c r="F126"/>
  <c r="E126"/>
  <c r="C126"/>
  <c r="J125"/>
  <c r="I125"/>
  <c r="H125"/>
  <c r="G125"/>
  <c r="F125"/>
  <c r="E125"/>
  <c r="C125"/>
  <c r="J124"/>
  <c r="I124"/>
  <c r="H124"/>
  <c r="G124"/>
  <c r="F124"/>
  <c r="E124"/>
  <c r="C124"/>
  <c r="J123"/>
  <c r="I123"/>
  <c r="H123"/>
  <c r="G123"/>
  <c r="F123"/>
  <c r="E123"/>
  <c r="C123"/>
  <c r="J122"/>
  <c r="I122"/>
  <c r="H122"/>
  <c r="G122"/>
  <c r="F122"/>
  <c r="E122"/>
  <c r="C122"/>
  <c r="J121"/>
  <c r="I121"/>
  <c r="H121"/>
  <c r="G121"/>
  <c r="F121"/>
  <c r="E121"/>
  <c r="C121"/>
  <c r="J120"/>
  <c r="I120"/>
  <c r="H120"/>
  <c r="G120"/>
  <c r="F120"/>
  <c r="E120"/>
  <c r="C120"/>
  <c r="J119"/>
  <c r="I119"/>
  <c r="H119"/>
  <c r="G119"/>
  <c r="G136" s="1"/>
  <c r="F119"/>
  <c r="E119"/>
  <c r="C119"/>
  <c r="J118"/>
  <c r="I118"/>
  <c r="H118"/>
  <c r="H136" s="1"/>
  <c r="G118"/>
  <c r="F118"/>
  <c r="E118"/>
  <c r="C118"/>
  <c r="J116"/>
  <c r="I116"/>
  <c r="H116"/>
  <c r="G116"/>
  <c r="F116"/>
  <c r="E116"/>
  <c r="C116"/>
  <c r="J115"/>
  <c r="I115"/>
  <c r="H115"/>
  <c r="G115"/>
  <c r="F115"/>
  <c r="E115"/>
  <c r="C115"/>
  <c r="J114"/>
  <c r="I114"/>
  <c r="H114"/>
  <c r="G114"/>
  <c r="F114"/>
  <c r="E114"/>
  <c r="C114"/>
  <c r="J113"/>
  <c r="I113"/>
  <c r="H113"/>
  <c r="G113"/>
  <c r="F113"/>
  <c r="E113"/>
  <c r="C113"/>
  <c r="J112"/>
  <c r="I112"/>
  <c r="H112"/>
  <c r="G112"/>
  <c r="F112"/>
  <c r="E112"/>
  <c r="C112"/>
  <c r="J111"/>
  <c r="I111"/>
  <c r="H111"/>
  <c r="G111"/>
  <c r="F111"/>
  <c r="E111"/>
  <c r="C111"/>
  <c r="J110"/>
  <c r="I110"/>
  <c r="H110"/>
  <c r="G110"/>
  <c r="F110"/>
  <c r="E110"/>
  <c r="C110"/>
  <c r="J109"/>
  <c r="I109"/>
  <c r="H109"/>
  <c r="G109"/>
  <c r="F109"/>
  <c r="E109"/>
  <c r="C109"/>
  <c r="J108"/>
  <c r="J107"/>
  <c r="I107"/>
  <c r="H107"/>
  <c r="G107"/>
  <c r="F107"/>
  <c r="E107"/>
  <c r="C107"/>
  <c r="J106"/>
  <c r="I106"/>
  <c r="H106"/>
  <c r="G106"/>
  <c r="F106"/>
  <c r="E106"/>
  <c r="C106"/>
  <c r="J105"/>
  <c r="I105"/>
  <c r="H105"/>
  <c r="G105"/>
  <c r="F105"/>
  <c r="E105"/>
  <c r="C105"/>
  <c r="J104"/>
  <c r="I104"/>
  <c r="H104"/>
  <c r="G104"/>
  <c r="F104"/>
  <c r="E104"/>
  <c r="C104"/>
  <c r="J103"/>
  <c r="I103"/>
  <c r="H103"/>
  <c r="G103"/>
  <c r="F103"/>
  <c r="E103"/>
  <c r="C103"/>
  <c r="J102"/>
  <c r="I102"/>
  <c r="H102"/>
  <c r="G102"/>
  <c r="F102"/>
  <c r="E102"/>
  <c r="C102"/>
  <c r="J101"/>
  <c r="I101"/>
  <c r="H101"/>
  <c r="G101"/>
  <c r="F101"/>
  <c r="E101"/>
  <c r="C101"/>
  <c r="J100"/>
  <c r="I100"/>
  <c r="H100"/>
  <c r="G100"/>
  <c r="F100"/>
  <c r="E100"/>
  <c r="C100"/>
  <c r="J99"/>
  <c r="I99"/>
  <c r="H99"/>
  <c r="G99"/>
  <c r="F99"/>
  <c r="E99"/>
  <c r="C99"/>
  <c r="J98"/>
  <c r="I98"/>
  <c r="H98"/>
  <c r="G98"/>
  <c r="F98"/>
  <c r="E98"/>
  <c r="C98"/>
  <c r="J97"/>
  <c r="I97"/>
  <c r="H97"/>
  <c r="G97"/>
  <c r="F97"/>
  <c r="E97"/>
  <c r="C97"/>
  <c r="J96"/>
  <c r="I96"/>
  <c r="H96"/>
  <c r="G96"/>
  <c r="F96"/>
  <c r="E96"/>
  <c r="C96"/>
  <c r="J95"/>
  <c r="I95"/>
  <c r="H95"/>
  <c r="G95"/>
  <c r="F95"/>
  <c r="E95"/>
  <c r="C95"/>
  <c r="J94"/>
  <c r="I94"/>
  <c r="H94"/>
  <c r="G94"/>
  <c r="F94"/>
  <c r="E94"/>
  <c r="C94"/>
  <c r="J93"/>
  <c r="I93"/>
  <c r="H93"/>
  <c r="G93"/>
  <c r="F93"/>
  <c r="E93"/>
  <c r="C93"/>
  <c r="J92"/>
  <c r="I92"/>
  <c r="H92"/>
  <c r="G92"/>
  <c r="F92"/>
  <c r="E92"/>
  <c r="C92"/>
  <c r="J91"/>
  <c r="I91"/>
  <c r="H91"/>
  <c r="G91"/>
  <c r="F91"/>
  <c r="E91"/>
  <c r="C91"/>
  <c r="J90"/>
  <c r="I90"/>
  <c r="H90"/>
  <c r="G90"/>
  <c r="F90"/>
  <c r="E90"/>
  <c r="C90"/>
  <c r="J89"/>
  <c r="I89"/>
  <c r="H89"/>
  <c r="G89"/>
  <c r="F89"/>
  <c r="E89"/>
  <c r="C89"/>
  <c r="J88"/>
  <c r="I88"/>
  <c r="H88"/>
  <c r="G88"/>
  <c r="F88"/>
  <c r="E88"/>
  <c r="C88"/>
  <c r="J87"/>
  <c r="I87"/>
  <c r="H87"/>
  <c r="H108" s="1"/>
  <c r="G87"/>
  <c r="F87"/>
  <c r="E87"/>
  <c r="C87"/>
  <c r="J86"/>
  <c r="I86"/>
  <c r="H86"/>
  <c r="G86"/>
  <c r="F86"/>
  <c r="E86"/>
  <c r="C86"/>
  <c r="J85"/>
  <c r="I85"/>
  <c r="H85"/>
  <c r="G85"/>
  <c r="F85"/>
  <c r="E85"/>
  <c r="C85"/>
  <c r="J84"/>
  <c r="I84"/>
  <c r="H84"/>
  <c r="G84"/>
  <c r="F84"/>
  <c r="E84"/>
  <c r="C84"/>
  <c r="J83"/>
  <c r="I83"/>
  <c r="H83"/>
  <c r="G83"/>
  <c r="F83"/>
  <c r="E83"/>
  <c r="C83"/>
  <c r="J82"/>
  <c r="I82"/>
  <c r="H82"/>
  <c r="G82"/>
  <c r="G108" s="1"/>
  <c r="F82"/>
  <c r="E82"/>
  <c r="C82"/>
  <c r="J80"/>
  <c r="I80"/>
  <c r="H80"/>
  <c r="G80"/>
  <c r="F80"/>
  <c r="E80"/>
  <c r="C80"/>
  <c r="J79"/>
  <c r="I79"/>
  <c r="H79"/>
  <c r="G79"/>
  <c r="F79"/>
  <c r="E79"/>
  <c r="C79"/>
  <c r="J78"/>
  <c r="I78"/>
  <c r="H78"/>
  <c r="G78"/>
  <c r="F78"/>
  <c r="E78"/>
  <c r="C78"/>
  <c r="J77"/>
  <c r="I77"/>
  <c r="H77"/>
  <c r="G77"/>
  <c r="F77"/>
  <c r="E77"/>
  <c r="C77"/>
  <c r="J76"/>
  <c r="I76"/>
  <c r="H76"/>
  <c r="G76"/>
  <c r="F76"/>
  <c r="E76"/>
  <c r="C76"/>
  <c r="J75"/>
  <c r="I75"/>
  <c r="H75"/>
  <c r="G75"/>
  <c r="F75"/>
  <c r="E75"/>
  <c r="J74"/>
  <c r="I74"/>
  <c r="H74"/>
  <c r="G74"/>
  <c r="F74"/>
  <c r="E74"/>
  <c r="C74"/>
  <c r="J73"/>
  <c r="I73"/>
  <c r="H73"/>
  <c r="G73"/>
  <c r="F73"/>
  <c r="E73"/>
  <c r="C73"/>
  <c r="J72"/>
  <c r="I72"/>
  <c r="H72"/>
  <c r="G72"/>
  <c r="F72"/>
  <c r="E72"/>
  <c r="C72"/>
  <c r="J71"/>
  <c r="I71"/>
  <c r="H71"/>
  <c r="G71"/>
  <c r="F71"/>
  <c r="E71"/>
  <c r="C71"/>
  <c r="J70"/>
  <c r="I70"/>
  <c r="H70"/>
  <c r="G70"/>
  <c r="F70"/>
  <c r="E70"/>
  <c r="C70"/>
  <c r="J69"/>
  <c r="I69"/>
  <c r="H69"/>
  <c r="G69"/>
  <c r="F69"/>
  <c r="E69"/>
  <c r="C69"/>
  <c r="J68"/>
  <c r="I68"/>
  <c r="H68"/>
  <c r="G68"/>
  <c r="F68"/>
  <c r="E68"/>
  <c r="C68"/>
  <c r="J67"/>
  <c r="I67"/>
  <c r="H67"/>
  <c r="G67"/>
  <c r="F67"/>
  <c r="C67"/>
  <c r="J66"/>
  <c r="I66"/>
  <c r="H66"/>
  <c r="G66"/>
  <c r="F66"/>
  <c r="E66"/>
  <c r="C66"/>
  <c r="J65"/>
  <c r="I65"/>
  <c r="H65"/>
  <c r="G65"/>
  <c r="F65"/>
  <c r="E65"/>
  <c r="C65"/>
  <c r="J64"/>
  <c r="I64"/>
  <c r="H64"/>
  <c r="G64"/>
  <c r="F64"/>
  <c r="E64"/>
  <c r="C64"/>
  <c r="J63"/>
  <c r="I63"/>
  <c r="H63"/>
  <c r="G63"/>
  <c r="F63"/>
  <c r="E63"/>
  <c r="C63"/>
  <c r="J62"/>
  <c r="I62"/>
  <c r="H62"/>
  <c r="G62"/>
  <c r="F62"/>
  <c r="E62"/>
  <c r="C62"/>
  <c r="J61"/>
  <c r="I61"/>
  <c r="H61"/>
  <c r="G61"/>
  <c r="F61"/>
  <c r="E61"/>
  <c r="C61"/>
  <c r="J60"/>
  <c r="I60"/>
  <c r="H60"/>
  <c r="G60"/>
  <c r="F60"/>
  <c r="E60"/>
  <c r="J59"/>
  <c r="I59"/>
  <c r="H59"/>
  <c r="G59"/>
  <c r="F59"/>
  <c r="E59"/>
  <c r="J58"/>
  <c r="I58"/>
  <c r="H58"/>
  <c r="G58"/>
  <c r="E58"/>
  <c r="J57"/>
  <c r="I57"/>
  <c r="H57"/>
  <c r="G57"/>
  <c r="F57"/>
  <c r="E57"/>
  <c r="C57"/>
  <c r="J56"/>
  <c r="I56"/>
  <c r="H56"/>
  <c r="G56"/>
  <c r="F56"/>
  <c r="E56"/>
  <c r="C56"/>
  <c r="J55"/>
  <c r="I55"/>
  <c r="H55"/>
  <c r="G55"/>
  <c r="F55"/>
  <c r="E55"/>
  <c r="C55"/>
  <c r="J54"/>
  <c r="I54"/>
  <c r="H54"/>
  <c r="G54"/>
  <c r="F54"/>
  <c r="E54"/>
  <c r="C54"/>
  <c r="J53"/>
  <c r="I53"/>
  <c r="H53"/>
  <c r="G53"/>
  <c r="F53"/>
  <c r="E53"/>
  <c r="C53"/>
  <c r="J51"/>
  <c r="I51"/>
  <c r="H51"/>
  <c r="G51"/>
  <c r="F51"/>
  <c r="E51"/>
  <c r="C51"/>
  <c r="J50"/>
  <c r="I50"/>
  <c r="H50"/>
  <c r="G50"/>
  <c r="F50"/>
  <c r="E50"/>
  <c r="C50"/>
  <c r="J49"/>
  <c r="I49"/>
  <c r="H49"/>
  <c r="G49"/>
  <c r="F49"/>
  <c r="E49"/>
  <c r="C49"/>
  <c r="J48"/>
  <c r="I48"/>
  <c r="H48"/>
  <c r="G48"/>
  <c r="F48"/>
  <c r="E48"/>
  <c r="C48"/>
  <c r="J47"/>
  <c r="I47"/>
  <c r="H47"/>
  <c r="G47"/>
  <c r="F47"/>
  <c r="E47"/>
  <c r="C47"/>
  <c r="J46"/>
  <c r="I46"/>
  <c r="H46"/>
  <c r="G46"/>
  <c r="F46"/>
  <c r="E46"/>
  <c r="C46"/>
  <c r="J45"/>
  <c r="I45"/>
  <c r="H45"/>
  <c r="G45"/>
  <c r="F45"/>
  <c r="E45"/>
  <c r="C45"/>
  <c r="J44"/>
  <c r="I44"/>
  <c r="H44"/>
  <c r="G44"/>
  <c r="F44"/>
  <c r="E44"/>
  <c r="C44"/>
  <c r="J43"/>
  <c r="I43"/>
  <c r="H43"/>
  <c r="G43"/>
  <c r="F43"/>
  <c r="E43"/>
  <c r="C43"/>
  <c r="J42"/>
  <c r="I42"/>
  <c r="H42"/>
  <c r="G42"/>
  <c r="F42"/>
  <c r="E42"/>
  <c r="C42"/>
  <c r="J41"/>
  <c r="I41"/>
  <c r="H41"/>
  <c r="G41"/>
  <c r="F41"/>
  <c r="E41"/>
  <c r="C41"/>
  <c r="J40"/>
  <c r="I40"/>
  <c r="H40"/>
  <c r="G40"/>
  <c r="F40"/>
  <c r="E40"/>
  <c r="C40"/>
  <c r="J39"/>
  <c r="I39"/>
  <c r="H39"/>
  <c r="G39"/>
  <c r="F39"/>
  <c r="E39"/>
  <c r="C39"/>
  <c r="J38"/>
  <c r="I38"/>
  <c r="H38"/>
  <c r="G38"/>
  <c r="F38"/>
  <c r="E38"/>
  <c r="C38"/>
  <c r="J37"/>
  <c r="I37"/>
  <c r="H37"/>
  <c r="G37"/>
  <c r="F37"/>
  <c r="E37"/>
  <c r="C37"/>
  <c r="J36"/>
  <c r="I36"/>
  <c r="H36"/>
  <c r="G36"/>
  <c r="F36"/>
  <c r="E36"/>
  <c r="J35"/>
  <c r="I35"/>
  <c r="H35"/>
  <c r="G35"/>
  <c r="F35"/>
  <c r="E35"/>
  <c r="C35"/>
  <c r="J34"/>
  <c r="I34"/>
  <c r="H34"/>
  <c r="G34"/>
  <c r="F34"/>
  <c r="E34"/>
  <c r="C34"/>
  <c r="J33"/>
  <c r="I33"/>
  <c r="H33"/>
  <c r="G33"/>
  <c r="F33"/>
  <c r="E33"/>
  <c r="C33"/>
  <c r="J32"/>
  <c r="I32"/>
  <c r="H32"/>
  <c r="G32"/>
  <c r="F32"/>
  <c r="E32"/>
  <c r="C32"/>
  <c r="J31"/>
  <c r="I31"/>
  <c r="H31"/>
  <c r="G31"/>
  <c r="F31"/>
  <c r="E31"/>
  <c r="C31"/>
  <c r="J30"/>
  <c r="I30"/>
  <c r="H30"/>
  <c r="G30"/>
  <c r="F30"/>
  <c r="E30"/>
  <c r="C30"/>
  <c r="J29"/>
  <c r="I29"/>
  <c r="H29"/>
  <c r="G29"/>
  <c r="F29"/>
  <c r="E29"/>
  <c r="C29"/>
  <c r="J28"/>
  <c r="I28"/>
  <c r="H28"/>
  <c r="G28"/>
  <c r="F28"/>
  <c r="E28"/>
  <c r="C28"/>
  <c r="J27"/>
  <c r="I27"/>
  <c r="H27"/>
  <c r="G27"/>
  <c r="F27"/>
  <c r="E27"/>
  <c r="C27"/>
  <c r="J26"/>
  <c r="I26"/>
  <c r="H26"/>
  <c r="G26"/>
  <c r="F26"/>
  <c r="E26"/>
  <c r="C26"/>
  <c r="J25"/>
  <c r="I25"/>
  <c r="H25"/>
  <c r="G25"/>
  <c r="F25"/>
  <c r="E25"/>
  <c r="C25"/>
  <c r="J24"/>
  <c r="I24"/>
  <c r="H24"/>
  <c r="G24"/>
  <c r="F24"/>
  <c r="E24"/>
  <c r="C24"/>
  <c r="J23"/>
  <c r="I23"/>
  <c r="H23"/>
  <c r="G23"/>
  <c r="F23"/>
  <c r="E23"/>
  <c r="C23"/>
  <c r="J22"/>
  <c r="I22"/>
  <c r="H22"/>
  <c r="G22"/>
  <c r="F22"/>
  <c r="E22"/>
  <c r="C22"/>
  <c r="J21"/>
  <c r="I21"/>
  <c r="H21"/>
  <c r="G21"/>
  <c r="F21"/>
  <c r="E21"/>
  <c r="C21"/>
  <c r="J20"/>
  <c r="I20"/>
  <c r="H20"/>
  <c r="G20"/>
  <c r="F20"/>
  <c r="E20"/>
  <c r="C20"/>
  <c r="J19"/>
  <c r="I19"/>
  <c r="H19"/>
  <c r="G19"/>
  <c r="F19"/>
  <c r="E19"/>
  <c r="C19"/>
  <c r="J18"/>
  <c r="I18"/>
  <c r="H18"/>
  <c r="G18"/>
  <c r="F18"/>
  <c r="E18"/>
  <c r="C18"/>
  <c r="J17"/>
  <c r="I17"/>
  <c r="H17"/>
  <c r="G17"/>
  <c r="F17"/>
  <c r="E17"/>
  <c r="C17"/>
  <c r="J16"/>
  <c r="I16"/>
  <c r="H16"/>
  <c r="G16"/>
  <c r="F16"/>
  <c r="E16"/>
  <c r="C16"/>
  <c r="J15"/>
  <c r="I15"/>
  <c r="H15"/>
  <c r="G15"/>
  <c r="F15"/>
  <c r="E15"/>
  <c r="C15"/>
  <c r="J14"/>
  <c r="I14"/>
  <c r="H14"/>
  <c r="G14"/>
  <c r="F14"/>
  <c r="E14"/>
  <c r="C14"/>
  <c r="J13"/>
  <c r="I13"/>
  <c r="H13"/>
  <c r="G13"/>
  <c r="F13"/>
  <c r="E13"/>
  <c r="C13"/>
  <c r="J12"/>
  <c r="I12"/>
  <c r="H12"/>
  <c r="H52" s="1"/>
  <c r="G12"/>
  <c r="F12"/>
  <c r="E12"/>
  <c r="C12"/>
  <c r="J11"/>
  <c r="I11"/>
  <c r="H11"/>
  <c r="G11"/>
  <c r="F11"/>
  <c r="E11"/>
  <c r="C11"/>
  <c r="J10"/>
  <c r="I10"/>
  <c r="H10"/>
  <c r="G10"/>
  <c r="F10"/>
  <c r="E10"/>
  <c r="C10"/>
  <c r="J9"/>
  <c r="I9"/>
  <c r="H9"/>
  <c r="G9"/>
  <c r="F9"/>
  <c r="E9"/>
  <c r="C9"/>
  <c r="D4"/>
  <c r="D12" i="5"/>
  <c r="H11"/>
  <c r="D11"/>
  <c r="H10"/>
  <c r="D10"/>
  <c r="H9"/>
  <c r="D9"/>
  <c r="H8"/>
  <c r="D8"/>
  <c r="C5"/>
  <c r="N54" i="10"/>
  <c r="M54"/>
  <c r="L54"/>
  <c r="K54"/>
  <c r="J54"/>
  <c r="I54"/>
  <c r="H54"/>
  <c r="G54"/>
  <c r="F54"/>
  <c r="E54"/>
  <c r="D54"/>
  <c r="C54"/>
  <c r="B54"/>
  <c r="U53"/>
  <c r="N52"/>
  <c r="M52"/>
  <c r="M53" s="1"/>
  <c r="L52"/>
  <c r="K52"/>
  <c r="K53" s="1"/>
  <c r="J52"/>
  <c r="J53" s="1"/>
  <c r="I52"/>
  <c r="I53" s="1"/>
  <c r="H52"/>
  <c r="G52"/>
  <c r="G53" s="1"/>
  <c r="F52"/>
  <c r="E52"/>
  <c r="E53" s="1"/>
  <c r="D52"/>
  <c r="D53" s="1"/>
  <c r="C52"/>
  <c r="B52"/>
  <c r="K51"/>
  <c r="N50"/>
  <c r="M50"/>
  <c r="L50"/>
  <c r="K50"/>
  <c r="J50"/>
  <c r="I50"/>
  <c r="I51" s="1"/>
  <c r="H50"/>
  <c r="G50"/>
  <c r="F50"/>
  <c r="E50"/>
  <c r="E51" s="1"/>
  <c r="D50"/>
  <c r="C50"/>
  <c r="C51" s="1"/>
  <c r="B50"/>
  <c r="N48"/>
  <c r="N49" s="1"/>
  <c r="M48"/>
  <c r="M49" s="1"/>
  <c r="L48"/>
  <c r="K48"/>
  <c r="K49" s="1"/>
  <c r="J48"/>
  <c r="I48"/>
  <c r="H48"/>
  <c r="H49" s="1"/>
  <c r="G48"/>
  <c r="G49" s="1"/>
  <c r="F48"/>
  <c r="E48"/>
  <c r="E49" s="1"/>
  <c r="D48"/>
  <c r="C48"/>
  <c r="B48"/>
  <c r="B49" s="1"/>
  <c r="N46"/>
  <c r="M46"/>
  <c r="M47" s="1"/>
  <c r="L46"/>
  <c r="K46"/>
  <c r="J46"/>
  <c r="J47" s="1"/>
  <c r="I46"/>
  <c r="I47" s="1"/>
  <c r="H46"/>
  <c r="H47" s="1"/>
  <c r="G46"/>
  <c r="G47" s="1"/>
  <c r="F46"/>
  <c r="E46"/>
  <c r="D46"/>
  <c r="D47" s="1"/>
  <c r="C46"/>
  <c r="C47" s="1"/>
  <c r="B46"/>
  <c r="B47" s="1"/>
  <c r="M45"/>
  <c r="L45"/>
  <c r="K45"/>
  <c r="J45"/>
  <c r="I45"/>
  <c r="H45"/>
  <c r="G45"/>
  <c r="F45"/>
  <c r="E45"/>
  <c r="D45"/>
  <c r="C45"/>
  <c r="B45"/>
  <c r="N44"/>
  <c r="M44"/>
  <c r="L44"/>
  <c r="K44"/>
  <c r="J44"/>
  <c r="I44"/>
  <c r="H44"/>
  <c r="G44"/>
  <c r="F44"/>
  <c r="E44"/>
  <c r="D44"/>
  <c r="C44"/>
  <c r="B44"/>
  <c r="N42"/>
  <c r="M42"/>
  <c r="M43" s="1"/>
  <c r="L42"/>
  <c r="K42"/>
  <c r="K43" s="1"/>
  <c r="J42"/>
  <c r="I42"/>
  <c r="H42"/>
  <c r="G42"/>
  <c r="G43" s="1"/>
  <c r="F42"/>
  <c r="E42"/>
  <c r="D42"/>
  <c r="C42"/>
  <c r="B42"/>
  <c r="N40"/>
  <c r="M40"/>
  <c r="L40"/>
  <c r="K40"/>
  <c r="K41" s="1"/>
  <c r="J40"/>
  <c r="I40"/>
  <c r="I41" s="1"/>
  <c r="H40"/>
  <c r="G40"/>
  <c r="G41" s="1"/>
  <c r="F40"/>
  <c r="E40"/>
  <c r="E41" s="1"/>
  <c r="D40"/>
  <c r="C40"/>
  <c r="C41" s="1"/>
  <c r="B40"/>
  <c r="N38"/>
  <c r="M38"/>
  <c r="M39" s="1"/>
  <c r="L38"/>
  <c r="K38"/>
  <c r="K39" s="1"/>
  <c r="J38"/>
  <c r="I38"/>
  <c r="H38"/>
  <c r="G38"/>
  <c r="G39" s="1"/>
  <c r="F38"/>
  <c r="F39" s="1"/>
  <c r="E38"/>
  <c r="D38"/>
  <c r="C38"/>
  <c r="C39" s="1"/>
  <c r="B38"/>
  <c r="N36"/>
  <c r="M36"/>
  <c r="L36"/>
  <c r="K36"/>
  <c r="K37" s="1"/>
  <c r="J36"/>
  <c r="I36"/>
  <c r="I37" s="1"/>
  <c r="H36"/>
  <c r="G36"/>
  <c r="F36"/>
  <c r="E36"/>
  <c r="E37" s="1"/>
  <c r="D36"/>
  <c r="C36"/>
  <c r="C37" s="1"/>
  <c r="B36"/>
  <c r="N34"/>
  <c r="M34"/>
  <c r="M35" s="1"/>
  <c r="L34"/>
  <c r="K34"/>
  <c r="K35" s="1"/>
  <c r="J34"/>
  <c r="J35" s="1"/>
  <c r="I34"/>
  <c r="I35" s="1"/>
  <c r="H34"/>
  <c r="G34"/>
  <c r="F34"/>
  <c r="E34"/>
  <c r="E35" s="1"/>
  <c r="D34"/>
  <c r="D35" s="1"/>
  <c r="C34"/>
  <c r="C35" s="1"/>
  <c r="B34"/>
  <c r="N32"/>
  <c r="M32"/>
  <c r="M33" s="1"/>
  <c r="L32"/>
  <c r="K32"/>
  <c r="J32"/>
  <c r="I32"/>
  <c r="I33" s="1"/>
  <c r="H32"/>
  <c r="G32"/>
  <c r="G33" s="1"/>
  <c r="F32"/>
  <c r="E32"/>
  <c r="D32"/>
  <c r="C32"/>
  <c r="C33" s="1"/>
  <c r="B32"/>
  <c r="G31"/>
  <c r="N30"/>
  <c r="N31" s="1"/>
  <c r="M30"/>
  <c r="L30"/>
  <c r="K30"/>
  <c r="K31" s="1"/>
  <c r="J30"/>
  <c r="I30"/>
  <c r="I31" s="1"/>
  <c r="H30"/>
  <c r="H31" s="1"/>
  <c r="G30"/>
  <c r="F30"/>
  <c r="E30"/>
  <c r="D30"/>
  <c r="C30"/>
  <c r="C31" s="1"/>
  <c r="B30"/>
  <c r="B31" s="1"/>
  <c r="N28"/>
  <c r="M28"/>
  <c r="M29" s="1"/>
  <c r="L28"/>
  <c r="K28"/>
  <c r="K29" s="1"/>
  <c r="J28"/>
  <c r="I28"/>
  <c r="H28"/>
  <c r="G28"/>
  <c r="G29" s="1"/>
  <c r="F28"/>
  <c r="E28"/>
  <c r="E29" s="1"/>
  <c r="D28"/>
  <c r="C28"/>
  <c r="B28"/>
  <c r="N26"/>
  <c r="M26"/>
  <c r="M27" s="1"/>
  <c r="L26"/>
  <c r="L27" s="1"/>
  <c r="K26"/>
  <c r="K27" s="1"/>
  <c r="J26"/>
  <c r="I26"/>
  <c r="H26"/>
  <c r="G26"/>
  <c r="G27" s="1"/>
  <c r="F26"/>
  <c r="F27" s="1"/>
  <c r="E26"/>
  <c r="E27" s="1"/>
  <c r="D26"/>
  <c r="C26"/>
  <c r="C27" s="1"/>
  <c r="B26"/>
  <c r="N24"/>
  <c r="M24"/>
  <c r="M25" s="1"/>
  <c r="L24"/>
  <c r="K24"/>
  <c r="K25" s="1"/>
  <c r="J24"/>
  <c r="I24"/>
  <c r="I25" s="1"/>
  <c r="H24"/>
  <c r="G24"/>
  <c r="G25" s="1"/>
  <c r="F24"/>
  <c r="E24"/>
  <c r="E25" s="1"/>
  <c r="D24"/>
  <c r="C24"/>
  <c r="C25" s="1"/>
  <c r="B24"/>
  <c r="M23"/>
  <c r="N22"/>
  <c r="M22"/>
  <c r="L22"/>
  <c r="K22"/>
  <c r="K23" s="1"/>
  <c r="J22"/>
  <c r="J23" s="1"/>
  <c r="I22"/>
  <c r="I23" s="1"/>
  <c r="H22"/>
  <c r="G22"/>
  <c r="F22"/>
  <c r="E22"/>
  <c r="E23" s="1"/>
  <c r="D22"/>
  <c r="D23" s="1"/>
  <c r="C22"/>
  <c r="C23" s="1"/>
  <c r="B22"/>
  <c r="N20"/>
  <c r="N21" s="1"/>
  <c r="M20"/>
  <c r="M21" s="1"/>
  <c r="L20"/>
  <c r="K20"/>
  <c r="J20"/>
  <c r="J21" s="1"/>
  <c r="I20"/>
  <c r="I21" s="1"/>
  <c r="H20"/>
  <c r="H21" s="1"/>
  <c r="G20"/>
  <c r="G21" s="1"/>
  <c r="F20"/>
  <c r="E20"/>
  <c r="D20"/>
  <c r="D21" s="1"/>
  <c r="C20"/>
  <c r="C21" s="1"/>
  <c r="B20"/>
  <c r="B21" s="1"/>
  <c r="N18"/>
  <c r="N19" s="1"/>
  <c r="M18"/>
  <c r="M19" s="1"/>
  <c r="L18"/>
  <c r="L19" s="1"/>
  <c r="K18"/>
  <c r="K19" s="1"/>
  <c r="J18"/>
  <c r="I18"/>
  <c r="H18"/>
  <c r="H19" s="1"/>
  <c r="G18"/>
  <c r="G19" s="1"/>
  <c r="F18"/>
  <c r="F19" s="1"/>
  <c r="E18"/>
  <c r="E19" s="1"/>
  <c r="D18"/>
  <c r="C18"/>
  <c r="B18"/>
  <c r="N16"/>
  <c r="N17" s="1"/>
  <c r="M16"/>
  <c r="M17" s="1"/>
  <c r="L16"/>
  <c r="K16"/>
  <c r="K17" s="1"/>
  <c r="J16"/>
  <c r="I16"/>
  <c r="H16"/>
  <c r="H17" s="1"/>
  <c r="G16"/>
  <c r="G17" s="1"/>
  <c r="F16"/>
  <c r="E16"/>
  <c r="E17" s="1"/>
  <c r="D16"/>
  <c r="C16"/>
  <c r="C17" s="1"/>
  <c r="B16"/>
  <c r="B17" s="1"/>
  <c r="K15"/>
  <c r="N14"/>
  <c r="M14"/>
  <c r="L14"/>
  <c r="L15" s="1"/>
  <c r="K14"/>
  <c r="J14"/>
  <c r="J15" s="1"/>
  <c r="I14"/>
  <c r="H14"/>
  <c r="G14"/>
  <c r="F14"/>
  <c r="F15" s="1"/>
  <c r="E14"/>
  <c r="E15" s="1"/>
  <c r="D14"/>
  <c r="D15" s="1"/>
  <c r="C14"/>
  <c r="C15" s="1"/>
  <c r="B14"/>
  <c r="M13"/>
  <c r="N12"/>
  <c r="M12"/>
  <c r="L12"/>
  <c r="L13" s="1"/>
  <c r="K12"/>
  <c r="K13" s="1"/>
  <c r="J12"/>
  <c r="J13" s="1"/>
  <c r="I12"/>
  <c r="H12"/>
  <c r="G12"/>
  <c r="G13" s="1"/>
  <c r="F12"/>
  <c r="F13" s="1"/>
  <c r="E12"/>
  <c r="E13" s="1"/>
  <c r="D12"/>
  <c r="D13" s="1"/>
  <c r="C12"/>
  <c r="B12"/>
  <c r="N10"/>
  <c r="N11" s="1"/>
  <c r="M10"/>
  <c r="M11" s="1"/>
  <c r="L10"/>
  <c r="K10"/>
  <c r="K11" s="1"/>
  <c r="J10"/>
  <c r="J11" s="1"/>
  <c r="I10"/>
  <c r="I11" s="1"/>
  <c r="H10"/>
  <c r="H11" s="1"/>
  <c r="G10"/>
  <c r="G11" s="1"/>
  <c r="F10"/>
  <c r="E10"/>
  <c r="D10"/>
  <c r="D11" s="1"/>
  <c r="C10"/>
  <c r="C11" s="1"/>
  <c r="B10"/>
  <c r="B11" s="1"/>
  <c r="N8"/>
  <c r="M8"/>
  <c r="M9" s="1"/>
  <c r="L8"/>
  <c r="K8"/>
  <c r="K9" s="1"/>
  <c r="J8"/>
  <c r="J9" s="1"/>
  <c r="I8"/>
  <c r="I9" s="1"/>
  <c r="H8"/>
  <c r="G8"/>
  <c r="G9" s="1"/>
  <c r="F8"/>
  <c r="E8"/>
  <c r="E9" s="1"/>
  <c r="D8"/>
  <c r="C8"/>
  <c r="B8"/>
  <c r="T7"/>
  <c r="N6"/>
  <c r="M6"/>
  <c r="L6"/>
  <c r="K6"/>
  <c r="J6"/>
  <c r="I6"/>
  <c r="I7" s="1"/>
  <c r="H6"/>
  <c r="G6"/>
  <c r="G7" s="1"/>
  <c r="F6"/>
  <c r="E6"/>
  <c r="D6"/>
  <c r="C6"/>
  <c r="C7" s="1"/>
  <c r="B6"/>
  <c r="R4"/>
  <c r="F3"/>
  <c r="AE9" s="1"/>
  <c r="B3"/>
  <c r="D52" i="9"/>
  <c r="C52"/>
  <c r="E52" s="1"/>
  <c r="B52"/>
  <c r="D50"/>
  <c r="E50" s="1"/>
  <c r="C50"/>
  <c r="B50"/>
  <c r="B51" s="1"/>
  <c r="D49"/>
  <c r="C49"/>
  <c r="E49" s="1"/>
  <c r="E48"/>
  <c r="D48"/>
  <c r="C48"/>
  <c r="B48"/>
  <c r="B49" s="1"/>
  <c r="D46"/>
  <c r="D47" s="1"/>
  <c r="C46"/>
  <c r="E46" s="1"/>
  <c r="B46"/>
  <c r="B47" s="1"/>
  <c r="D44"/>
  <c r="D45" s="1"/>
  <c r="C44"/>
  <c r="E44" s="1"/>
  <c r="B44"/>
  <c r="B45" s="1"/>
  <c r="D43"/>
  <c r="C43"/>
  <c r="B43"/>
  <c r="D42"/>
  <c r="C42"/>
  <c r="E42" s="1"/>
  <c r="B42"/>
  <c r="D40"/>
  <c r="C40"/>
  <c r="B40"/>
  <c r="B41" s="1"/>
  <c r="E38"/>
  <c r="D38"/>
  <c r="D39" s="1"/>
  <c r="C38"/>
  <c r="C39" s="1"/>
  <c r="B38"/>
  <c r="B39" s="1"/>
  <c r="D37"/>
  <c r="E36"/>
  <c r="D36"/>
  <c r="C36"/>
  <c r="C37" s="1"/>
  <c r="E37" s="1"/>
  <c r="B36"/>
  <c r="B37" s="1"/>
  <c r="D34"/>
  <c r="D35" s="1"/>
  <c r="C34"/>
  <c r="B34"/>
  <c r="B35" s="1"/>
  <c r="D32"/>
  <c r="D33" s="1"/>
  <c r="C32"/>
  <c r="C33" s="1"/>
  <c r="B32"/>
  <c r="B33" s="1"/>
  <c r="D31"/>
  <c r="D30"/>
  <c r="C30"/>
  <c r="E30" s="1"/>
  <c r="B30"/>
  <c r="B31" s="1"/>
  <c r="D28"/>
  <c r="D29" s="1"/>
  <c r="C28"/>
  <c r="C29" s="1"/>
  <c r="B28"/>
  <c r="B29" s="1"/>
  <c r="D26"/>
  <c r="C26"/>
  <c r="C27" s="1"/>
  <c r="B26"/>
  <c r="B27" s="1"/>
  <c r="D25"/>
  <c r="D24"/>
  <c r="C24"/>
  <c r="E24" s="1"/>
  <c r="B24"/>
  <c r="B25" s="1"/>
  <c r="D22"/>
  <c r="D23" s="1"/>
  <c r="C22"/>
  <c r="B22"/>
  <c r="B23" s="1"/>
  <c r="E20"/>
  <c r="D20"/>
  <c r="D21" s="1"/>
  <c r="C20"/>
  <c r="C21" s="1"/>
  <c r="B20"/>
  <c r="B21" s="1"/>
  <c r="E18"/>
  <c r="D18"/>
  <c r="D19" s="1"/>
  <c r="C18"/>
  <c r="C19" s="1"/>
  <c r="B18"/>
  <c r="B19" s="1"/>
  <c r="D16"/>
  <c r="D17" s="1"/>
  <c r="C16"/>
  <c r="C17" s="1"/>
  <c r="B16"/>
  <c r="B17" s="1"/>
  <c r="D14"/>
  <c r="D15" s="1"/>
  <c r="C14"/>
  <c r="C15" s="1"/>
  <c r="B14"/>
  <c r="B15" s="1"/>
  <c r="D13"/>
  <c r="D12"/>
  <c r="C12"/>
  <c r="E12" s="1"/>
  <c r="B12"/>
  <c r="B13" s="1"/>
  <c r="D10"/>
  <c r="D11" s="1"/>
  <c r="C10"/>
  <c r="C11" s="1"/>
  <c r="B10"/>
  <c r="B11" s="1"/>
  <c r="D8"/>
  <c r="C8"/>
  <c r="C9" s="1"/>
  <c r="B8"/>
  <c r="B9" s="1"/>
  <c r="D6"/>
  <c r="D7" s="1"/>
  <c r="C6"/>
  <c r="E6" s="1"/>
  <c r="B6"/>
  <c r="B7" s="1"/>
  <c r="D4"/>
  <c r="D5" s="1"/>
  <c r="C4"/>
  <c r="E4" s="1"/>
  <c r="B4"/>
  <c r="B5" s="1"/>
  <c r="B1"/>
  <c r="I5" s="1"/>
  <c r="E19" l="1"/>
  <c r="C13"/>
  <c r="E13" s="1"/>
  <c r="C31"/>
  <c r="E31" s="1"/>
  <c r="F17" i="10"/>
  <c r="L17"/>
  <c r="C29"/>
  <c r="I29"/>
  <c r="G37"/>
  <c r="M37"/>
  <c r="L39"/>
  <c r="C43"/>
  <c r="I43"/>
  <c r="I81" i="4"/>
  <c r="I117"/>
  <c r="G152"/>
  <c r="I184"/>
  <c r="H184"/>
  <c r="E14" i="9"/>
  <c r="E32"/>
  <c r="D41"/>
  <c r="E43"/>
  <c r="C13" i="10"/>
  <c r="I13"/>
  <c r="G15"/>
  <c r="M15"/>
  <c r="F25"/>
  <c r="L23"/>
  <c r="B27"/>
  <c r="M31"/>
  <c r="E33"/>
  <c r="K33"/>
  <c r="E39"/>
  <c r="B43"/>
  <c r="H43"/>
  <c r="N43"/>
  <c r="C49"/>
  <c r="I49"/>
  <c r="I52" i="4"/>
  <c r="I198" s="1"/>
  <c r="I200" s="1"/>
  <c r="I161"/>
  <c r="H195"/>
  <c r="C7" i="9"/>
  <c r="E7" s="1"/>
  <c r="E22"/>
  <c r="C25"/>
  <c r="E25" s="1"/>
  <c r="C41"/>
  <c r="C51"/>
  <c r="E7" i="10"/>
  <c r="K7"/>
  <c r="C9"/>
  <c r="C19"/>
  <c r="I19"/>
  <c r="B23"/>
  <c r="H23"/>
  <c r="N23"/>
  <c r="E43"/>
  <c r="F51"/>
  <c r="L51"/>
  <c r="C53"/>
  <c r="H81" i="4"/>
  <c r="G81"/>
  <c r="G117"/>
  <c r="H117"/>
  <c r="H196" s="1"/>
  <c r="H161"/>
  <c r="H199" s="1"/>
  <c r="G184"/>
  <c r="G195"/>
  <c r="H39" i="3"/>
  <c r="E8" i="9"/>
  <c r="E26"/>
  <c r="D7" i="10"/>
  <c r="J7"/>
  <c r="B9"/>
  <c r="H9"/>
  <c r="N9"/>
  <c r="E11"/>
  <c r="I15"/>
  <c r="B19"/>
  <c r="K21"/>
  <c r="M41"/>
  <c r="H7" i="5"/>
  <c r="G52" i="4"/>
  <c r="G196" s="1"/>
  <c r="I108"/>
  <c r="I136"/>
  <c r="E39" i="3"/>
  <c r="C5" i="9"/>
  <c r="E5" s="1"/>
  <c r="D9"/>
  <c r="E9" s="1"/>
  <c r="E17"/>
  <c r="D27"/>
  <c r="C35"/>
  <c r="E35" s="1"/>
  <c r="C45"/>
  <c r="E45" s="1"/>
  <c r="E21" i="10"/>
  <c r="N45"/>
  <c r="D7" i="5"/>
  <c r="E13" s="1"/>
  <c r="I152" i="4"/>
  <c r="I199" s="1"/>
  <c r="GY40" i="2"/>
  <c r="G199" i="4"/>
  <c r="AD9" i="10"/>
  <c r="L7"/>
  <c r="H7"/>
  <c r="D9"/>
  <c r="I17"/>
  <c r="J25"/>
  <c r="B13"/>
  <c r="H13"/>
  <c r="N13"/>
  <c r="D17"/>
  <c r="J17"/>
  <c r="F21"/>
  <c r="L21"/>
  <c r="B25"/>
  <c r="H25"/>
  <c r="N25"/>
  <c r="D29"/>
  <c r="J29"/>
  <c r="F33"/>
  <c r="L33"/>
  <c r="B37"/>
  <c r="H37"/>
  <c r="N37"/>
  <c r="D41"/>
  <c r="J41"/>
  <c r="E47"/>
  <c r="K47"/>
  <c r="F47"/>
  <c r="L47"/>
  <c r="G51"/>
  <c r="M51"/>
  <c r="B51"/>
  <c r="H51"/>
  <c r="N51"/>
  <c r="M7"/>
  <c r="B15"/>
  <c r="H15"/>
  <c r="N15"/>
  <c r="D19"/>
  <c r="J19"/>
  <c r="F23"/>
  <c r="H27"/>
  <c r="N27"/>
  <c r="E31"/>
  <c r="D31"/>
  <c r="J31"/>
  <c r="F35"/>
  <c r="L35"/>
  <c r="B39"/>
  <c r="H39"/>
  <c r="N39"/>
  <c r="D43"/>
  <c r="J43"/>
  <c r="F53"/>
  <c r="L53"/>
  <c r="F11"/>
  <c r="G23"/>
  <c r="G35"/>
  <c r="D49"/>
  <c r="J49"/>
  <c r="F7"/>
  <c r="I27"/>
  <c r="I39"/>
  <c r="N7"/>
  <c r="L11"/>
  <c r="B7"/>
  <c r="D25"/>
  <c r="F29"/>
  <c r="L29"/>
  <c r="B33"/>
  <c r="H33"/>
  <c r="N33"/>
  <c r="D37"/>
  <c r="J37"/>
  <c r="F41"/>
  <c r="L41"/>
  <c r="F60"/>
  <c r="F9"/>
  <c r="L9"/>
  <c r="L25"/>
  <c r="D27"/>
  <c r="J27"/>
  <c r="B29"/>
  <c r="H29"/>
  <c r="N29"/>
  <c r="F31"/>
  <c r="L31"/>
  <c r="D33"/>
  <c r="J33"/>
  <c r="B35"/>
  <c r="H35"/>
  <c r="N35"/>
  <c r="F37"/>
  <c r="L37"/>
  <c r="D39"/>
  <c r="J39"/>
  <c r="B41"/>
  <c r="H41"/>
  <c r="N41"/>
  <c r="F43"/>
  <c r="L43"/>
  <c r="N47"/>
  <c r="F49"/>
  <c r="L49"/>
  <c r="D51"/>
  <c r="J51"/>
  <c r="B53"/>
  <c r="H53"/>
  <c r="N53"/>
  <c r="E27" i="9"/>
  <c r="E11"/>
  <c r="E29"/>
  <c r="E21"/>
  <c r="E39"/>
  <c r="E41"/>
  <c r="E15"/>
  <c r="E33"/>
  <c r="C23"/>
  <c r="E23" s="1"/>
  <c r="C47"/>
  <c r="E47" s="1"/>
  <c r="D51"/>
  <c r="E51" s="1"/>
  <c r="E10"/>
  <c r="E16"/>
  <c r="E28"/>
  <c r="E34"/>
  <c r="E40"/>
  <c r="G198" i="4" l="1"/>
  <c r="G200" s="1"/>
  <c r="H198"/>
  <c r="H200" s="1"/>
  <c r="AE10" i="10"/>
  <c r="AE11" s="1"/>
  <c r="I196" i="4"/>
  <c r="AD10" i="10"/>
  <c r="AD11"/>
</calcChain>
</file>

<file path=xl/sharedStrings.xml><?xml version="1.0" encoding="utf-8"?>
<sst xmlns="http://schemas.openxmlformats.org/spreadsheetml/2006/main" count="3166" uniqueCount="1198">
  <si>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</si>
  <si>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</si>
  <si>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</si>
  <si>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</si>
  <si>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</si>
  <si>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</si>
  <si>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</si>
  <si>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</si>
  <si>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</si>
  <si>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</si>
  <si>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</si>
  <si>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</si>
  <si>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</si>
  <si>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</si>
  <si>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</si>
  <si>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</si>
  <si>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</si>
  <si>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</si>
  <si>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</si>
  <si>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</si>
  <si>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</si>
  <si>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</si>
  <si>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</si>
  <si>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</si>
  <si>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</si>
  <si>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</si>
  <si>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</si>
  <si>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</si>
  <si>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</si>
  <si>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</si>
  <si>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</si>
  <si>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</si>
  <si>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</si>
  <si>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</si>
  <si>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</si>
  <si>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</si>
  <si>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</si>
  <si>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</si>
  <si>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</si>
  <si>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</si>
  <si>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</si>
  <si>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</si>
  <si>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</si>
  <si>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</si>
  <si>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</si>
  <si>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</si>
  <si>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</si>
  <si>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</si>
  <si>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</si>
  <si>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</si>
  <si>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</si>
  <si>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</si>
  <si>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</si>
  <si>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</si>
  <si>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</si>
  <si>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</si>
  <si>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</si>
  <si>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</si>
  <si>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</si>
  <si>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</si>
  <si>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</si>
  <si>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</si>
  <si>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</si>
  <si>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</si>
  <si>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</si>
  <si>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</si>
  <si>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</si>
  <si>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</si>
  <si>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</si>
  <si>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</si>
  <si>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</si>
  <si>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</si>
  <si>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</si>
  <si>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</si>
  <si>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</si>
  <si>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</si>
  <si>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</si>
  <si>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</si>
  <si>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</si>
  <si>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</si>
  <si>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</si>
  <si>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</si>
  <si>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</si>
  <si>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</si>
  <si>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</si>
  <si>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</si>
  <si>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</si>
  <si>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</si>
  <si>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</si>
  <si>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</si>
  <si>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</si>
  <si>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</si>
  <si>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</si>
  <si>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</si>
  <si>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</si>
  <si>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</si>
  <si>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</si>
  <si>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</si>
  <si>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</si>
  <si>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</si>
  <si>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</si>
  <si>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</si>
  <si>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</si>
  <si>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</si>
  <si>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</si>
  <si>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</si>
  <si>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</si>
  <si>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</si>
  <si>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</si>
  <si>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</si>
  <si>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</si>
  <si>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</si>
  <si>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</si>
  <si>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</si>
  <si>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</si>
  <si>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</si>
  <si>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</si>
  <si>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</si>
  <si>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</si>
  <si>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</si>
  <si>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</si>
  <si>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</si>
  <si>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</si>
  <si>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</si>
  <si>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</si>
  <si>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</si>
  <si>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</si>
  <si>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</si>
  <si>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</si>
  <si>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</si>
  <si>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</si>
  <si>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</si>
  <si>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</si>
  <si>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</si>
  <si>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</si>
  <si>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</si>
  <si>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</si>
  <si>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</si>
  <si>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</si>
  <si>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</si>
  <si>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</si>
  <si>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</si>
  <si>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</si>
  <si>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</si>
  <si>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</si>
  <si>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</si>
  <si>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</si>
  <si>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</si>
  <si>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</si>
  <si>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</si>
  <si>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</si>
  <si>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</si>
  <si>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</si>
  <si>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</si>
  <si>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</si>
  <si>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</si>
  <si>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</si>
  <si>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</si>
  <si>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</si>
  <si>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</si>
  <si>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</si>
  <si>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</si>
  <si>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</si>
  <si>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</si>
  <si>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</si>
  <si>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</si>
  <si>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</si>
  <si>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</si>
  <si>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</si>
  <si>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</si>
  <si>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</si>
  <si>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</si>
  <si>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</si>
  <si>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</si>
  <si>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</si>
  <si>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</si>
  <si>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</si>
  <si>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</si>
  <si>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</si>
  <si>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</si>
  <si>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</si>
  <si>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</si>
  <si>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</si>
  <si>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</si>
  <si>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</si>
  <si>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</si>
  <si>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</si>
  <si>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</si>
  <si>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</si>
  <si>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</si>
  <si>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</si>
  <si>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</si>
  <si>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</si>
  <si>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</si>
  <si>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</si>
  <si>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</si>
  <si>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</si>
  <si>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</si>
  <si>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</si>
  <si>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</si>
  <si>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</si>
  <si>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</si>
  <si>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</si>
  <si>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</si>
  <si>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</si>
  <si>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</si>
  <si>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</si>
  <si>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</si>
  <si>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</si>
  <si>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</si>
  <si>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</si>
  <si>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</si>
  <si>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</si>
  <si>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</si>
  <si>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</si>
  <si>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</si>
  <si>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</si>
  <si>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</si>
  <si>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</si>
  <si>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</si>
  <si>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</si>
  <si>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</si>
  <si>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</si>
  <si>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</si>
  <si>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</si>
  <si>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</si>
  <si>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</si>
  <si>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</si>
  <si>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</si>
  <si>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</si>
  <si>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</si>
  <si>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</si>
  <si>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</si>
  <si>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</si>
  <si>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</si>
  <si>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</si>
  <si>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</si>
  <si>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</si>
  <si>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</si>
  <si>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</si>
  <si>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</si>
  <si>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</si>
  <si>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</si>
  <si>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</si>
  <si>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</si>
  <si>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</si>
  <si>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</si>
  <si>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</si>
  <si>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</si>
  <si>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</si>
  <si>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</si>
  <si>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</si>
  <si>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</si>
  <si>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</si>
  <si>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</si>
  <si>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</si>
  <si>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</si>
  <si>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</si>
  <si>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</si>
  <si>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</si>
  <si>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</si>
  <si>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</si>
  <si>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</si>
  <si>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</si>
  <si>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</si>
  <si>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</si>
  <si>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</si>
  <si>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</si>
  <si>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</si>
  <si>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</si>
  <si>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</si>
  <si>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</si>
  <si>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</si>
  <si>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</si>
  <si>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</si>
  <si>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</si>
  <si>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</si>
  <si>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</si>
  <si>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</si>
  <si>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</si>
  <si>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</si>
  <si>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</si>
  <si>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</si>
  <si>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</si>
  <si>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</si>
  <si>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</si>
  <si>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</si>
  <si>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</si>
  <si>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</si>
  <si>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</si>
  <si>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</si>
  <si>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</si>
  <si>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</si>
  <si>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</si>
  <si>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</si>
  <si>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</si>
  <si>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</si>
  <si>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</si>
  <si>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</si>
  <si>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</si>
  <si>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</si>
  <si>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</si>
  <si>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</si>
  <si>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</si>
  <si>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</si>
  <si>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</si>
  <si>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</si>
  <si>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</si>
  <si>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</si>
  <si>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</si>
  <si>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</si>
  <si>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</si>
  <si>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</si>
  <si>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</si>
  <si>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</si>
  <si>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</si>
  <si>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</si>
  <si>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</si>
  <si>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</si>
  <si>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</si>
  <si>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</si>
  <si>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</si>
  <si>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</si>
  <si>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</si>
  <si>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</si>
  <si>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</si>
  <si>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</si>
  <si>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</si>
  <si>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</si>
  <si>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</si>
  <si>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</si>
  <si>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</si>
  <si>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</si>
  <si>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</si>
  <si>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</si>
  <si>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</si>
  <si>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</si>
  <si>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</si>
  <si>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</si>
  <si>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</si>
  <si>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</si>
  <si>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</si>
  <si>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</si>
  <si>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</si>
  <si>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</si>
  <si>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</si>
  <si>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</si>
  <si>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</si>
  <si>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</si>
  <si>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</si>
  <si>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</si>
  <si>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</si>
  <si>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</si>
  <si>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</si>
  <si>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</si>
  <si>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</si>
  <si>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</si>
  <si>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</si>
  <si>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</si>
  <si>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</si>
  <si>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</si>
  <si>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</si>
  <si>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</si>
  <si>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</si>
  <si>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</si>
  <si>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</si>
  <si>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</si>
  <si>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</si>
  <si>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</si>
  <si>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</si>
  <si>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</si>
  <si>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</si>
  <si>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</si>
  <si>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</si>
  <si>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</si>
  <si>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</si>
  <si>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</si>
  <si>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</si>
  <si>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</si>
  <si>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</si>
  <si>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</si>
  <si>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</si>
  <si>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</si>
  <si>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</si>
  <si>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</si>
  <si>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</si>
  <si>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</si>
  <si>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</si>
  <si>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</si>
  <si>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</si>
  <si>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</si>
  <si>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</si>
  <si>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</si>
  <si>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</si>
  <si>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</si>
  <si>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</si>
  <si>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</si>
  <si>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</si>
  <si>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</si>
  <si>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</si>
  <si>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</si>
  <si>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</si>
  <si>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</si>
  <si>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</si>
  <si>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</si>
  <si>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</si>
  <si>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</si>
  <si>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</si>
  <si>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</si>
  <si>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</si>
  <si>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</si>
  <si>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</si>
  <si>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</si>
  <si>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</si>
  <si>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</si>
  <si>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</si>
  <si>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</si>
  <si>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</si>
  <si>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</si>
  <si>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</si>
  <si>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</si>
  <si>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</si>
  <si>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</si>
  <si>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</si>
  <si>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</si>
  <si>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</si>
  <si>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</si>
  <si>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</si>
  <si>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</si>
  <si>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</si>
  <si>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</si>
  <si>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</si>
  <si>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</si>
  <si>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</si>
  <si>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</si>
  <si>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</si>
  <si>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</si>
  <si>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</si>
  <si>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</si>
  <si>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</si>
  <si>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</si>
  <si>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</si>
  <si>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</si>
  <si>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</si>
  <si>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</si>
  <si>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</si>
  <si>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</si>
  <si>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</si>
  <si>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</si>
  <si>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</si>
  <si>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</si>
  <si>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</si>
  <si>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</si>
  <si>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</si>
  <si>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</si>
  <si>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</si>
  <si>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</si>
  <si>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</si>
  <si>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</si>
  <si>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</si>
  <si>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</si>
  <si>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</si>
  <si>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</si>
  <si>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</si>
  <si>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</si>
  <si>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</si>
  <si>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</si>
  <si>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</si>
  <si>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</si>
  <si>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</si>
  <si>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</si>
  <si>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</si>
  <si>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</si>
  <si>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</si>
  <si>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</si>
  <si>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</si>
  <si>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</si>
  <si>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</si>
  <si>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</si>
  <si>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</si>
  <si>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</si>
  <si>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</si>
  <si>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</si>
  <si>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</si>
  <si>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</si>
  <si>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</si>
  <si>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</si>
  <si>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</si>
  <si>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</si>
  <si>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</si>
  <si>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</si>
  <si>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</si>
  <si>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</si>
  <si>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</si>
  <si>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</si>
  <si>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</si>
  <si>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</si>
  <si>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</si>
  <si>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</si>
  <si>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</si>
  <si>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</si>
  <si>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</si>
  <si>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</si>
  <si>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</si>
  <si>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</si>
  <si>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</si>
  <si>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</si>
  <si>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</si>
  <si>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</si>
  <si>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</si>
  <si>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</si>
  <si>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</si>
  <si>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</si>
  <si>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</si>
  <si>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</si>
  <si>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</si>
  <si>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</si>
  <si>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</si>
  <si>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</si>
  <si>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</si>
  <si>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</si>
  <si>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</si>
  <si>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</si>
  <si>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</si>
  <si>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</si>
  <si>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</si>
  <si>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</si>
  <si>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</si>
  <si>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</si>
  <si>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</si>
  <si>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</si>
  <si>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</si>
  <si>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</si>
  <si>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</si>
  <si>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</si>
  <si>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</si>
  <si>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</si>
  <si>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</si>
  <si>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</si>
  <si>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</si>
  <si>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</si>
  <si>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</si>
  <si>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</si>
  <si>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</si>
  <si>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</si>
  <si>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</si>
  <si>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</si>
  <si>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</si>
  <si>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</si>
  <si>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</si>
  <si>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</si>
  <si>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</si>
  <si>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</si>
  <si>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</si>
  <si>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</si>
  <si>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</si>
  <si>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</si>
  <si>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</si>
  <si>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</si>
  <si>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</si>
  <si>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</si>
  <si>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</si>
  <si>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</si>
  <si>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</si>
  <si>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</si>
  <si>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</si>
  <si>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</si>
  <si>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</si>
  <si>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</si>
  <si>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</si>
  <si>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</si>
  <si>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</si>
  <si>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</si>
  <si>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</si>
  <si>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</si>
  <si>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</si>
  <si>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</si>
  <si>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</si>
  <si>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</si>
  <si>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</si>
  <si>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</si>
  <si>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</si>
  <si>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</si>
  <si>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</si>
  <si>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</si>
  <si>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</si>
  <si>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</si>
  <si>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</si>
  <si>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</si>
  <si>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</si>
  <si>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</si>
  <si>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</si>
  <si>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</si>
  <si>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</si>
  <si>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</si>
  <si>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</si>
  <si>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</si>
  <si>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</si>
  <si>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</si>
  <si>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</si>
  <si>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</si>
  <si>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</si>
  <si>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</si>
  <si>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</si>
  <si>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</si>
  <si>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</si>
  <si>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</si>
  <si>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</si>
  <si>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</si>
  <si>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</si>
  <si>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</si>
  <si>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</si>
  <si>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</si>
  <si>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</si>
  <si>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</si>
  <si>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</si>
  <si>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</si>
  <si>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</si>
  <si>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</si>
  <si>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</si>
  <si>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</si>
  <si>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</si>
  <si>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</si>
  <si>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</si>
  <si>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</si>
  <si>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</si>
  <si>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</si>
  <si>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</si>
  <si>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</si>
  <si>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</si>
  <si>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</si>
  <si>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</si>
  <si>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</si>
  <si>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</si>
  <si>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</si>
  <si>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</si>
  <si>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</si>
  <si>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</si>
  <si>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</si>
  <si>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</si>
  <si>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</si>
  <si>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</si>
  <si>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</si>
  <si>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</si>
  <si>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</si>
  <si>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</si>
  <si>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</si>
  <si>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</si>
  <si>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</si>
  <si>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</si>
  <si>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</si>
  <si>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</si>
  <si>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</si>
  <si>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</si>
  <si>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</si>
  <si>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</si>
  <si>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</si>
  <si>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</si>
  <si>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</si>
  <si>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</si>
  <si>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</si>
  <si>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</si>
  <si>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</si>
  <si>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</si>
  <si>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</si>
  <si>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</si>
  <si>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</si>
  <si>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</si>
  <si>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</si>
  <si>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</si>
  <si>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</si>
  <si>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</si>
  <si>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</si>
  <si>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</si>
  <si>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</si>
  <si>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</si>
  <si>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</si>
  <si>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</si>
  <si>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</si>
  <si>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</si>
  <si>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</si>
  <si>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</si>
  <si>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</si>
  <si>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</si>
  <si>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</si>
  <si>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</si>
  <si>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</si>
  <si>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</si>
  <si>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</si>
  <si>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</si>
  <si>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</si>
  <si>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</si>
  <si>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</si>
  <si>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</si>
  <si>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</si>
  <si>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</si>
  <si>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</si>
  <si>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</si>
  <si>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</si>
  <si>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</si>
  <si>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</si>
  <si>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</si>
  <si>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</si>
  <si>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</si>
  <si>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</si>
  <si>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</si>
  <si>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</si>
  <si>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</si>
  <si>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</si>
  <si>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</si>
  <si>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</si>
  <si>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</si>
  <si>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</si>
  <si>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</si>
  <si>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</si>
  <si>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</si>
  <si>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</si>
  <si>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</si>
  <si>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</si>
  <si>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</si>
  <si>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</si>
  <si>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</si>
  <si>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</si>
  <si>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</si>
  <si>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</si>
  <si>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</si>
  <si>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</si>
  <si>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</si>
  <si>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</si>
  <si>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</si>
  <si>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</si>
  <si>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</si>
  <si>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</si>
  <si>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</si>
  <si>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</si>
  <si>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</si>
  <si>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</si>
  <si>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</si>
  <si>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</si>
  <si>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</si>
  <si>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</si>
  <si>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</si>
  <si>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</si>
  <si>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</si>
  <si>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</si>
  <si>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</si>
  <si>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</si>
  <si>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</si>
  <si>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</si>
  <si>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</si>
  <si>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</si>
  <si>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</si>
  <si>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</si>
  <si>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</si>
  <si>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</si>
  <si>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</si>
  <si>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</si>
  <si>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</si>
  <si>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</si>
  <si>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</si>
  <si>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</si>
  <si>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</si>
  <si>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</si>
  <si>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</si>
  <si>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</si>
  <si>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</si>
  <si>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</si>
  <si>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</si>
  <si>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</si>
  <si>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</si>
  <si>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</si>
  <si>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</si>
  <si>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</si>
  <si>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</si>
  <si>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</si>
  <si>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</si>
  <si>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</si>
  <si>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</si>
  <si>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</si>
  <si>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</si>
  <si>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</si>
  <si>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</si>
  <si>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</si>
  <si>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</si>
  <si>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</si>
  <si>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</si>
  <si>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</si>
  <si>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</si>
  <si>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</si>
  <si>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</si>
  <si>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</si>
  <si>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</si>
  <si>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</si>
  <si>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</si>
  <si>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</si>
  <si>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</si>
  <si>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</si>
  <si>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</si>
  <si>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</si>
  <si>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</si>
  <si>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</si>
  <si>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</si>
  <si>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</si>
  <si>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</si>
  <si>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</si>
  <si>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</si>
  <si>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</si>
  <si>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</si>
  <si>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</si>
  <si>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</si>
  <si>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</si>
  <si>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</si>
  <si>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</si>
  <si>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</si>
  <si>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</si>
  <si>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</si>
  <si>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</si>
  <si>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</si>
  <si>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</si>
  <si>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</si>
  <si>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</si>
  <si>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</si>
  <si>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</si>
  <si>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</si>
  <si>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</si>
  <si>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</si>
  <si>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</si>
  <si>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</si>
  <si>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</si>
  <si>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</si>
  <si>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</si>
  <si>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</si>
  <si>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</si>
  <si>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</si>
  <si>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</si>
  <si>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</si>
  <si>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</si>
  <si>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</si>
  <si>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</si>
  <si>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</si>
  <si>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</si>
  <si>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</si>
  <si>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</si>
  <si>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</si>
  <si>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</si>
  <si>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</si>
  <si>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</si>
  <si>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</si>
  <si>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</si>
  <si>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</si>
  <si>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</si>
  <si>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</si>
  <si>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</si>
  <si>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</si>
  <si>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</si>
  <si>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</si>
  <si>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</si>
  <si>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</si>
  <si>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</si>
  <si>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</si>
  <si>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</si>
  <si>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</si>
  <si>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</si>
  <si>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</si>
  <si>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</si>
  <si>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</si>
  <si>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</si>
  <si>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</si>
  <si>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</si>
  <si>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</si>
  <si>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</si>
  <si>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</si>
  <si>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</si>
  <si>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</si>
  <si>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</si>
  <si>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</si>
  <si>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</si>
  <si>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</si>
  <si>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</si>
  <si>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</si>
  <si>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</si>
  <si>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</si>
  <si>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</si>
  <si>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</si>
  <si>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</si>
  <si>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</si>
  <si>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</si>
  <si>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</si>
  <si>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</si>
  <si>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</si>
  <si>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</si>
  <si>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</si>
  <si>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</si>
  <si>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</si>
  <si>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</si>
  <si>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</si>
  <si>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</si>
  <si>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</si>
  <si>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</si>
  <si>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</si>
  <si>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</si>
  <si>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</si>
  <si>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</si>
  <si>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</si>
  <si>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</si>
  <si>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</si>
  <si>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</si>
  <si>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</si>
  <si>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</si>
  <si>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</si>
  <si>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</si>
  <si>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</si>
  <si>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</si>
  <si>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</si>
  <si>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</si>
  <si>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</si>
  <si>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</si>
  <si>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</si>
  <si>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</si>
  <si>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</si>
  <si>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</si>
  <si>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</si>
  <si>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</si>
  <si>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</si>
  <si>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</si>
  <si>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</si>
  <si>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</si>
  <si>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</si>
  <si>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</si>
  <si>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</si>
  <si>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</si>
  <si>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</si>
  <si>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</si>
  <si>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</si>
  <si>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</si>
  <si>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</si>
  <si>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</si>
  <si>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</si>
  <si>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</si>
  <si>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</si>
  <si>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</si>
  <si>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</si>
  <si>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</si>
  <si>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</si>
  <si>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</si>
  <si>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</si>
  <si>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</si>
  <si>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</si>
  <si>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</si>
  <si>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</si>
  <si>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</si>
  <si>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</si>
  <si>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</si>
  <si>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</si>
  <si>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</si>
  <si>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</si>
  <si>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</si>
  <si>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</si>
  <si>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</si>
  <si>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</si>
  <si>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</si>
  <si>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</si>
  <si>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</si>
  <si>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</si>
  <si>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</si>
  <si>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</si>
  <si>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</si>
  <si>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</si>
  <si>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</si>
  <si>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</si>
  <si>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</si>
  <si>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</si>
  <si>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</si>
  <si>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</si>
  <si>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</si>
  <si>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</si>
  <si>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</si>
  <si>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</si>
  <si>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</si>
  <si>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</si>
  <si>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</si>
  <si>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</si>
  <si>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</si>
  <si>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</si>
  <si>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</si>
  <si>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</si>
  <si>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</si>
  <si>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</si>
  <si>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</si>
  <si>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</si>
  <si>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</si>
  <si>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</si>
  <si>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</si>
  <si>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</si>
  <si>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</si>
  <si>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</si>
  <si>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</si>
  <si>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</si>
  <si>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</si>
  <si>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</si>
  <si>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</si>
  <si>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</si>
  <si>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</si>
  <si>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</si>
  <si>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</si>
  <si>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Saturday</t>
  </si>
  <si>
    <t>P</t>
  </si>
  <si>
    <t xml:space="preserve">1) Barapukuria ST: Unit- 1,2    </t>
  </si>
  <si>
    <t>2) Ghorasal-3,5,7</t>
  </si>
  <si>
    <t>3) Shajibazar 330 MW</t>
  </si>
  <si>
    <t>7) Megnaghat-450 MW.</t>
  </si>
  <si>
    <t xml:space="preserve">Bagerhat-Labanchura 132 kV Ckt-2 Scheduled S/D from Bagerhat 132/33kV end. </t>
  </si>
  <si>
    <t>08:42</t>
  </si>
  <si>
    <t>30 MW load interrup.</t>
  </si>
  <si>
    <t>09:05</t>
  </si>
  <si>
    <t>11:44</t>
  </si>
  <si>
    <t>14:30</t>
  </si>
  <si>
    <t>16:36</t>
  </si>
  <si>
    <t xml:space="preserve">Daudkandi-Sonargaon 132 kV Ckt-2 is restored. </t>
  </si>
  <si>
    <t>17:39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</si>
  <si>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</si>
  <si>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</si>
  <si>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</si>
  <si>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</si>
  <si>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</si>
  <si>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</si>
  <si>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</si>
  <si>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</si>
  <si>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</si>
  <si>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>9893 MW (19:00 )</t>
  </si>
  <si>
    <t>9346 MW (12:00 )</t>
  </si>
  <si>
    <t>Sunday</t>
  </si>
  <si>
    <t>Sonagazi 75 MW Solar Plant</t>
  </si>
  <si>
    <t>29.0°C</t>
  </si>
  <si>
    <t>Western Zone Total</t>
  </si>
  <si>
    <t>System Total</t>
  </si>
  <si>
    <t xml:space="preserve">Total Energy Gen 224.023 MKWHr 
Energy Not Served   0.108 MKWHr 
Energy Requirement     224.131 MKWHr </t>
  </si>
  <si>
    <t>QF-LDC-08</t>
  </si>
  <si>
    <t xml:space="preserve">Page -1 </t>
  </si>
  <si>
    <t>MKWHR.</t>
  </si>
  <si>
    <t>Liter</t>
  </si>
  <si>
    <t>08:17</t>
  </si>
  <si>
    <t>16:45</t>
  </si>
  <si>
    <t>Goalpara-Labanchura  132kV Ckt-2 Scheduled S/D from Goalpara 132/33kV end Due to Maintenence works .</t>
  </si>
  <si>
    <t>08:19</t>
  </si>
  <si>
    <t>13:46</t>
  </si>
  <si>
    <t>Chapainawabganj-Rahanpur 132kV Ckt-1 Scheduled S/D from Chapai 132/33kV end Due to Scada intrgration .</t>
  </si>
  <si>
    <t>08:20</t>
  </si>
  <si>
    <t>16:43</t>
  </si>
  <si>
    <t>08:23</t>
  </si>
  <si>
    <t>15:13</t>
  </si>
  <si>
    <t>Bheramara 230/132kV S/S Transformer-1 HT Scheduled S/D Due to Annual Maintenance .</t>
  </si>
  <si>
    <t>Bheramara 230/132kV S/S Transformer-1 LT Scheduled S/D Due to Annual Maintenance.</t>
  </si>
  <si>
    <t>13:43</t>
  </si>
  <si>
    <t>Sunamganj 132/33kV S/S Tr-1 HT Scheduled S/D Due to Ten telta test .</t>
  </si>
  <si>
    <t>08:27</t>
  </si>
  <si>
    <t>15:35</t>
  </si>
  <si>
    <t>Aminbazar-Meghnaghat 230kV Ckt-1 Scheduled S/D from Aminbazar 400/230/132kV end.</t>
  </si>
  <si>
    <t>08:40</t>
  </si>
  <si>
    <t xml:space="preserve">Gopalganj(N)-Madaripur   132kV Ckt-3 Scheduled S/D from Madaripur 132/33kV end Due to Annual maintenance and from </t>
  </si>
  <si>
    <t xml:space="preserve">Gopalganj 400/132kVend.  </t>
  </si>
  <si>
    <t>16:37</t>
  </si>
  <si>
    <t xml:space="preserve">Madaripur 132/33kV S/S Gopaganj North CKT-04 Scheduled S/D Due to Annual maintenance. </t>
  </si>
  <si>
    <t>08:41</t>
  </si>
  <si>
    <t>Rampur 230/132/33 S/S Khulshi-2 Scheduled S/D Due to Khulshi Gird Maintenance .</t>
  </si>
  <si>
    <t>11:41</t>
  </si>
  <si>
    <t>Halishahar-Khulshi  132kV Ckt-2 Scheduled S/D from Khulshi 132/33kV end Due to Annual Maintenance(BAY).</t>
  </si>
  <si>
    <t>08:49</t>
  </si>
  <si>
    <t xml:space="preserve">Gopalganj 400/132kV S/S 132kV Madaripur Ckt-4 Scheduled S/D </t>
  </si>
  <si>
    <t>08:57</t>
  </si>
  <si>
    <t>Bibiyana-Shahjibazar 230 kV Ckt-2 Scheduled S/D from Bibiana 400/230kV end Due to A/M.</t>
  </si>
  <si>
    <t>12:35</t>
  </si>
  <si>
    <t xml:space="preserve">Dohazari 132/33kV S/S Power Transformer -T-1 HT Scheduled S/D Due to Shutdown taken by Satkania PDB for Isolator </t>
  </si>
  <si>
    <t xml:space="preserve">maintenance work. </t>
  </si>
  <si>
    <t xml:space="preserve">Dohazari 132/33kV S/S Power Transformer -T-1 LT Scheduled S/D Due to Shutdown taken by Satkania PDB for Isolator </t>
  </si>
  <si>
    <t>09:24</t>
  </si>
  <si>
    <t xml:space="preserve">Kaliakoir 400/230/132kV S/S 132 kV Bus-1 is restored. </t>
  </si>
  <si>
    <t>09:39</t>
  </si>
  <si>
    <t xml:space="preserve">Cumilla(N) 230/132/33kV S/S 132KV T-04 HT Forced S/D. </t>
  </si>
  <si>
    <t xml:space="preserve">Cumilla(N) 230/132/33kV S/S 132KV T-04 LT Forced S/D Due to 132KV DS(Q7) Maintenance. </t>
  </si>
  <si>
    <t>09:40</t>
  </si>
  <si>
    <t>16:32</t>
  </si>
  <si>
    <t xml:space="preserve">Joydebpur 132/33kV S/S GT-4 HT Scheduled S/D Due to Gas leakage maintenance at 33 kV GIS Bus. </t>
  </si>
  <si>
    <t>10:03</t>
  </si>
  <si>
    <t xml:space="preserve">Dhamrai-Kaliakoir 132 kV Ckt-1 is restored. </t>
  </si>
  <si>
    <t>10:06</t>
  </si>
  <si>
    <t xml:space="preserve">Sirajganj-Ullahpara 132KV Ckt-1 is restored. </t>
  </si>
  <si>
    <t>10:07</t>
  </si>
  <si>
    <t xml:space="preserve">Sirajganj-Ullahpara 132KV Ckt-2 is restored. </t>
  </si>
  <si>
    <t>10:10</t>
  </si>
  <si>
    <t>17:48</t>
  </si>
  <si>
    <t>Sreepur 230/132/33kV S/S Sreepur-Ashuganj Ckt-1 Project Work S/D Due to Project work .</t>
  </si>
  <si>
    <t>10:15</t>
  </si>
  <si>
    <t>12:13</t>
  </si>
  <si>
    <t>Magura 132/33kV S/S T-1 (405T) HT Forced S/D Due to Oil leakage of radiator of 132kV (T1).</t>
  </si>
  <si>
    <t>10:45</t>
  </si>
  <si>
    <t xml:space="preserve">Chandpur 132/33kV S/S 422T LT is restored. </t>
  </si>
  <si>
    <t xml:space="preserve">Chandpur 132/33kV S/S 422T HT is restored. </t>
  </si>
  <si>
    <t>10:48</t>
  </si>
  <si>
    <t>20:12</t>
  </si>
  <si>
    <t xml:space="preserve">Kamrangirchar-Keraniganj  132kV Ckt Scheduled S/D from Kamrangirchar 132/33kV end and from Keranigonj </t>
  </si>
  <si>
    <t>230/132/33kV end Due to Maintenance at Kamrangirchar end.</t>
  </si>
  <si>
    <t>10:55</t>
  </si>
  <si>
    <t>20:05</t>
  </si>
  <si>
    <t xml:space="preserve">Kamrangirchar 132/33kV S/S Bus-1 Scheduled S/D. </t>
  </si>
  <si>
    <t>11:15</t>
  </si>
  <si>
    <t xml:space="preserve">Sylhet 132/33kV S/S 150MW GT PS is restored. </t>
  </si>
  <si>
    <t>11:20</t>
  </si>
  <si>
    <t xml:space="preserve">Chowmuhani 132/33kV S/S TR1-415T HT is restored. </t>
  </si>
  <si>
    <t>11:22</t>
  </si>
  <si>
    <t>13:17</t>
  </si>
  <si>
    <t>Chowmuhani 132/33kV S/S TR3-435T LT Scheduled S/D Due to Tr-3 33kv bus maintenance.</t>
  </si>
  <si>
    <t xml:space="preserve">Chowmuhani 132/33kV S/S TR1-415T LT is restored. </t>
  </si>
  <si>
    <t>15 MW load interrup.</t>
  </si>
  <si>
    <t>11:27</t>
  </si>
  <si>
    <t>13:16</t>
  </si>
  <si>
    <t>Chowmuhani 132/33kV S/S TR3-435T HT Project Work S/D Due to Tr-3 33kv bus maintenance.</t>
  </si>
  <si>
    <t>11:42</t>
  </si>
  <si>
    <t xml:space="preserve">Panchagarh 132/33kV S/S T-3(A+B)(427T) HT Scheduled S/D Due to Oil Centrifuge work. </t>
  </si>
  <si>
    <t>11:52</t>
  </si>
  <si>
    <t xml:space="preserve">Chowmuhani 132/33kV S/S TR2-425T HT is restored. </t>
  </si>
  <si>
    <t>11:55</t>
  </si>
  <si>
    <t xml:space="preserve">Chowmuhani 132/33kV S/S TR2-425T LT is restored. </t>
  </si>
  <si>
    <t>12:25</t>
  </si>
  <si>
    <t xml:space="preserve">Meghnaghat 400/230 KV ATR-2 was switched on. </t>
  </si>
  <si>
    <t>12:46</t>
  </si>
  <si>
    <t>13:08</t>
  </si>
  <si>
    <t>Sonargaon 132/33kV S/S Tr-2 LT Forced S/D Due to Auxiliary transformer fuse change.</t>
  </si>
  <si>
    <t>13:35</t>
  </si>
  <si>
    <t>Sylhet 225 MW CCPP Syncronized with remarks:- GT .</t>
  </si>
  <si>
    <t>15:52</t>
  </si>
  <si>
    <t>Sunamganj 132/33kV S/S Tr-2 HT Scheduled S/D Due to Ten-Delta Test .</t>
  </si>
  <si>
    <t>14:49</t>
  </si>
  <si>
    <t xml:space="preserve">Joypurhat 132/33kV S/S Naogaon Ckt.-2 is restored. </t>
  </si>
  <si>
    <t>15:44</t>
  </si>
  <si>
    <t>18:25</t>
  </si>
  <si>
    <t>Aminbazar-Meghnaghat 230kV Ckt-2 Scheduled S/D from Aminbazar 400/230/132kV end.</t>
  </si>
  <si>
    <t>16:05</t>
  </si>
  <si>
    <t>16:39</t>
  </si>
  <si>
    <t xml:space="preserve">Kabirpur -Tongi   132kV Ckt-2 Forced S/D from Tongi 230/132/33kV end Due to Removing dish wire from line. </t>
  </si>
  <si>
    <t xml:space="preserve">50 MW load interrup in </t>
  </si>
  <si>
    <t>16:11</t>
  </si>
  <si>
    <t xml:space="preserve">Faridpur 132/33kV S/S Transformer-2 HT is restored. </t>
  </si>
  <si>
    <t>Tongi 230/132 kV end.</t>
  </si>
  <si>
    <t>16:12</t>
  </si>
  <si>
    <t xml:space="preserve">Faridpur 132/33kV S/S Transformer-2 LT is restored. </t>
  </si>
  <si>
    <t>16:49</t>
  </si>
  <si>
    <t xml:space="preserve">Cox'sbazar-Dohazari 132 kV Ckt-1 is restored. </t>
  </si>
  <si>
    <t>17:07</t>
  </si>
  <si>
    <t xml:space="preserve">Bogura(New)-Naogaon 132 kV Ckt-1 is restored. </t>
  </si>
  <si>
    <t>17:09</t>
  </si>
  <si>
    <t xml:space="preserve">Bogura(New)-Naogaon 132 kV Ckt-2 is restored. </t>
  </si>
  <si>
    <t>Naogaon-Niyamatpur  132kV Ckt-1 Forced S/D from Niamatpur 132/33kV end Due to Naogaon-Niyamatpur CB open.</t>
  </si>
  <si>
    <t>17:23</t>
  </si>
  <si>
    <t>22:26</t>
  </si>
  <si>
    <t xml:space="preserve">Mirzapur 132/33kV S/S Transformer-02(E07) LT Forced S/D Due to PBS 33 kV feeder bus side loop Red hot 
remove purpose. </t>
  </si>
  <si>
    <t xml:space="preserve">Mirzapur 132/33kV S/S Transformer-02(E07) HT Forced S/D Due to PBS 33 kV feeder bus side loop Red hot 
remove purpose. </t>
  </si>
  <si>
    <t>22:40</t>
  </si>
  <si>
    <t xml:space="preserve">Feni 132/33kV S/S Bus-1 is restored. </t>
  </si>
  <si>
    <t>22:44</t>
  </si>
  <si>
    <t xml:space="preserve">Feni 132/33kV S/S T-2(415T) LT is restored. </t>
  </si>
  <si>
    <t xml:space="preserve">Feni 132/33kV S/S T-2(415T) HT is restored. </t>
  </si>
  <si>
    <t>23:19</t>
  </si>
  <si>
    <t xml:space="preserve">Chauddagram-Feni 132 kV Ckt-1 is restored. </t>
  </si>
  <si>
    <t>23:20</t>
  </si>
  <si>
    <t xml:space="preserve">Chauddagram-Feni 132 kV Ckt-2 is restored. </t>
  </si>
  <si>
    <t>23:30</t>
  </si>
  <si>
    <t xml:space="preserve">Feni 132/33kV S/S Feni-Lanka HFO PS is restored. </t>
  </si>
  <si>
    <t>02:04</t>
  </si>
  <si>
    <t xml:space="preserve">Bibiyana-3 400 MW tripped due to tripping of gas booster compressor. </t>
  </si>
  <si>
    <t>05:19</t>
  </si>
  <si>
    <t>05:32</t>
  </si>
  <si>
    <t xml:space="preserve">Niamatpur 132/33kV S/S 426T LT Tripped showing DIR O/C &amp; E/F Relay. relays Due to Rajshahi -2 Feeder fault . </t>
  </si>
  <si>
    <t>05:34</t>
  </si>
  <si>
    <t xml:space="preserve">Mirzapur 132/33kV S/S Transformer-01(E05) HT is restored. </t>
  </si>
  <si>
    <t>05:53</t>
  </si>
  <si>
    <t>Barishal 132/33kV S/S T-1 (405T) LT Scheduled S/D Due to Pbs bus side red hot maintenance work.</t>
  </si>
  <si>
    <t>25 MW load interrup.</t>
  </si>
  <si>
    <t>06:12</t>
  </si>
  <si>
    <t>06:34</t>
  </si>
  <si>
    <t>Mirzapur 132/33kV S/S Transformer-02(E07) LT Tripped showing OC, EF relays Due to PBS 33 kV feeder fault.</t>
  </si>
  <si>
    <t>Mirzapur 132/33kV S/S Transformer-01(E05) LT Tripped showing OC,EF relays Due to PBS 33 feeder fault.</t>
  </si>
  <si>
    <t>06:33</t>
  </si>
  <si>
    <t>Mirzapur 132/33kV S/S Transformer-01(E05) HT Tripped showing 87T General Trip relays Due to PBS 33 kV feeder fault.</t>
  </si>
  <si>
    <t>06:54</t>
  </si>
  <si>
    <t>Barishal 132/33kV S/S T-1 (405T) HT Scheduled S/D Due to Pbs bus side red hot maintenance work.</t>
  </si>
  <si>
    <t>07:03</t>
  </si>
  <si>
    <t xml:space="preserve">Aminbazar-Meghnaghat 230kV Ckt-2 Scheduled S/D from Aminbazar 400/230/132kV end. </t>
  </si>
  <si>
    <t>07:26</t>
  </si>
  <si>
    <t>Rajshahi 132/33kV S/S Transformer T-1(405T) LT Scheduled S/D Due to General cleaning.</t>
  </si>
  <si>
    <t>Rajshahi 132/33kV S/S Transformer T-1(405T) HT Scheduled S/D.</t>
  </si>
  <si>
    <t>07:28</t>
  </si>
  <si>
    <t>07:32</t>
  </si>
  <si>
    <t>Feni 132/33kV S/S T-2(415T) LT Scheduled S/D Due to 33 kV Bus Coupler DS open from PDB (33 kv side)</t>
  </si>
  <si>
    <t>18 MW load interrup.</t>
  </si>
  <si>
    <t>Superintendent Engineer</t>
  </si>
  <si>
    <t>Load Despatch Circle</t>
  </si>
  <si>
    <r>
      <t>Kamalaghat 54 MW PP(</t>
    </r>
    <r>
      <rPr>
        <sz val="10"/>
        <color indexed="9"/>
        <rFont val="Arial"/>
        <family val="2"/>
      </rPr>
      <t>Banco Energy</t>
    </r>
    <r>
      <rPr>
        <sz val="14"/>
        <color indexed="9"/>
        <rFont val="Arial"/>
        <family val="2"/>
      </rPr>
      <t>)</t>
    </r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</si>
</sst>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i/>
      <sz val="16"/>
      <color indexed="12"/>
      <name val="Arial"/>
      <family val="2"/>
    </font>
    <font>
      <u/>
      <sz val="16"/>
      <name val="Times New Roman"/>
      <family val="1"/>
    </font>
    <font>
      <sz val="22"/>
      <name val="Times New Roman"/>
      <family val="1"/>
    </font>
    <font>
      <b/>
      <sz val="22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6"/>
      <name val="Times New Roman"/>
      <family val="1"/>
    </font>
    <font>
      <sz val="26"/>
      <color theme="1"/>
      <name val="Times New Roman"/>
      <family val="1"/>
    </font>
    <font>
      <sz val="30"/>
      <name val="Times New Roman"/>
      <family val="1"/>
    </font>
    <font>
      <sz val="30"/>
      <color theme="1"/>
      <name val="Times New Roman"/>
      <family val="1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10"/>
      <color indexed="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DF1EE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506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3" fillId="32" borderId="13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4" fillId="33" borderId="14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0" fillId="19" borderId="13" applyNumberFormat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2" fillId="35" borderId="19" applyNumberFormat="0" applyFon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84" fillId="32" borderId="20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</cellStyleXfs>
  <cellXfs count="217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0" fontId="44" fillId="0" borderId="0" xfId="1" applyFont="1"/>
    <xf numFmtId="0" fontId="2" fillId="6" borderId="9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1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1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1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1" xfId="1" applyNumberFormat="1" applyFont="1" applyFill="1" applyBorder="1" applyAlignment="1">
      <alignment horizontal="center" vertical="center"/>
    </xf>
    <xf numFmtId="20" fontId="66" fillId="6" borderId="11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1" xfId="1" quotePrefix="1" applyNumberFormat="1" applyFont="1" applyFill="1" applyBorder="1" applyAlignment="1">
      <alignment horizontal="center"/>
    </xf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95" fillId="0" borderId="0" xfId="0" applyFont="1"/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1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2" fillId="0" borderId="0" xfId="0" applyNumberFormat="1" applyFont="1" applyAlignment="1">
      <alignment horizont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5" fillId="0" borderId="0" xfId="0" applyFont="1" applyAlignment="1">
      <alignment horizontal="center" vertical="center"/>
    </xf>
    <xf numFmtId="2" fontId="105" fillId="0" borderId="0" xfId="0" applyNumberFormat="1" applyFont="1" applyAlignment="1">
      <alignment horizontal="center" vertical="center"/>
    </xf>
    <xf numFmtId="0" fontId="48" fillId="0" borderId="0" xfId="0" applyFont="1"/>
    <xf numFmtId="0" fontId="106" fillId="0" borderId="0" xfId="0" applyFont="1"/>
    <xf numFmtId="0" fontId="108" fillId="0" borderId="0" xfId="0" applyFont="1"/>
    <xf numFmtId="0" fontId="108" fillId="42" borderId="0" xfId="0" applyFont="1" applyFill="1"/>
    <xf numFmtId="0" fontId="50" fillId="0" borderId="0" xfId="0" applyFont="1"/>
    <xf numFmtId="0" fontId="110" fillId="0" borderId="0" xfId="0" applyFont="1"/>
    <xf numFmtId="0" fontId="111" fillId="0" borderId="0" xfId="0" applyFont="1" applyAlignment="1">
      <alignment horizontal="center"/>
    </xf>
    <xf numFmtId="0" fontId="111" fillId="2" borderId="0" xfId="0" applyFont="1" applyFill="1" applyAlignment="1">
      <alignment horizontal="center"/>
    </xf>
    <xf numFmtId="0" fontId="111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27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3" xfId="4" applyFont="1" applyBorder="1">
      <alignment vertical="center"/>
    </xf>
    <xf numFmtId="17" fontId="7" fillId="0" borderId="53" xfId="4" applyNumberFormat="1" applyFont="1" applyBorder="1" applyAlignment="1">
      <alignment horizontal="left" vertical="center"/>
    </xf>
    <xf numFmtId="0" fontId="14" fillId="0" borderId="33" xfId="4" applyFont="1" applyBorder="1">
      <alignment vertical="center"/>
    </xf>
    <xf numFmtId="169" fontId="28" fillId="4" borderId="26" xfId="0" applyNumberFormat="1" applyFont="1" applyFill="1" applyBorder="1" applyAlignment="1">
      <alignment horizontal="center" vertical="center"/>
    </xf>
    <xf numFmtId="0" fontId="29" fillId="43" borderId="29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29" fillId="44" borderId="26" xfId="0" applyFont="1" applyFill="1" applyBorder="1" applyAlignment="1">
      <alignment horizontal="center" vertical="center" wrapText="1"/>
    </xf>
    <xf numFmtId="0" fontId="30" fillId="44" borderId="22" xfId="0" applyFont="1" applyFill="1" applyBorder="1" applyAlignment="1">
      <alignment horizontal="center" vertical="center" wrapText="1"/>
    </xf>
    <xf numFmtId="172" fontId="31" fillId="44" borderId="22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29" xfId="0" applyFont="1" applyBorder="1" applyAlignment="1">
      <alignment vertical="center" wrapText="1"/>
    </xf>
    <xf numFmtId="1" fontId="28" fillId="0" borderId="30" xfId="0" applyNumberFormat="1" applyFont="1" applyBorder="1" applyAlignment="1" applyProtection="1">
      <alignment horizontal="center" vertical="center"/>
      <protection locked="0"/>
    </xf>
    <xf numFmtId="1" fontId="28" fillId="0" borderId="30" xfId="0" applyNumberFormat="1" applyFont="1" applyBorder="1" applyAlignment="1">
      <alignment horizontal="center" vertical="center"/>
    </xf>
    <xf numFmtId="1" fontId="10" fillId="0" borderId="30" xfId="0" applyNumberFormat="1" applyFont="1" applyBorder="1" applyAlignment="1" applyProtection="1">
      <alignment horizontal="center" vertical="center"/>
      <protection locked="0"/>
    </xf>
    <xf numFmtId="174" fontId="33" fillId="0" borderId="30" xfId="0" applyNumberFormat="1" applyFont="1" applyBorder="1" applyAlignment="1" applyProtection="1">
      <alignment horizontal="center" vertical="center"/>
      <protection locked="0"/>
    </xf>
    <xf numFmtId="1" fontId="33" fillId="0" borderId="30" xfId="0" applyNumberFormat="1" applyFont="1" applyBorder="1" applyAlignment="1" applyProtection="1">
      <alignment horizontal="center" vertical="center"/>
      <protection locked="0"/>
    </xf>
    <xf numFmtId="174" fontId="33" fillId="0" borderId="31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37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37" xfId="0" applyNumberFormat="1" applyFont="1" applyFill="1" applyBorder="1" applyAlignment="1">
      <alignment horizontal="center" vertical="center"/>
    </xf>
    <xf numFmtId="174" fontId="10" fillId="49" borderId="23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4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4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6" xfId="12" applyNumberFormat="1" applyFont="1" applyFill="1" applyBorder="1" applyAlignment="1">
      <alignment horizontal="left" vertical="center"/>
    </xf>
    <xf numFmtId="1" fontId="36" fillId="55" borderId="34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5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6" xfId="0" applyNumberFormat="1" applyFont="1" applyFill="1" applyBorder="1" applyAlignment="1" applyProtection="1">
      <alignment horizontal="center" vertical="center"/>
      <protection locked="0"/>
    </xf>
    <xf numFmtId="177" fontId="36" fillId="41" borderId="34" xfId="12" applyNumberFormat="1" applyFont="1" applyFill="1" applyBorder="1" applyAlignment="1">
      <alignment horizontal="center" vertical="center"/>
    </xf>
    <xf numFmtId="177" fontId="112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35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4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5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6" xfId="0" applyNumberFormat="1" applyFont="1" applyFill="1" applyBorder="1" applyAlignment="1" applyProtection="1">
      <alignment horizontal="center" vertical="center"/>
      <protection locked="0"/>
    </xf>
    <xf numFmtId="1" fontId="10" fillId="53" borderId="26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6" xfId="12" applyNumberFormat="1" applyFont="1" applyFill="1" applyBorder="1" applyAlignment="1">
      <alignment horizontal="left" vertical="center"/>
    </xf>
    <xf numFmtId="177" fontId="10" fillId="56" borderId="27" xfId="12" applyNumberFormat="1" applyFont="1" applyFill="1" applyBorder="1" applyAlignment="1">
      <alignment vertical="center"/>
    </xf>
    <xf numFmtId="177" fontId="10" fillId="56" borderId="28" xfId="12" applyNumberFormat="1" applyFont="1" applyFill="1" applyBorder="1" applyAlignment="1">
      <alignment vertical="center"/>
    </xf>
    <xf numFmtId="177" fontId="10" fillId="56" borderId="28" xfId="12" applyNumberFormat="1" applyFont="1" applyFill="1" applyBorder="1" applyAlignment="1">
      <alignment horizontal="center" vertical="center"/>
    </xf>
    <xf numFmtId="177" fontId="10" fillId="56" borderId="26" xfId="12" applyNumberFormat="1" applyFont="1" applyFill="1" applyBorder="1" applyAlignment="1">
      <alignment vertical="center"/>
    </xf>
    <xf numFmtId="177" fontId="36" fillId="41" borderId="26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28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2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6" fillId="0" borderId="10" xfId="0" applyFont="1" applyBorder="1" applyAlignment="1">
      <alignment horizontal="center" vertical="center"/>
    </xf>
    <xf numFmtId="0" fontId="40" fillId="0" borderId="22" xfId="2" applyFont="1" applyBorder="1" applyAlignment="1">
      <alignment horizontal="center" vertical="center"/>
    </xf>
    <xf numFmtId="0" fontId="40" fillId="0" borderId="28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6" fillId="0" borderId="27" xfId="0" applyFont="1" applyBorder="1" applyAlignment="1">
      <alignment horizontal="center" vertical="center"/>
    </xf>
    <xf numFmtId="0" fontId="40" fillId="0" borderId="28" xfId="2" applyFont="1" applyBorder="1" applyAlignment="1">
      <alignment horizontal="center" vertical="center"/>
    </xf>
    <xf numFmtId="0" fontId="116" fillId="0" borderId="103" xfId="0" applyFont="1" applyBorder="1" applyAlignment="1">
      <alignment horizontal="center" vertical="center"/>
    </xf>
    <xf numFmtId="0" fontId="116" fillId="0" borderId="33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70" fontId="40" fillId="0" borderId="30" xfId="2" applyNumberFormat="1" applyFont="1" applyBorder="1" applyAlignment="1">
      <alignment vertical="center"/>
    </xf>
    <xf numFmtId="0" fontId="40" fillId="0" borderId="30" xfId="2" applyFont="1" applyBorder="1" applyAlignment="1">
      <alignment vertical="center"/>
    </xf>
    <xf numFmtId="0" fontId="40" fillId="0" borderId="31" xfId="2" applyFont="1" applyBorder="1" applyAlignment="1">
      <alignment horizontal="center" vertical="center"/>
    </xf>
    <xf numFmtId="0" fontId="40" fillId="0" borderId="26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6" xfId="3" applyNumberFormat="1" applyFont="1" applyBorder="1" applyAlignment="1">
      <alignment vertical="center"/>
    </xf>
    <xf numFmtId="0" fontId="42" fillId="0" borderId="36" xfId="14" applyNumberFormat="1" applyFont="1" applyBorder="1"/>
    <xf numFmtId="0" fontId="42" fillId="2" borderId="36" xfId="3" applyNumberFormat="1" applyFont="1" applyFill="1" applyBorder="1" applyAlignment="1">
      <alignment vertical="center"/>
    </xf>
    <xf numFmtId="0" fontId="42" fillId="0" borderId="36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6" xfId="8" applyNumberFormat="1" applyFont="1" applyFill="1" applyBorder="1">
      <alignment vertical="center"/>
    </xf>
    <xf numFmtId="0" fontId="42" fillId="0" borderId="36" xfId="10" applyNumberFormat="1" applyFont="1" applyBorder="1" applyAlignment="1">
      <alignment vertical="center"/>
    </xf>
    <xf numFmtId="0" fontId="42" fillId="0" borderId="28" xfId="0" applyFont="1" applyBorder="1" applyAlignment="1">
      <alignment horizontal="center" vertical="center"/>
    </xf>
    <xf numFmtId="0" fontId="42" fillId="0" borderId="28" xfId="1" applyFont="1" applyBorder="1" applyAlignment="1">
      <alignment horizontal="center" vertical="center"/>
    </xf>
    <xf numFmtId="0" fontId="117" fillId="0" borderId="29" xfId="1" applyFont="1" applyBorder="1" applyAlignment="1">
      <alignment horizontal="center" vertical="center"/>
    </xf>
    <xf numFmtId="0" fontId="117" fillId="0" borderId="30" xfId="1" applyFont="1" applyBorder="1" applyAlignment="1">
      <alignment vertical="center"/>
    </xf>
    <xf numFmtId="0" fontId="117" fillId="0" borderId="30" xfId="1" applyFont="1" applyBorder="1" applyAlignment="1">
      <alignment horizontal="center" vertical="center"/>
    </xf>
    <xf numFmtId="1" fontId="117" fillId="0" borderId="26" xfId="1" applyNumberFormat="1" applyFont="1" applyBorder="1" applyAlignment="1">
      <alignment horizontal="center" vertical="center"/>
    </xf>
    <xf numFmtId="0" fontId="42" fillId="0" borderId="26" xfId="14" applyNumberFormat="1" applyFont="1" applyBorder="1"/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0" fontId="117" fillId="0" borderId="31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0" fontId="42" fillId="0" borderId="27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6" xfId="1" applyNumberFormat="1" applyFont="1" applyBorder="1" applyAlignment="1" applyProtection="1">
      <alignment horizontal="center" vertical="center"/>
      <protection locked="0"/>
    </xf>
    <xf numFmtId="0" fontId="118" fillId="0" borderId="27" xfId="1" applyFont="1" applyBorder="1" applyAlignment="1">
      <alignment vertical="center"/>
    </xf>
    <xf numFmtId="0" fontId="118" fillId="0" borderId="0" xfId="1" applyFont="1" applyAlignment="1">
      <alignment horizontal="center" vertical="center"/>
    </xf>
    <xf numFmtId="0" fontId="118" fillId="0" borderId="8" xfId="1" applyFont="1" applyBorder="1" applyAlignment="1">
      <alignment horizontal="center" vertical="center"/>
    </xf>
    <xf numFmtId="0" fontId="118" fillId="0" borderId="28" xfId="4" applyFont="1" applyBorder="1" applyAlignment="1">
      <alignment horizontal="center" vertical="center"/>
    </xf>
    <xf numFmtId="1" fontId="118" fillId="0" borderId="104" xfId="4" applyNumberFormat="1" applyFont="1" applyBorder="1" applyAlignment="1">
      <alignment horizontal="center" vertical="center"/>
    </xf>
    <xf numFmtId="1" fontId="118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7" fillId="0" borderId="22" xfId="1" applyFont="1" applyBorder="1" applyAlignment="1">
      <alignment horizontal="center" vertical="center"/>
    </xf>
    <xf numFmtId="1" fontId="117" fillId="0" borderId="22" xfId="1" applyNumberFormat="1" applyFont="1" applyBorder="1" applyAlignment="1">
      <alignment horizontal="center" vertical="center"/>
    </xf>
    <xf numFmtId="14" fontId="40" fillId="0" borderId="22" xfId="3" applyNumberFormat="1" applyFont="1" applyBorder="1" applyAlignment="1">
      <alignment horizontal="left" vertical="center"/>
    </xf>
    <xf numFmtId="14" fontId="117" fillId="0" borderId="31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29" xfId="4" applyNumberFormat="1" applyFont="1" applyBorder="1">
      <alignment vertical="center"/>
    </xf>
    <xf numFmtId="180" fontId="42" fillId="0" borderId="30" xfId="4" applyNumberFormat="1" applyFont="1" applyBorder="1">
      <alignment vertical="center"/>
    </xf>
    <xf numFmtId="1" fontId="42" fillId="0" borderId="26" xfId="4" applyNumberFormat="1" applyFont="1" applyBorder="1" applyAlignment="1">
      <alignment horizontal="center" vertical="center"/>
    </xf>
    <xf numFmtId="0" fontId="42" fillId="0" borderId="31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29" xfId="4" applyFont="1" applyBorder="1">
      <alignment vertical="center"/>
    </xf>
    <xf numFmtId="0" fontId="7" fillId="0" borderId="30" xfId="4" applyFont="1" applyBorder="1">
      <alignment vertical="center"/>
    </xf>
    <xf numFmtId="1" fontId="7" fillId="0" borderId="30" xfId="4" applyNumberFormat="1" applyFont="1" applyBorder="1" applyAlignment="1">
      <alignment horizontal="right" vertical="center"/>
    </xf>
    <xf numFmtId="0" fontId="7" fillId="0" borderId="31" xfId="4" applyFont="1" applyBorder="1">
      <alignment vertical="center"/>
    </xf>
    <xf numFmtId="0" fontId="50" fillId="0" borderId="31" xfId="0" applyFont="1" applyBorder="1"/>
    <xf numFmtId="1" fontId="14" fillId="0" borderId="137" xfId="4" applyNumberFormat="1" applyFont="1" applyBorder="1" applyAlignment="1">
      <alignment horizontal="left" vertical="center"/>
    </xf>
    <xf numFmtId="1" fontId="14" fillId="0" borderId="93" xfId="4" applyNumberFormat="1" applyFont="1" applyBorder="1" applyAlignment="1">
      <alignment horizontal="right" vertical="center"/>
    </xf>
    <xf numFmtId="0" fontId="19" fillId="0" borderId="27" xfId="0" applyFont="1" applyBorder="1"/>
    <xf numFmtId="0" fontId="14" fillId="0" borderId="37" xfId="4" applyFont="1" applyBorder="1">
      <alignment vertical="center"/>
    </xf>
    <xf numFmtId="0" fontId="14" fillId="0" borderId="39" xfId="4" applyFont="1" applyBorder="1">
      <alignment vertical="center"/>
    </xf>
    <xf numFmtId="1" fontId="14" fillId="0" borderId="138" xfId="4" applyNumberFormat="1" applyFont="1" applyBorder="1" applyAlignment="1">
      <alignment horizontal="left" vertical="center"/>
    </xf>
    <xf numFmtId="1" fontId="14" fillId="0" borderId="100" xfId="4" applyNumberFormat="1" applyFont="1" applyBorder="1" applyAlignment="1">
      <alignment horizontal="right" vertical="center"/>
    </xf>
    <xf numFmtId="0" fontId="19" fillId="0" borderId="139" xfId="0" applyFont="1" applyBorder="1"/>
    <xf numFmtId="0" fontId="19" fillId="0" borderId="33" xfId="0" applyFont="1" applyBorder="1"/>
    <xf numFmtId="1" fontId="23" fillId="0" borderId="53" xfId="4" applyNumberFormat="1" applyFont="1" applyBorder="1">
      <alignment vertical="center"/>
    </xf>
    <xf numFmtId="0" fontId="19" fillId="0" borderId="31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19" fillId="0" borderId="29" xfId="1" applyFont="1" applyBorder="1" applyAlignment="1">
      <alignment horizontal="center" vertical="center"/>
    </xf>
    <xf numFmtId="0" fontId="119" fillId="0" borderId="30" xfId="1" applyFont="1" applyBorder="1" applyAlignment="1">
      <alignment vertical="center"/>
    </xf>
    <xf numFmtId="0" fontId="119" fillId="0" borderId="30" xfId="1" applyFont="1" applyBorder="1" applyAlignment="1">
      <alignment horizontal="center" vertical="center"/>
    </xf>
    <xf numFmtId="1" fontId="119" fillId="0" borderId="26" xfId="1" applyNumberFormat="1" applyFont="1" applyBorder="1" applyAlignment="1">
      <alignment horizontal="center" vertical="center"/>
    </xf>
    <xf numFmtId="174" fontId="119" fillId="0" borderId="26" xfId="1" applyNumberFormat="1" applyFont="1" applyBorder="1" applyAlignment="1">
      <alignment horizontal="center" vertical="center"/>
    </xf>
    <xf numFmtId="0" fontId="120" fillId="2" borderId="29" xfId="0" applyFont="1" applyFill="1" applyBorder="1"/>
    <xf numFmtId="20" fontId="120" fillId="0" borderId="31" xfId="1" applyNumberFormat="1" applyFont="1" applyBorder="1" applyAlignment="1">
      <alignment vertical="center"/>
    </xf>
    <xf numFmtId="0" fontId="121" fillId="0" borderId="31" xfId="1" applyFont="1" applyBorder="1" applyAlignment="1">
      <alignment horizontal="left" vertical="center"/>
    </xf>
    <xf numFmtId="0" fontId="14" fillId="0" borderId="143" xfId="1" applyFont="1" applyBorder="1" applyAlignment="1">
      <alignment vertical="center"/>
    </xf>
    <xf numFmtId="0" fontId="19" fillId="0" borderId="143" xfId="0" applyFont="1" applyBorder="1"/>
    <xf numFmtId="14" fontId="14" fillId="0" borderId="143" xfId="11" applyNumberFormat="1" applyFont="1" applyBorder="1" applyAlignment="1">
      <alignment horizontal="center" vertical="center"/>
    </xf>
    <xf numFmtId="0" fontId="14" fillId="0" borderId="143" xfId="0" applyFont="1" applyBorder="1" applyAlignment="1">
      <alignment horizontal="center" vertical="center"/>
    </xf>
    <xf numFmtId="1" fontId="14" fillId="0" borderId="143" xfId="1" applyNumberFormat="1" applyFont="1" applyBorder="1" applyAlignment="1">
      <alignment horizontal="center" vertical="center"/>
    </xf>
    <xf numFmtId="1" fontId="14" fillId="0" borderId="143" xfId="1" quotePrefix="1" applyNumberFormat="1" applyFont="1" applyBorder="1" applyAlignment="1">
      <alignment horizontal="center" vertical="center"/>
    </xf>
    <xf numFmtId="0" fontId="14" fillId="0" borderId="143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2" xfId="4" applyFont="1" applyBorder="1">
      <alignment vertical="center"/>
    </xf>
    <xf numFmtId="0" fontId="40" fillId="0" borderId="53" xfId="4" applyFont="1" applyBorder="1">
      <alignment vertical="center"/>
    </xf>
    <xf numFmtId="0" fontId="40" fillId="0" borderId="53" xfId="1" applyFont="1" applyBorder="1" applyAlignment="1">
      <alignment vertical="center"/>
    </xf>
    <xf numFmtId="0" fontId="44" fillId="0" borderId="53" xfId="0" applyFont="1" applyBorder="1"/>
    <xf numFmtId="0" fontId="42" fillId="0" borderId="53" xfId="4" applyFont="1" applyBorder="1">
      <alignment vertical="center"/>
    </xf>
    <xf numFmtId="0" fontId="42" fillId="0" borderId="53" xfId="0" applyFont="1" applyBorder="1" applyAlignment="1">
      <alignment vertical="center"/>
    </xf>
    <xf numFmtId="0" fontId="122" fillId="44" borderId="29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28" xfId="12" applyNumberFormat="1" applyFont="1" applyFill="1" applyBorder="1" applyAlignment="1">
      <alignment vertical="center"/>
    </xf>
    <xf numFmtId="177" fontId="10" fillId="72" borderId="28" xfId="12" applyNumberFormat="1" applyFont="1" applyFill="1" applyBorder="1" applyAlignment="1">
      <alignment vertical="center"/>
    </xf>
    <xf numFmtId="177" fontId="124" fillId="73" borderId="28" xfId="12" applyNumberFormat="1" applyFont="1" applyFill="1" applyBorder="1" applyAlignment="1">
      <alignment vertical="center"/>
    </xf>
    <xf numFmtId="177" fontId="10" fillId="10" borderId="28" xfId="12" applyNumberFormat="1" applyFont="1" applyFill="1" applyBorder="1" applyAlignment="1">
      <alignment vertical="center"/>
    </xf>
    <xf numFmtId="177" fontId="10" fillId="71" borderId="26" xfId="12" applyNumberFormat="1" applyFont="1" applyFill="1" applyBorder="1" applyAlignment="1">
      <alignment vertical="center"/>
    </xf>
    <xf numFmtId="177" fontId="10" fillId="72" borderId="26" xfId="12" applyNumberFormat="1" applyFont="1" applyFill="1" applyBorder="1" applyAlignment="1">
      <alignment vertical="center"/>
    </xf>
    <xf numFmtId="177" fontId="10" fillId="10" borderId="26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5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7" fillId="4" borderId="26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1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1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1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1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1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1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1" xfId="0" applyFont="1" applyFill="1" applyBorder="1" applyAlignment="1">
      <alignment vertical="center"/>
    </xf>
    <xf numFmtId="0" fontId="14" fillId="67" borderId="11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1" xfId="0" applyFont="1" applyFill="1" applyBorder="1" applyAlignment="1">
      <alignment vertical="center"/>
    </xf>
    <xf numFmtId="0" fontId="14" fillId="65" borderId="11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5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4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09" fillId="58" borderId="81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7" fillId="58" borderId="119" xfId="0" quotePrefix="1" applyNumberFormat="1" applyFont="1" applyFill="1" applyBorder="1" applyAlignment="1">
      <alignment horizontal="center" vertical="center"/>
    </xf>
    <xf numFmtId="0" fontId="129" fillId="0" borderId="0" xfId="0" applyFont="1"/>
    <xf numFmtId="0" fontId="38" fillId="0" borderId="0" xfId="0" applyFont="1"/>
    <xf numFmtId="0" fontId="38" fillId="0" borderId="145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6" fillId="0" borderId="32" xfId="0" applyFont="1" applyBorder="1" applyAlignment="1">
      <alignment horizontal="center" vertical="center"/>
    </xf>
    <xf numFmtId="0" fontId="42" fillId="0" borderId="37" xfId="3" applyNumberFormat="1" applyFont="1" applyBorder="1" applyAlignment="1">
      <alignment vertical="center"/>
    </xf>
    <xf numFmtId="0" fontId="42" fillId="0" borderId="139" xfId="1" applyFont="1" applyBorder="1" applyAlignment="1">
      <alignment vertical="center"/>
    </xf>
    <xf numFmtId="0" fontId="42" fillId="0" borderId="37" xfId="1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1" fontId="42" fillId="0" borderId="39" xfId="1" applyNumberFormat="1" applyFont="1" applyBorder="1" applyAlignment="1">
      <alignment horizontal="center" vertical="center"/>
    </xf>
    <xf numFmtId="1" fontId="42" fillId="0" borderId="37" xfId="1" applyNumberFormat="1" applyFont="1" applyBorder="1" applyAlignment="1" applyProtection="1">
      <alignment horizontal="center" vertical="center"/>
      <protection locked="0"/>
    </xf>
    <xf numFmtId="0" fontId="42" fillId="0" borderId="39" xfId="1" applyFont="1" applyBorder="1" applyAlignment="1">
      <alignment horizontal="center" vertical="center"/>
    </xf>
    <xf numFmtId="0" fontId="42" fillId="0" borderId="36" xfId="1" applyFont="1" applyBorder="1" applyAlignment="1">
      <alignment vertical="center"/>
    </xf>
    <xf numFmtId="1" fontId="42" fillId="0" borderId="36" xfId="1" applyNumberFormat="1" applyFont="1" applyBorder="1" applyAlignment="1">
      <alignment horizontal="center"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53" xfId="1" applyFont="1" applyBorder="1" applyAlignment="1">
      <alignment vertical="center"/>
    </xf>
    <xf numFmtId="0" fontId="42" fillId="0" borderId="53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3" xfId="1" applyFont="1" applyBorder="1" applyAlignment="1">
      <alignment vertical="center"/>
    </xf>
    <xf numFmtId="0" fontId="42" fillId="0" borderId="28" xfId="14" applyNumberFormat="1" applyFont="1" applyBorder="1"/>
    <xf numFmtId="180" fontId="14" fillId="0" borderId="8" xfId="4" applyNumberFormat="1" applyFont="1" applyBorder="1" applyAlignment="1">
      <alignment horizontal="left" vertical="center"/>
    </xf>
    <xf numFmtId="0" fontId="14" fillId="0" borderId="27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53" xfId="0" applyFont="1" applyBorder="1"/>
    <xf numFmtId="0" fontId="10" fillId="0" borderId="53" xfId="1" applyFont="1" applyBorder="1" applyAlignment="1">
      <alignment horizontal="left" vertical="center"/>
    </xf>
    <xf numFmtId="20" fontId="12" fillId="0" borderId="5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0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0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4" fillId="72" borderId="28" xfId="12" applyNumberFormat="1" applyFont="1" applyFill="1" applyBorder="1" applyAlignment="1">
      <alignment vertical="center"/>
    </xf>
    <xf numFmtId="177" fontId="10" fillId="73" borderId="28" xfId="12" applyNumberFormat="1" applyFont="1" applyFill="1" applyBorder="1" applyAlignment="1">
      <alignment vertical="center"/>
    </xf>
    <xf numFmtId="177" fontId="10" fillId="75" borderId="28" xfId="12" applyNumberFormat="1" applyFont="1" applyFill="1" applyBorder="1" applyAlignment="1">
      <alignment vertical="center"/>
    </xf>
    <xf numFmtId="177" fontId="10" fillId="56" borderId="26" xfId="12" applyNumberFormat="1" applyFont="1" applyFill="1" applyBorder="1" applyAlignment="1">
      <alignment horizontal="center" vertical="center"/>
    </xf>
    <xf numFmtId="177" fontId="10" fillId="73" borderId="26" xfId="12" applyNumberFormat="1" applyFont="1" applyFill="1" applyBorder="1" applyAlignment="1">
      <alignment vertical="center"/>
    </xf>
    <xf numFmtId="177" fontId="10" fillId="75" borderId="26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27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4" fillId="0" borderId="30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28" xfId="12" applyNumberFormat="1" applyFont="1" applyFill="1" applyBorder="1" applyAlignment="1">
      <alignment vertical="center"/>
    </xf>
    <xf numFmtId="177" fontId="140" fillId="56" borderId="28" xfId="12" applyNumberFormat="1" applyFont="1" applyFill="1" applyBorder="1" applyAlignment="1">
      <alignment vertical="center"/>
    </xf>
    <xf numFmtId="177" fontId="124" fillId="72" borderId="26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0" xfId="0" applyFont="1" applyBorder="1" applyAlignment="1">
      <alignment vertical="center"/>
    </xf>
    <xf numFmtId="20" fontId="38" fillId="0" borderId="40" xfId="0" applyNumberFormat="1" applyFont="1" applyBorder="1" applyAlignment="1">
      <alignment horizontal="center" vertical="center"/>
    </xf>
    <xf numFmtId="1" fontId="130" fillId="0" borderId="40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0" xfId="4" applyFont="1" applyBorder="1" applyAlignment="1">
      <alignment horizontal="right" vertical="center"/>
    </xf>
    <xf numFmtId="0" fontId="130" fillId="0" borderId="40" xfId="4" applyFont="1" applyBorder="1" applyAlignment="1">
      <alignment horizontal="left" vertical="center"/>
    </xf>
    <xf numFmtId="15" fontId="130" fillId="0" borderId="40" xfId="4" applyNumberFormat="1" applyFont="1" applyBorder="1" applyAlignment="1">
      <alignment horizontal="left" vertical="center"/>
    </xf>
    <xf numFmtId="15" fontId="130" fillId="0" borderId="40" xfId="4" applyNumberFormat="1" applyFont="1" applyBorder="1" applyAlignment="1">
      <alignment horizontal="center" vertical="center"/>
    </xf>
    <xf numFmtId="0" fontId="130" fillId="0" borderId="40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5" xfId="4" applyFont="1" applyBorder="1" applyAlignment="1">
      <alignment horizontal="left" vertical="center"/>
    </xf>
    <xf numFmtId="0" fontId="130" fillId="0" borderId="125" xfId="4" applyFont="1" applyBorder="1">
      <alignment vertical="center"/>
    </xf>
    <xf numFmtId="0" fontId="130" fillId="0" borderId="125" xfId="4" applyFont="1" applyBorder="1" applyAlignment="1">
      <alignment horizontal="center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3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0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1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5" xfId="4" applyFont="1" applyBorder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5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5" xfId="0" applyFont="1" applyBorder="1" applyAlignment="1">
      <alignment vertical="center"/>
    </xf>
    <xf numFmtId="0" fontId="2" fillId="0" borderId="36" xfId="14" applyNumberFormat="1" applyFont="1" applyBorder="1" applyAlignment="1">
      <alignment wrapText="1"/>
    </xf>
    <xf numFmtId="0" fontId="42" fillId="0" borderId="32" xfId="1" applyFont="1" applyBorder="1" applyAlignment="1">
      <alignment horizontal="center" vertical="center"/>
    </xf>
    <xf numFmtId="0" fontId="42" fillId="0" borderId="53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1" xfId="1" applyFont="1" applyBorder="1" applyAlignment="1">
      <alignment horizontal="center" vertical="center"/>
    </xf>
    <xf numFmtId="0" fontId="42" fillId="0" borderId="37" xfId="10" applyNumberFormat="1" applyFont="1" applyBorder="1" applyAlignment="1">
      <alignment vertical="center"/>
    </xf>
    <xf numFmtId="0" fontId="0" fillId="0" borderId="139" xfId="0" applyBorder="1"/>
    <xf numFmtId="0" fontId="42" fillId="0" borderId="39" xfId="0" applyFont="1" applyBorder="1" applyAlignment="1">
      <alignment horizontal="center" vertical="center"/>
    </xf>
    <xf numFmtId="0" fontId="0" fillId="0" borderId="36" xfId="0" applyBorder="1"/>
    <xf numFmtId="0" fontId="42" fillId="0" borderId="33" xfId="1" applyFont="1" applyBorder="1" applyAlignment="1">
      <alignment horizontal="center" vertical="center"/>
    </xf>
    <xf numFmtId="0" fontId="117" fillId="0" borderId="26" xfId="1" applyFont="1" applyBorder="1" applyAlignment="1">
      <alignment horizontal="center" vertical="center"/>
    </xf>
    <xf numFmtId="0" fontId="42" fillId="0" borderId="36" xfId="4" applyFont="1" applyBorder="1" applyAlignment="1">
      <alignment horizontal="center" vertical="center"/>
    </xf>
    <xf numFmtId="0" fontId="42" fillId="0" borderId="53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0" applyFont="1" applyAlignment="1">
      <alignment vertical="center"/>
    </xf>
    <xf numFmtId="0" fontId="160" fillId="0" borderId="0" xfId="0" applyFont="1"/>
    <xf numFmtId="0" fontId="160" fillId="0" borderId="0" xfId="0" applyFont="1" applyAlignment="1">
      <alignment horizontal="center"/>
    </xf>
    <xf numFmtId="0" fontId="144" fillId="0" borderId="0" xfId="0" applyFont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44" fillId="0" borderId="0" xfId="4" applyFont="1" applyAlignment="1">
      <alignment horizontal="center" vertical="top"/>
    </xf>
    <xf numFmtId="0" fontId="160" fillId="0" borderId="0" xfId="0" applyFont="1" applyAlignment="1">
      <alignment horizontal="center" vertical="center"/>
    </xf>
    <xf numFmtId="0" fontId="161" fillId="69" borderId="7" xfId="0" applyFont="1" applyFill="1" applyBorder="1" applyAlignment="1">
      <alignment horizontal="left" vertical="center" wrapText="1"/>
    </xf>
    <xf numFmtId="0" fontId="161" fillId="69" borderId="7" xfId="0" applyFont="1" applyFill="1" applyBorder="1" applyAlignment="1">
      <alignment horizontal="center" vertical="center" wrapText="1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3" fillId="0" borderId="0" xfId="0" applyFont="1"/>
    <xf numFmtId="0" fontId="164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" fillId="0" borderId="0" xfId="0" applyFont="1" applyAlignment="1">
      <alignment horizontal="center" vertical="top"/>
    </xf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3" xfId="1" applyFont="1" applyBorder="1" applyAlignment="1">
      <alignment vertical="center"/>
    </xf>
    <xf numFmtId="0" fontId="7" fillId="0" borderId="143" xfId="1" applyFont="1" applyBorder="1" applyAlignment="1">
      <alignment horizontal="right" vertical="center"/>
    </xf>
    <xf numFmtId="0" fontId="7" fillId="0" borderId="143" xfId="1" applyFont="1" applyBorder="1" applyAlignment="1">
      <alignment horizontal="center" vertical="center"/>
    </xf>
    <xf numFmtId="0" fontId="7" fillId="0" borderId="143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2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2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0" fontId="7" fillId="0" borderId="24" xfId="2" applyFont="1" applyBorder="1" applyAlignment="1">
      <alignment vertical="center"/>
    </xf>
    <xf numFmtId="0" fontId="7" fillId="0" borderId="25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27" xfId="0" applyFont="1" applyBorder="1"/>
    <xf numFmtId="0" fontId="7" fillId="0" borderId="2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169" fontId="7" fillId="0" borderId="30" xfId="2" applyNumberFormat="1" applyFont="1" applyBorder="1" applyAlignment="1">
      <alignment horizontal="center" vertical="center"/>
    </xf>
    <xf numFmtId="169" fontId="7" fillId="0" borderId="29" xfId="2" applyNumberFormat="1" applyFont="1" applyBorder="1" applyAlignment="1">
      <alignment horizontal="center" vertical="center"/>
    </xf>
    <xf numFmtId="169" fontId="7" fillId="0" borderId="31" xfId="2" applyNumberFormat="1" applyFont="1" applyBorder="1" applyAlignment="1">
      <alignment horizontal="center" vertical="center"/>
    </xf>
    <xf numFmtId="0" fontId="7" fillId="0" borderId="28" xfId="2" applyFont="1" applyBorder="1" applyAlignment="1">
      <alignment vertical="center"/>
    </xf>
    <xf numFmtId="0" fontId="1" fillId="0" borderId="103" xfId="0" applyFont="1" applyBorder="1"/>
    <xf numFmtId="0" fontId="1" fillId="0" borderId="32" xfId="0" applyFont="1" applyBorder="1"/>
    <xf numFmtId="0" fontId="1" fillId="0" borderId="33" xfId="0" applyFont="1" applyBorder="1"/>
    <xf numFmtId="0" fontId="7" fillId="0" borderId="103" xfId="2" applyFont="1" applyBorder="1" applyAlignment="1">
      <alignment vertical="center"/>
    </xf>
    <xf numFmtId="0" fontId="7" fillId="0" borderId="32" xfId="2" applyFont="1" applyBorder="1" applyAlignment="1">
      <alignment vertical="center"/>
    </xf>
    <xf numFmtId="0" fontId="7" fillId="0" borderId="26" xfId="2" applyFont="1" applyBorder="1" applyAlignment="1">
      <alignment horizontal="center" vertical="center"/>
    </xf>
    <xf numFmtId="170" fontId="7" fillId="0" borderId="30" xfId="2" applyNumberFormat="1" applyFont="1" applyBorder="1" applyAlignment="1">
      <alignment vertical="center"/>
    </xf>
    <xf numFmtId="0" fontId="7" fillId="0" borderId="3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14" fontId="7" fillId="0" borderId="29" xfId="2" applyNumberFormat="1" applyFont="1" applyBorder="1" applyAlignment="1">
      <alignment vertical="center"/>
    </xf>
    <xf numFmtId="0" fontId="1" fillId="0" borderId="31" xfId="0" applyFont="1" applyBorder="1"/>
    <xf numFmtId="0" fontId="14" fillId="0" borderId="36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39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6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39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37" xfId="3" applyNumberFormat="1" applyFont="1" applyBorder="1" applyAlignment="1">
      <alignment vertical="center"/>
    </xf>
    <xf numFmtId="20" fontId="166" fillId="2" borderId="39" xfId="1" applyNumberFormat="1" applyFont="1" applyFill="1" applyBorder="1" applyAlignment="1">
      <alignment vertical="top"/>
    </xf>
    <xf numFmtId="0" fontId="14" fillId="0" borderId="36" xfId="8" applyNumberFormat="1" applyFont="1" applyBorder="1">
      <alignment vertical="center"/>
    </xf>
    <xf numFmtId="0" fontId="14" fillId="2" borderId="36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38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6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37" xfId="0" applyNumberFormat="1" applyFont="1" applyBorder="1" applyAlignment="1">
      <alignment horizontal="left" vertical="center"/>
    </xf>
    <xf numFmtId="0" fontId="14" fillId="2" borderId="36" xfId="10" applyNumberFormat="1" applyFont="1" applyFill="1" applyBorder="1" applyAlignment="1">
      <alignment vertical="center"/>
    </xf>
    <xf numFmtId="0" fontId="14" fillId="0" borderId="36" xfId="10" applyNumberFormat="1" applyFont="1" applyBorder="1" applyAlignment="1">
      <alignment vertical="center"/>
    </xf>
    <xf numFmtId="20" fontId="166" fillId="0" borderId="39" xfId="1" applyNumberFormat="1" applyFont="1" applyBorder="1" applyAlignment="1">
      <alignment vertical="top"/>
    </xf>
    <xf numFmtId="20" fontId="166" fillId="0" borderId="39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6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6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27" xfId="0" applyNumberFormat="1" applyFont="1" applyBorder="1" applyAlignment="1">
      <alignment horizontal="center"/>
    </xf>
    <xf numFmtId="0" fontId="14" fillId="0" borderId="27" xfId="0" applyFont="1" applyBorder="1" applyAlignment="1">
      <alignment vertical="center"/>
    </xf>
    <xf numFmtId="1" fontId="14" fillId="0" borderId="139" xfId="6" applyNumberFormat="1" applyFont="1" applyBorder="1" applyAlignment="1" applyProtection="1">
      <alignment horizontal="center"/>
      <protection locked="0"/>
    </xf>
    <xf numFmtId="172" fontId="14" fillId="2" borderId="36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28" xfId="1" applyNumberFormat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119" fillId="0" borderId="26" xfId="1" applyFont="1" applyBorder="1" applyAlignment="1">
      <alignment horizontal="center" vertical="center"/>
    </xf>
    <xf numFmtId="1" fontId="119" fillId="0" borderId="30" xfId="1" applyNumberFormat="1" applyFont="1" applyBorder="1" applyAlignment="1">
      <alignment horizontal="center" vertical="center"/>
    </xf>
    <xf numFmtId="1" fontId="119" fillId="0" borderId="31" xfId="1" applyNumberFormat="1" applyFont="1" applyBorder="1" applyAlignment="1">
      <alignment horizontal="center" vertical="center"/>
    </xf>
    <xf numFmtId="0" fontId="166" fillId="2" borderId="29" xfId="0" applyFont="1" applyFill="1" applyBorder="1"/>
    <xf numFmtId="20" fontId="170" fillId="0" borderId="31" xfId="1" applyNumberFormat="1" applyFont="1" applyBorder="1" applyAlignment="1">
      <alignment vertical="center"/>
    </xf>
    <xf numFmtId="14" fontId="167" fillId="0" borderId="31" xfId="1" applyNumberFormat="1" applyFont="1" applyBorder="1" applyAlignment="1">
      <alignment horizontal="left" vertical="center"/>
    </xf>
    <xf numFmtId="0" fontId="14" fillId="0" borderId="22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3" xfId="1" applyNumberFormat="1" applyFont="1" applyBorder="1" applyAlignment="1">
      <alignment horizontal="left" vertical="center"/>
    </xf>
    <xf numFmtId="172" fontId="14" fillId="0" borderId="37" xfId="3" applyFont="1" applyBorder="1" applyAlignment="1">
      <alignment vertical="center"/>
    </xf>
    <xf numFmtId="14" fontId="166" fillId="2" borderId="37" xfId="2" applyNumberFormat="1" applyFont="1" applyFill="1" applyBorder="1" applyAlignment="1">
      <alignment horizontal="left" vertical="center"/>
    </xf>
    <xf numFmtId="14" fontId="167" fillId="0" borderId="27" xfId="0" applyNumberFormat="1" applyFont="1" applyBorder="1" applyAlignment="1">
      <alignment horizontal="left" vertical="center"/>
    </xf>
    <xf numFmtId="172" fontId="14" fillId="0" borderId="36" xfId="10" applyFont="1" applyBorder="1" applyAlignment="1">
      <alignment vertical="center"/>
    </xf>
    <xf numFmtId="14" fontId="166" fillId="2" borderId="37" xfId="0" applyNumberFormat="1" applyFont="1" applyFill="1" applyBorder="1" applyAlignment="1">
      <alignment horizontal="left" vertical="center"/>
    </xf>
    <xf numFmtId="0" fontId="14" fillId="0" borderId="28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6" xfId="1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1" fontId="14" fillId="0" borderId="36" xfId="1" applyNumberFormat="1" applyFont="1" applyBorder="1" applyAlignment="1">
      <alignment horizontal="center" vertical="center"/>
    </xf>
    <xf numFmtId="1" fontId="14" fillId="0" borderId="36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6" xfId="1" applyNumberFormat="1" applyFont="1" applyBorder="1" applyAlignment="1">
      <alignment horizontal="left" vertical="center"/>
    </xf>
    <xf numFmtId="1" fontId="14" fillId="0" borderId="36" xfId="6" applyNumberFormat="1" applyFont="1" applyBorder="1" applyAlignment="1" applyProtection="1">
      <alignment horizontal="center"/>
      <protection locked="0"/>
    </xf>
    <xf numFmtId="20" fontId="167" fillId="0" borderId="139" xfId="1" applyNumberFormat="1" applyFont="1" applyBorder="1" applyAlignment="1">
      <alignment vertical="center"/>
    </xf>
    <xf numFmtId="14" fontId="168" fillId="0" borderId="27" xfId="1" applyNumberFormat="1" applyFont="1" applyBorder="1" applyAlignment="1">
      <alignment horizontal="left" vertical="center"/>
    </xf>
    <xf numFmtId="0" fontId="1" fillId="78" borderId="28" xfId="0" applyFont="1" applyFill="1" applyBorder="1" applyAlignment="1">
      <alignment horizontal="center"/>
    </xf>
    <xf numFmtId="172" fontId="14" fillId="78" borderId="36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28" xfId="0" applyFont="1" applyFill="1" applyBorder="1"/>
    <xf numFmtId="0" fontId="166" fillId="2" borderId="37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37" xfId="0" applyFont="1" applyFill="1" applyBorder="1" applyAlignment="1">
      <alignment horizontal="left" vertical="center"/>
    </xf>
    <xf numFmtId="14" fontId="166" fillId="2" borderId="37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37" xfId="3" applyFont="1" applyBorder="1" applyAlignment="1">
      <alignment vertical="center"/>
    </xf>
    <xf numFmtId="0" fontId="171" fillId="2" borderId="37" xfId="0" applyFont="1" applyFill="1" applyBorder="1" applyAlignment="1">
      <alignment horizontal="left" vertical="center"/>
    </xf>
    <xf numFmtId="0" fontId="166" fillId="2" borderId="39" xfId="0" applyFont="1" applyFill="1" applyBorder="1" applyAlignment="1">
      <alignment horizontal="left" vertical="center"/>
    </xf>
    <xf numFmtId="0" fontId="166" fillId="2" borderId="37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39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66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27" xfId="6" applyNumberFormat="1" applyFont="1" applyBorder="1" applyAlignment="1" applyProtection="1">
      <alignment horizontal="center"/>
      <protection locked="0"/>
    </xf>
    <xf numFmtId="169" fontId="166" fillId="2" borderId="39" xfId="1" applyNumberFormat="1" applyFont="1" applyFill="1" applyBorder="1" applyAlignment="1">
      <alignment horizontal="left" vertical="center"/>
    </xf>
    <xf numFmtId="172" fontId="14" fillId="2" borderId="36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48" xfId="0" applyNumberFormat="1" applyFont="1" applyBorder="1"/>
    <xf numFmtId="172" fontId="7" fillId="0" borderId="36" xfId="3" applyFont="1" applyBorder="1" applyAlignment="1">
      <alignment vertical="center"/>
    </xf>
    <xf numFmtId="0" fontId="166" fillId="0" borderId="37" xfId="0" applyFont="1" applyBorder="1" applyAlignment="1">
      <alignment horizontal="left" vertical="center"/>
    </xf>
    <xf numFmtId="0" fontId="166" fillId="0" borderId="37" xfId="0" applyFont="1" applyBorder="1" applyAlignment="1">
      <alignment vertical="center"/>
    </xf>
    <xf numFmtId="172" fontId="14" fillId="2" borderId="36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2" xfId="6" applyNumberFormat="1" applyFont="1" applyFill="1" applyBorder="1" applyAlignment="1" applyProtection="1">
      <alignment horizontal="center" vertical="top"/>
      <protection locked="0"/>
    </xf>
    <xf numFmtId="0" fontId="14" fillId="0" borderId="27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1" xfId="1" applyNumberFormat="1" applyFont="1" applyBorder="1" applyAlignment="1">
      <alignment horizontal="center" vertical="center"/>
    </xf>
    <xf numFmtId="1" fontId="14" fillId="0" borderId="42" xfId="1" applyNumberFormat="1" applyFont="1" applyBorder="1" applyAlignment="1">
      <alignment horizontal="center" vertical="center"/>
    </xf>
    <xf numFmtId="0" fontId="14" fillId="0" borderId="42" xfId="1" applyFont="1" applyBorder="1" applyAlignment="1">
      <alignment horizontal="center" vertical="center"/>
    </xf>
    <xf numFmtId="1" fontId="14" fillId="0" borderId="43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27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6" xfId="1" applyFont="1" applyBorder="1" applyAlignment="1">
      <alignment vertical="center"/>
    </xf>
    <xf numFmtId="0" fontId="166" fillId="2" borderId="37" xfId="0" applyFont="1" applyFill="1" applyBorder="1" applyAlignment="1">
      <alignment horizontal="left" vertical="top"/>
    </xf>
    <xf numFmtId="0" fontId="119" fillId="0" borderId="26" xfId="1" applyFont="1" applyBorder="1" applyAlignment="1">
      <alignment vertical="center"/>
    </xf>
    <xf numFmtId="0" fontId="14" fillId="0" borderId="22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27" xfId="1" applyNumberFormat="1" applyFont="1" applyBorder="1" applyAlignment="1">
      <alignment horizontal="left" vertical="center"/>
    </xf>
    <xf numFmtId="14" fontId="167" fillId="2" borderId="27" xfId="0" applyNumberFormat="1" applyFont="1" applyFill="1" applyBorder="1" applyAlignment="1">
      <alignment horizontal="left" vertical="center"/>
    </xf>
    <xf numFmtId="172" fontId="14" fillId="0" borderId="36" xfId="3" applyFont="1" applyBorder="1" applyAlignment="1">
      <alignment horizontal="left" vertical="center"/>
    </xf>
    <xf numFmtId="0" fontId="166" fillId="2" borderId="37" xfId="1" applyFont="1" applyFill="1" applyBorder="1" applyAlignment="1">
      <alignment horizontal="left" vertical="center"/>
    </xf>
    <xf numFmtId="1" fontId="19" fillId="0" borderId="36" xfId="1" applyNumberFormat="1" applyFont="1" applyBorder="1" applyAlignment="1" applyProtection="1">
      <alignment horizontal="center" vertical="center"/>
      <protection locked="0"/>
    </xf>
    <xf numFmtId="0" fontId="1" fillId="2" borderId="37" xfId="0" applyFont="1" applyFill="1" applyBorder="1"/>
    <xf numFmtId="172" fontId="14" fillId="0" borderId="44" xfId="3" applyFont="1" applyBorder="1" applyAlignment="1">
      <alignment vertical="center"/>
    </xf>
    <xf numFmtId="0" fontId="172" fillId="0" borderId="43" xfId="1" applyFont="1" applyBorder="1" applyAlignment="1">
      <alignment vertical="center"/>
    </xf>
    <xf numFmtId="0" fontId="14" fillId="0" borderId="41" xfId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42" xfId="4" applyFont="1" applyBorder="1" applyAlignment="1">
      <alignment horizontal="center" vertical="center"/>
    </xf>
    <xf numFmtId="0" fontId="14" fillId="0" borderId="43" xfId="4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2" xfId="4" applyNumberFormat="1" applyFont="1" applyBorder="1" applyAlignment="1">
      <alignment horizontal="center" vertical="center"/>
    </xf>
    <xf numFmtId="1" fontId="14" fillId="0" borderId="41" xfId="4" applyNumberFormat="1" applyFont="1" applyBorder="1" applyAlignment="1">
      <alignment horizontal="center" vertical="center"/>
    </xf>
    <xf numFmtId="1" fontId="173" fillId="0" borderId="42" xfId="1" applyNumberFormat="1" applyFont="1" applyBorder="1" applyAlignment="1">
      <alignment horizontal="center" vertical="center"/>
    </xf>
    <xf numFmtId="1" fontId="14" fillId="0" borderId="43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6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28" xfId="3" applyFont="1" applyBorder="1" applyAlignment="1">
      <alignment vertical="center"/>
    </xf>
    <xf numFmtId="0" fontId="14" fillId="0" borderId="28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19" fillId="0" borderId="29" xfId="1" applyNumberFormat="1" applyFont="1" applyBorder="1" applyAlignment="1">
      <alignment horizontal="center" vertical="center"/>
    </xf>
    <xf numFmtId="0" fontId="166" fillId="2" borderId="140" xfId="0" applyFont="1" applyFill="1" applyBorder="1"/>
    <xf numFmtId="20" fontId="170" fillId="0" borderId="48" xfId="1" applyNumberFormat="1" applyFont="1" applyBorder="1" applyAlignment="1">
      <alignment vertical="center"/>
    </xf>
    <xf numFmtId="0" fontId="167" fillId="0" borderId="31" xfId="1" applyFont="1" applyBorder="1" applyAlignment="1">
      <alignment horizontal="left" vertical="center"/>
    </xf>
    <xf numFmtId="0" fontId="14" fillId="0" borderId="29" xfId="1" applyFont="1" applyBorder="1" applyAlignment="1">
      <alignment horizontal="left" vertical="center"/>
    </xf>
    <xf numFmtId="0" fontId="7" fillId="0" borderId="30" xfId="1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7" fillId="0" borderId="26" xfId="1" applyNumberFormat="1" applyFont="1" applyBorder="1" applyAlignment="1">
      <alignment horizontal="center" vertical="center"/>
    </xf>
    <xf numFmtId="1" fontId="7" fillId="0" borderId="31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29" xfId="1" applyFont="1" applyBorder="1" applyAlignment="1">
      <alignment vertical="center"/>
    </xf>
    <xf numFmtId="1" fontId="7" fillId="0" borderId="30" xfId="1" applyNumberFormat="1" applyFont="1" applyBorder="1" applyAlignment="1">
      <alignment vertical="center"/>
    </xf>
    <xf numFmtId="0" fontId="19" fillId="0" borderId="30" xfId="0" applyFont="1" applyBorder="1"/>
    <xf numFmtId="0" fontId="7" fillId="0" borderId="31" xfId="1" applyFont="1" applyBorder="1" applyAlignment="1">
      <alignment vertical="center"/>
    </xf>
    <xf numFmtId="0" fontId="7" fillId="0" borderId="47" xfId="1" applyFont="1" applyBorder="1" applyAlignment="1">
      <alignment horizontal="center" vertical="center"/>
    </xf>
    <xf numFmtId="169" fontId="7" fillId="0" borderId="30" xfId="1" applyNumberFormat="1" applyFont="1" applyBorder="1" applyAlignment="1">
      <alignment horizontal="center" vertical="center"/>
    </xf>
    <xf numFmtId="15" fontId="7" fillId="0" borderId="30" xfId="1" applyNumberFormat="1" applyFont="1" applyBorder="1" applyAlignment="1">
      <alignment horizontal="left" vertical="center"/>
    </xf>
    <xf numFmtId="0" fontId="7" fillId="0" borderId="30" xfId="0" applyFont="1" applyBorder="1" applyAlignment="1">
      <alignment vertical="center"/>
    </xf>
    <xf numFmtId="15" fontId="7" fillId="0" borderId="30" xfId="1" applyNumberFormat="1" applyFont="1" applyBorder="1" applyAlignment="1">
      <alignment vertical="center"/>
    </xf>
    <xf numFmtId="0" fontId="7" fillId="0" borderId="30" xfId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48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49" xfId="1" applyFont="1" applyBorder="1" applyAlignment="1">
      <alignment horizontal="center" vertical="center"/>
    </xf>
    <xf numFmtId="0" fontId="7" fillId="0" borderId="143" xfId="4" applyFont="1" applyBorder="1" applyAlignment="1">
      <alignment horizontal="left" vertical="center"/>
    </xf>
    <xf numFmtId="0" fontId="14" fillId="0" borderId="143" xfId="4" applyFont="1" applyBorder="1" applyAlignment="1">
      <alignment horizontal="left" vertical="center"/>
    </xf>
    <xf numFmtId="176" fontId="14" fillId="0" borderId="143" xfId="1" applyNumberFormat="1" applyFont="1" applyBorder="1" applyAlignment="1">
      <alignment horizontal="right" vertical="center"/>
    </xf>
    <xf numFmtId="0" fontId="14" fillId="0" borderId="14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0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1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27" xfId="1" applyNumberFormat="1" applyFont="1" applyBorder="1" applyAlignment="1">
      <alignment horizontal="center" vertical="center"/>
    </xf>
    <xf numFmtId="0" fontId="14" fillId="0" borderId="52" xfId="4" applyFont="1" applyBorder="1">
      <alignment vertical="center"/>
    </xf>
    <xf numFmtId="176" fontId="14" fillId="0" borderId="53" xfId="4" applyNumberFormat="1" applyFont="1" applyBorder="1" applyAlignment="1">
      <alignment horizontal="right" vertical="center"/>
    </xf>
    <xf numFmtId="0" fontId="14" fillId="0" borderId="53" xfId="0" applyFont="1" applyBorder="1" applyAlignment="1">
      <alignment vertical="center"/>
    </xf>
    <xf numFmtId="0" fontId="14" fillId="0" borderId="53" xfId="4" applyFont="1" applyBorder="1" applyAlignment="1">
      <alignment horizontal="left" vertical="center"/>
    </xf>
    <xf numFmtId="0" fontId="14" fillId="0" borderId="53" xfId="0" applyFont="1" applyBorder="1" applyAlignment="1">
      <alignment horizontal="left" vertical="center"/>
    </xf>
    <xf numFmtId="0" fontId="14" fillId="0" borderId="54" xfId="0" applyFont="1" applyBorder="1" applyAlignment="1">
      <alignment vertical="center"/>
    </xf>
    <xf numFmtId="0" fontId="14" fillId="0" borderId="55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20" fontId="14" fillId="0" borderId="59" xfId="1" applyNumberFormat="1" applyFont="1" applyBorder="1" applyAlignment="1">
      <alignment horizontal="right" vertical="center"/>
    </xf>
    <xf numFmtId="0" fontId="14" fillId="0" borderId="60" xfId="0" applyFont="1" applyBorder="1" applyAlignment="1">
      <alignment vertical="center"/>
    </xf>
    <xf numFmtId="1" fontId="14" fillId="0" borderId="61" xfId="1" applyNumberFormat="1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142" xfId="0" applyFont="1" applyBorder="1" applyAlignment="1">
      <alignment vertical="center"/>
    </xf>
    <xf numFmtId="0" fontId="14" fillId="0" borderId="62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1" fontId="14" fillId="0" borderId="64" xfId="0" applyNumberFormat="1" applyFont="1" applyBorder="1" applyAlignment="1">
      <alignment horizontal="center" vertical="center"/>
    </xf>
    <xf numFmtId="0" fontId="14" fillId="0" borderId="64" xfId="0" applyFont="1" applyBorder="1" applyAlignment="1">
      <alignment horizontal="right" vertical="center"/>
    </xf>
    <xf numFmtId="1" fontId="14" fillId="0" borderId="64" xfId="0" applyNumberFormat="1" applyFont="1" applyBorder="1" applyAlignment="1">
      <alignment horizontal="right" vertical="center"/>
    </xf>
    <xf numFmtId="0" fontId="14" fillId="0" borderId="48" xfId="0" applyFont="1" applyBorder="1" applyAlignment="1">
      <alignment horizontal="left" vertical="center"/>
    </xf>
    <xf numFmtId="0" fontId="14" fillId="0" borderId="65" xfId="1" applyFont="1" applyBorder="1" applyAlignment="1">
      <alignment vertical="center"/>
    </xf>
    <xf numFmtId="1" fontId="14" fillId="0" borderId="66" xfId="1" applyNumberFormat="1" applyFont="1" applyBorder="1" applyAlignment="1">
      <alignment horizontal="center"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4" fillId="0" borderId="66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4" xfId="1" applyFont="1" applyBorder="1" applyAlignment="1">
      <alignment vertical="center"/>
    </xf>
    <xf numFmtId="0" fontId="167" fillId="0" borderId="64" xfId="0" applyFont="1" applyBorder="1" applyAlignment="1">
      <alignment horizontal="center" vertical="center"/>
    </xf>
    <xf numFmtId="0" fontId="14" fillId="0" borderId="64" xfId="0" applyFont="1" applyBorder="1" applyAlignment="1">
      <alignment horizontal="left" vertical="center"/>
    </xf>
    <xf numFmtId="176" fontId="7" fillId="0" borderId="64" xfId="0" applyNumberFormat="1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14" fillId="0" borderId="50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2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3" xfId="1" applyFont="1" applyBorder="1" applyAlignment="1">
      <alignment vertical="center"/>
    </xf>
    <xf numFmtId="0" fontId="175" fillId="0" borderId="53" xfId="1" applyFont="1" applyBorder="1" applyAlignment="1">
      <alignment vertical="center"/>
    </xf>
    <xf numFmtId="0" fontId="175" fillId="0" borderId="76" xfId="0" applyFont="1" applyBorder="1" applyAlignment="1">
      <alignment horizontal="center" vertical="center"/>
    </xf>
    <xf numFmtId="0" fontId="14" fillId="0" borderId="33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3" xfId="1" applyNumberFormat="1" applyFont="1" applyBorder="1" applyAlignment="1">
      <alignment horizontal="left" vertical="center"/>
    </xf>
    <xf numFmtId="14" fontId="7" fillId="0" borderId="143" xfId="11" applyNumberFormat="1" applyFont="1" applyFill="1" applyBorder="1" applyAlignment="1">
      <alignment horizontal="center" vertical="center"/>
    </xf>
    <xf numFmtId="0" fontId="175" fillId="0" borderId="143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14" fontId="14" fillId="0" borderId="30" xfId="11" applyNumberFormat="1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14" fillId="0" borderId="31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3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3" xfId="1" applyNumberFormat="1" applyFont="1" applyBorder="1" applyAlignment="1">
      <alignment vertical="center"/>
    </xf>
    <xf numFmtId="14" fontId="14" fillId="0" borderId="143" xfId="11" applyNumberFormat="1" applyFont="1" applyFill="1" applyBorder="1" applyAlignment="1">
      <alignment horizontal="left" vertical="center"/>
    </xf>
    <xf numFmtId="1" fontId="14" fillId="0" borderId="143" xfId="1" applyNumberFormat="1" applyFont="1" applyBorder="1" applyAlignment="1">
      <alignment horizontal="right" vertical="center"/>
    </xf>
    <xf numFmtId="175" fontId="14" fillId="0" borderId="143" xfId="1" applyNumberFormat="1" applyFont="1" applyBorder="1" applyAlignment="1">
      <alignment horizontal="right" vertical="center"/>
    </xf>
    <xf numFmtId="20" fontId="14" fillId="0" borderId="143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2" xfId="1" applyFont="1" applyBorder="1" applyAlignment="1">
      <alignment vertical="center"/>
    </xf>
    <xf numFmtId="0" fontId="1" fillId="0" borderId="143" xfId="0" applyFont="1" applyBorder="1"/>
    <xf numFmtId="2" fontId="166" fillId="0" borderId="143" xfId="1" applyNumberFormat="1" applyFont="1" applyBorder="1" applyAlignment="1">
      <alignment horizontal="left" vertical="center"/>
    </xf>
    <xf numFmtId="2" fontId="177" fillId="0" borderId="143" xfId="1" applyNumberFormat="1" applyFont="1" applyBorder="1" applyAlignment="1">
      <alignment horizontal="center" vertical="center"/>
    </xf>
    <xf numFmtId="2" fontId="176" fillId="0" borderId="143" xfId="1" applyNumberFormat="1" applyFont="1" applyBorder="1" applyAlignment="1">
      <alignment horizontal="left" vertical="center"/>
    </xf>
    <xf numFmtId="0" fontId="14" fillId="0" borderId="143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5" xfId="1" applyFont="1" applyBorder="1" applyAlignment="1">
      <alignment horizontal="left" vertical="center"/>
    </xf>
    <xf numFmtId="2" fontId="175" fillId="0" borderId="143" xfId="1" applyNumberFormat="1" applyFont="1" applyBorder="1" applyAlignment="1">
      <alignment horizontal="center" vertical="center"/>
    </xf>
    <xf numFmtId="2" fontId="14" fillId="0" borderId="143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6" xfId="0" applyFont="1" applyFill="1" applyBorder="1" applyAlignment="1">
      <alignment horizontal="center" vertical="top" wrapText="1"/>
    </xf>
    <xf numFmtId="1" fontId="115" fillId="45" borderId="37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2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28" xfId="12" applyNumberFormat="1" applyFont="1" applyFill="1" applyBorder="1" applyAlignment="1">
      <alignment vertical="center"/>
    </xf>
    <xf numFmtId="177" fontId="28" fillId="39" borderId="28" xfId="12" applyNumberFormat="1" applyFont="1" applyFill="1" applyBorder="1" applyAlignment="1">
      <alignment vertical="center"/>
    </xf>
    <xf numFmtId="177" fontId="10" fillId="39" borderId="28" xfId="12" applyNumberFormat="1" applyFont="1" applyFill="1" applyBorder="1" applyAlignment="1">
      <alignment vertical="center"/>
    </xf>
    <xf numFmtId="177" fontId="124" fillId="73" borderId="26" xfId="12" applyNumberFormat="1" applyFont="1" applyFill="1" applyBorder="1" applyAlignment="1">
      <alignment vertical="center"/>
    </xf>
    <xf numFmtId="177" fontId="39" fillId="56" borderId="26" xfId="12" applyNumberFormat="1" applyFont="1" applyFill="1" applyBorder="1" applyAlignment="1">
      <alignment vertical="center"/>
    </xf>
    <xf numFmtId="177" fontId="28" fillId="39" borderId="26" xfId="12" applyNumberFormat="1" applyFont="1" applyFill="1" applyBorder="1" applyAlignment="1">
      <alignment vertical="center"/>
    </xf>
    <xf numFmtId="177" fontId="10" fillId="39" borderId="26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3" xfId="10" applyNumberFormat="1" applyFont="1" applyBorder="1" applyAlignment="1">
      <alignment vertical="center"/>
    </xf>
    <xf numFmtId="0" fontId="0" fillId="0" borderId="53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0" fontId="181" fillId="0" borderId="7" xfId="0" applyFont="1" applyBorder="1" applyAlignment="1">
      <alignment horizontal="left" vertical="center"/>
    </xf>
    <xf numFmtId="0" fontId="181" fillId="0" borderId="7" xfId="0" applyFont="1" applyBorder="1" applyAlignment="1">
      <alignment horizontal="center" vertical="center"/>
    </xf>
    <xf numFmtId="22" fontId="181" fillId="0" borderId="7" xfId="0" applyNumberFormat="1" applyFont="1" applyBorder="1" applyAlignment="1">
      <alignment horizontal="center" vertical="center"/>
    </xf>
    <xf numFmtId="0" fontId="181" fillId="63" borderId="7" xfId="0" applyFont="1" applyFill="1" applyBorder="1" applyAlignment="1">
      <alignment horizontal="left" vertical="center"/>
    </xf>
    <xf numFmtId="0" fontId="181" fillId="63" borderId="7" xfId="0" applyFont="1" applyFill="1" applyBorder="1" applyAlignment="1">
      <alignment horizontal="center" vertical="center"/>
    </xf>
    <xf numFmtId="0" fontId="104" fillId="0" borderId="40" xfId="0" applyFont="1" applyBorder="1" applyAlignment="1">
      <alignment horizontal="left" vertical="center"/>
    </xf>
    <xf numFmtId="0" fontId="104" fillId="0" borderId="40" xfId="0" applyFont="1" applyBorder="1" applyAlignment="1">
      <alignment horizontal="center" vertical="center"/>
    </xf>
    <xf numFmtId="22" fontId="104" fillId="0" borderId="40" xfId="0" applyNumberFormat="1" applyFont="1" applyBorder="1" applyAlignment="1">
      <alignment horizontal="center" vertical="center"/>
    </xf>
    <xf numFmtId="0" fontId="104" fillId="0" borderId="0" xfId="0" applyFont="1" applyAlignment="1">
      <alignment horizontal="left" vertical="center"/>
    </xf>
    <xf numFmtId="0" fontId="10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8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27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3" xfId="4" applyFont="1" applyBorder="1">
      <alignment vertical="center"/>
    </xf>
    <xf numFmtId="0" fontId="23" fillId="0" borderId="23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0" xfId="4" applyFont="1" applyBorder="1">
      <alignment vertical="center"/>
    </xf>
    <xf numFmtId="0" fontId="23" fillId="0" borderId="141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5" xfId="4" applyFont="1" applyBorder="1">
      <alignment vertical="center"/>
    </xf>
    <xf numFmtId="0" fontId="100" fillId="0" borderId="30" xfId="0" applyFont="1" applyBorder="1" applyAlignment="1">
      <alignment horizontal="center" vertical="center"/>
    </xf>
    <xf numFmtId="0" fontId="23" fillId="0" borderId="147" xfId="4" applyFont="1" applyBorder="1">
      <alignment vertical="center"/>
    </xf>
    <xf numFmtId="0" fontId="23" fillId="0" borderId="147" xfId="4" applyFont="1" applyBorder="1" applyAlignment="1">
      <alignment horizontal="center" vertical="center"/>
    </xf>
    <xf numFmtId="0" fontId="182" fillId="0" borderId="125" xfId="0" applyFont="1" applyBorder="1" applyAlignment="1">
      <alignment horizontal="center" vertical="center"/>
    </xf>
    <xf numFmtId="0" fontId="183" fillId="0" borderId="7" xfId="0" applyFont="1" applyBorder="1" applyAlignment="1">
      <alignment horizontal="left" vertical="center"/>
    </xf>
    <xf numFmtId="0" fontId="182" fillId="0" borderId="0" xfId="0" applyFont="1" applyAlignment="1">
      <alignment vertical="center"/>
    </xf>
    <xf numFmtId="0" fontId="182" fillId="0" borderId="39" xfId="0" applyFont="1" applyBorder="1" applyAlignment="1">
      <alignment horizontal="center" vertical="center"/>
    </xf>
    <xf numFmtId="0" fontId="182" fillId="0" borderId="53" xfId="0" applyFont="1" applyBorder="1" applyAlignment="1">
      <alignment horizontal="center" vertical="center"/>
    </xf>
    <xf numFmtId="0" fontId="100" fillId="0" borderId="31" xfId="0" applyFont="1" applyBorder="1" applyAlignment="1">
      <alignment horizontal="center" vertical="center"/>
    </xf>
    <xf numFmtId="0" fontId="184" fillId="0" borderId="147" xfId="4" applyFont="1" applyBorder="1">
      <alignment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40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4" fillId="0" borderId="171" xfId="4" applyFont="1" applyBorder="1">
      <alignment vertical="center"/>
    </xf>
    <xf numFmtId="0" fontId="166" fillId="2" borderId="0" xfId="0" applyFont="1" applyFill="1" applyAlignment="1">
      <alignment vertical="center"/>
    </xf>
    <xf numFmtId="14" fontId="166" fillId="78" borderId="0" xfId="2" applyNumberFormat="1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3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176" fontId="185" fillId="0" borderId="143" xfId="0" applyNumberFormat="1" applyFont="1" applyBorder="1" applyAlignment="1">
      <alignment vertical="center"/>
    </xf>
    <xf numFmtId="0" fontId="186" fillId="0" borderId="33" xfId="1" applyFont="1" applyBorder="1" applyAlignment="1">
      <alignment vertical="center"/>
    </xf>
    <xf numFmtId="177" fontId="139" fillId="56" borderId="26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2" xfId="0" applyFont="1" applyBorder="1" applyAlignment="1">
      <alignment horizontal="center" vertical="center" wrapText="1"/>
    </xf>
    <xf numFmtId="0" fontId="154" fillId="0" borderId="9" xfId="4" applyFont="1" applyBorder="1">
      <alignment vertical="center"/>
    </xf>
    <xf numFmtId="0" fontId="187" fillId="0" borderId="26" xfId="0" applyFont="1" applyBorder="1" applyAlignment="1">
      <alignment horizontal="center" vertical="center" wrapText="1"/>
    </xf>
    <xf numFmtId="0" fontId="154" fillId="0" borderId="30" xfId="4" applyFont="1" applyBorder="1">
      <alignment vertical="center"/>
    </xf>
    <xf numFmtId="0" fontId="152" fillId="0" borderId="30" xfId="0" applyFont="1" applyBorder="1" applyAlignment="1">
      <alignment vertical="center" wrapText="1"/>
    </xf>
    <xf numFmtId="14" fontId="42" fillId="0" borderId="36" xfId="14" applyNumberFormat="1" applyFont="1" applyBorder="1"/>
    <xf numFmtId="0" fontId="19" fillId="0" borderId="40" xfId="0" applyFont="1" applyBorder="1"/>
    <xf numFmtId="0" fontId="46" fillId="0" borderId="40" xfId="0" applyFont="1" applyBorder="1"/>
    <xf numFmtId="0" fontId="1" fillId="0" borderId="40" xfId="0" applyFont="1" applyBorder="1"/>
    <xf numFmtId="0" fontId="188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27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4" fillId="0" borderId="179" xfId="4" applyFont="1" applyBorder="1">
      <alignment vertical="center"/>
    </xf>
    <xf numFmtId="0" fontId="182" fillId="0" borderId="180" xfId="0" applyFont="1" applyBorder="1" applyAlignment="1">
      <alignment horizontal="center" vertical="center"/>
    </xf>
    <xf numFmtId="0" fontId="48" fillId="0" borderId="181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4" fillId="77" borderId="36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9" xfId="6" applyNumberFormat="1" applyFont="1" applyFill="1" applyBorder="1" applyAlignment="1" applyProtection="1">
      <alignment horizontal="center"/>
      <protection locked="0"/>
    </xf>
    <xf numFmtId="0" fontId="166" fillId="77" borderId="37" xfId="0" applyFont="1" applyFill="1" applyBorder="1" applyAlignment="1">
      <alignment vertical="center"/>
    </xf>
    <xf numFmtId="172" fontId="14" fillId="77" borderId="36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4" xfId="0" applyNumberFormat="1" applyFont="1" applyFill="1" applyBorder="1" applyAlignment="1">
      <alignment horizontal="center" vertical="center" wrapText="1"/>
    </xf>
    <xf numFmtId="1" fontId="128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6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28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87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1" fontId="42" fillId="0" borderId="187" xfId="4" applyNumberFormat="1" applyFont="1" applyBorder="1" applyAlignment="1">
      <alignment horizontal="center" vertical="center"/>
    </xf>
    <xf numFmtId="1" fontId="42" fillId="0" borderId="187" xfId="0" applyNumberFormat="1" applyFont="1" applyBorder="1" applyAlignment="1">
      <alignment horizontal="center" vertical="center"/>
    </xf>
    <xf numFmtId="1" fontId="42" fillId="0" borderId="188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vertical="center"/>
    </xf>
    <xf numFmtId="0" fontId="42" fillId="0" borderId="189" xfId="0" applyFont="1" applyBorder="1" applyAlignment="1">
      <alignment horizontal="center" vertical="center"/>
    </xf>
    <xf numFmtId="0" fontId="42" fillId="0" borderId="189" xfId="1" applyFont="1" applyBorder="1" applyAlignment="1">
      <alignment horizontal="center" vertical="center"/>
    </xf>
    <xf numFmtId="1" fontId="42" fillId="0" borderId="189" xfId="1" applyNumberFormat="1" applyFont="1" applyBorder="1" applyAlignment="1">
      <alignment horizontal="center"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1" fontId="42" fillId="0" borderId="183" xfId="1" applyNumberFormat="1" applyFont="1" applyBorder="1" applyAlignment="1">
      <alignment horizontal="center" vertical="center"/>
    </xf>
    <xf numFmtId="1" fontId="42" fillId="0" borderId="182" xfId="1" applyNumberFormat="1" applyFont="1" applyBorder="1" applyAlignment="1">
      <alignment horizontal="center" vertical="center"/>
    </xf>
    <xf numFmtId="1" fontId="14" fillId="0" borderId="184" xfId="4" applyNumberFormat="1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right" vertical="center"/>
    </xf>
    <xf numFmtId="0" fontId="48" fillId="0" borderId="39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0" fontId="23" fillId="0" borderId="147" xfId="0" applyFont="1" applyBorder="1" applyAlignment="1">
      <alignment vertical="center"/>
    </xf>
    <xf numFmtId="0" fontId="23" fillId="0" borderId="147" xfId="0" applyFont="1" applyBorder="1" applyAlignment="1">
      <alignment horizontal="center" vertical="center"/>
    </xf>
    <xf numFmtId="20" fontId="163" fillId="0" borderId="147" xfId="0" applyNumberFormat="1" applyFont="1" applyBorder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6" fillId="2" borderId="39" xfId="3" applyNumberFormat="1" applyFont="1" applyFill="1" applyBorder="1" applyAlignment="1">
      <alignment vertical="top"/>
    </xf>
    <xf numFmtId="20" fontId="166" fillId="77" borderId="39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28" xfId="1" applyNumberFormat="1" applyFont="1" applyFill="1" applyBorder="1" applyAlignment="1">
      <alignment horizontal="center" vertical="center"/>
    </xf>
    <xf numFmtId="0" fontId="14" fillId="77" borderId="27" xfId="1" applyFont="1" applyFill="1" applyBorder="1" applyAlignment="1">
      <alignment horizontal="center" vertical="center"/>
    </xf>
    <xf numFmtId="0" fontId="166" fillId="0" borderId="0" xfId="0" applyFont="1"/>
    <xf numFmtId="20" fontId="166" fillId="2" borderId="0" xfId="0" applyNumberFormat="1" applyFont="1" applyFill="1" applyAlignment="1">
      <alignment vertical="top"/>
    </xf>
    <xf numFmtId="172" fontId="14" fillId="0" borderId="139" xfId="10" applyFont="1" applyBorder="1" applyAlignment="1">
      <alignment vertical="center"/>
    </xf>
    <xf numFmtId="0" fontId="169" fillId="0" borderId="36" xfId="0" applyFont="1" applyBorder="1"/>
    <xf numFmtId="0" fontId="194" fillId="0" borderId="0" xfId="0" applyFont="1"/>
    <xf numFmtId="20" fontId="194" fillId="2" borderId="39" xfId="1" applyNumberFormat="1" applyFont="1" applyFill="1" applyBorder="1" applyAlignment="1">
      <alignment vertical="top"/>
    </xf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172" fontId="14" fillId="78" borderId="36" xfId="10" applyFont="1" applyFill="1" applyBorder="1" applyAlignment="1">
      <alignment vertical="center"/>
    </xf>
    <xf numFmtId="0" fontId="166" fillId="78" borderId="39" xfId="0" applyFont="1" applyFill="1" applyBorder="1" applyAlignment="1">
      <alignment vertical="center"/>
    </xf>
    <xf numFmtId="0" fontId="14" fillId="78" borderId="40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6" xfId="3" applyNumberFormat="1" applyFont="1" applyBorder="1" applyAlignment="1">
      <alignment horizontal="center" vertical="center"/>
    </xf>
    <xf numFmtId="0" fontId="2" fillId="0" borderId="36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0" fontId="166" fillId="2" borderId="190" xfId="0" applyFont="1" applyFill="1" applyBorder="1" applyAlignment="1">
      <alignment vertical="center"/>
    </xf>
    <xf numFmtId="172" fontId="14" fillId="78" borderId="37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177" fontId="10" fillId="79" borderId="28" xfId="12" applyNumberFormat="1" applyFont="1" applyFill="1" applyBorder="1" applyAlignment="1">
      <alignment vertical="center"/>
    </xf>
    <xf numFmtId="177" fontId="10" fillId="79" borderId="26" xfId="12" applyNumberFormat="1" applyFont="1" applyFill="1" applyBorder="1" applyAlignment="1">
      <alignment vertical="center"/>
    </xf>
    <xf numFmtId="177" fontId="36" fillId="72" borderId="26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2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4" fontId="167" fillId="0" borderId="195" xfId="1" applyNumberFormat="1" applyFont="1" applyBorder="1" applyAlignment="1">
      <alignment horizontal="left" vertical="center"/>
    </xf>
    <xf numFmtId="0" fontId="14" fillId="0" borderId="196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8" xfId="1" applyNumberFormat="1" applyFont="1" applyBorder="1" applyAlignment="1">
      <alignment horizontal="left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197" xfId="1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7" fillId="0" borderId="195" xfId="1" applyNumberFormat="1" applyFont="1" applyBorder="1" applyAlignment="1">
      <alignment vertical="center"/>
    </xf>
    <xf numFmtId="0" fontId="14" fillId="0" borderId="195" xfId="1" applyFont="1" applyBorder="1" applyAlignment="1">
      <alignment vertical="center"/>
    </xf>
    <xf numFmtId="1" fontId="14" fillId="2" borderId="192" xfId="1" applyNumberFormat="1" applyFont="1" applyFill="1" applyBorder="1" applyAlignment="1">
      <alignment horizontal="center" vertical="center"/>
    </xf>
    <xf numFmtId="0" fontId="14" fillId="0" borderId="195" xfId="0" applyFont="1" applyBorder="1" applyAlignment="1">
      <alignment vertical="center"/>
    </xf>
    <xf numFmtId="169" fontId="168" fillId="0" borderId="195" xfId="1" applyNumberFormat="1" applyFont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3" xfId="0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8" fillId="0" borderId="206" xfId="1" applyNumberFormat="1" applyFont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" fontId="14" fillId="2" borderId="206" xfId="6" applyNumberFormat="1" applyFont="1" applyFill="1" applyBorder="1" applyAlignment="1" applyProtection="1">
      <alignment horizontal="center"/>
      <protection locked="0"/>
    </xf>
    <xf numFmtId="14" fontId="168" fillId="2" borderId="206" xfId="1" applyNumberFormat="1" applyFont="1" applyFill="1" applyBorder="1" applyAlignment="1">
      <alignment horizontal="left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72" fontId="14" fillId="0" borderId="206" xfId="0" applyNumberFormat="1" applyFont="1" applyBorder="1" applyAlignment="1">
      <alignment vertical="center"/>
    </xf>
    <xf numFmtId="0" fontId="169" fillId="0" borderId="206" xfId="0" applyFont="1" applyBorder="1"/>
    <xf numFmtId="0" fontId="14" fillId="0" borderId="207" xfId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9" fontId="167" fillId="0" borderId="207" xfId="1" applyNumberFormat="1" applyFont="1" applyBorder="1" applyAlignment="1">
      <alignment horizontal="left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20" fontId="167" fillId="0" borderId="207" xfId="1" applyNumberFormat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172" fontId="14" fillId="0" borderId="206" xfId="3" applyFont="1" applyBorder="1" applyAlignment="1">
      <alignment vertical="center"/>
    </xf>
    <xf numFmtId="172" fontId="14" fillId="77" borderId="206" xfId="3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6" applyNumberFormat="1" applyFont="1" applyFill="1" applyBorder="1" applyAlignment="1" applyProtection="1">
      <alignment horizontal="center" vertical="center"/>
      <protection locked="0"/>
    </xf>
    <xf numFmtId="20" fontId="167" fillId="78" borderId="195" xfId="1" applyNumberFormat="1" applyFont="1" applyFill="1" applyBorder="1" applyAlignment="1">
      <alignment vertical="center"/>
    </xf>
    <xf numFmtId="169" fontId="167" fillId="78" borderId="198" xfId="1" applyNumberFormat="1" applyFont="1" applyFill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" fillId="0" borderId="198" xfId="0" applyFont="1" applyBorder="1" applyAlignment="1">
      <alignment vertical="top"/>
    </xf>
    <xf numFmtId="169" fontId="167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1" fontId="19" fillId="0" borderId="199" xfId="0" applyNumberFormat="1" applyFont="1" applyBorder="1" applyAlignment="1">
      <alignment horizontal="center" vertical="center"/>
    </xf>
    <xf numFmtId="0" fontId="166" fillId="2" borderId="202" xfId="0" applyFont="1" applyFill="1" applyBorder="1" applyAlignment="1">
      <alignment horizontal="left"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1" fontId="1" fillId="0" borderId="199" xfId="6" applyNumberFormat="1" applyFont="1" applyBorder="1" applyAlignment="1">
      <alignment horizontal="center" vertical="center"/>
    </xf>
    <xf numFmtId="20" fontId="167" fillId="0" borderId="203" xfId="1" applyNumberFormat="1" applyFont="1" applyBorder="1" applyAlignment="1">
      <alignment vertical="center"/>
    </xf>
    <xf numFmtId="169" fontId="168" fillId="0" borderId="197" xfId="1" applyNumberFormat="1" applyFont="1" applyBorder="1" applyAlignment="1">
      <alignment horizontal="left" vertical="center"/>
    </xf>
    <xf numFmtId="0" fontId="166" fillId="2" borderId="202" xfId="0" applyFont="1" applyFill="1" applyBorder="1"/>
    <xf numFmtId="169" fontId="167" fillId="0" borderId="195" xfId="1" applyNumberFormat="1" applyFont="1" applyBorder="1" applyAlignment="1">
      <alignment horizontal="left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0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20" fontId="167" fillId="2" borderId="195" xfId="1" applyNumberFormat="1" applyFont="1" applyFill="1" applyBorder="1" applyAlignment="1">
      <alignment vertical="center"/>
    </xf>
    <xf numFmtId="169" fontId="168" fillId="2" borderId="195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5" xfId="0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4" applyFont="1" applyBorder="1" applyAlignment="1">
      <alignment horizontal="center" vertical="center"/>
    </xf>
    <xf numFmtId="0" fontId="14" fillId="0" borderId="195" xfId="4" applyFont="1" applyBorder="1" applyAlignment="1">
      <alignment horizontal="center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0" fontId="14" fillId="78" borderId="195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5" xfId="4" applyFont="1" applyFill="1" applyBorder="1" applyAlignment="1">
      <alignment horizontal="center" vertical="center"/>
    </xf>
    <xf numFmtId="169" fontId="168" fillId="78" borderId="195" xfId="1" applyNumberFormat="1" applyFont="1" applyFill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" fontId="14" fillId="0" borderId="193" xfId="4" applyNumberFormat="1" applyFont="1" applyBorder="1" applyAlignment="1">
      <alignment horizontal="center" vertical="center"/>
    </xf>
    <xf numFmtId="1" fontId="14" fillId="0" borderId="192" xfId="4" applyNumberFormat="1" applyFont="1" applyBorder="1" applyAlignment="1">
      <alignment horizontal="center" vertical="center"/>
    </xf>
    <xf numFmtId="14" fontId="167" fillId="0" borderId="198" xfId="1" applyNumberFormat="1" applyFont="1" applyBorder="1" applyAlignment="1">
      <alignment vertical="center"/>
    </xf>
    <xf numFmtId="172" fontId="14" fillId="0" borderId="197" xfId="3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0" fontId="20" fillId="2" borderId="195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14" fontId="167" fillId="2" borderId="195" xfId="1" applyNumberFormat="1" applyFont="1" applyFill="1" applyBorder="1" applyAlignment="1">
      <alignment horizontal="left" vertical="center"/>
    </xf>
    <xf numFmtId="1" fontId="14" fillId="0" borderId="195" xfId="4" applyNumberFormat="1" applyFont="1" applyBorder="1" applyAlignment="1">
      <alignment horizontal="center" vertical="center"/>
    </xf>
    <xf numFmtId="14" fontId="14" fillId="0" borderId="192" xfId="1" applyNumberFormat="1" applyFont="1" applyBorder="1" applyAlignment="1" applyProtection="1">
      <alignment horizontal="left" vertical="center"/>
      <protection locked="0"/>
    </xf>
    <xf numFmtId="0" fontId="14" fillId="2" borderId="192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 applyProtection="1">
      <alignment horizontal="center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4" fontId="168" fillId="2" borderId="195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20" fontId="167" fillId="77" borderId="195" xfId="1" applyNumberFormat="1" applyFont="1" applyFill="1" applyBorder="1" applyAlignment="1">
      <alignment vertical="center"/>
    </xf>
    <xf numFmtId="14" fontId="168" fillId="77" borderId="195" xfId="1" applyNumberFormat="1" applyFont="1" applyFill="1" applyBorder="1" applyAlignment="1">
      <alignment horizontal="left" vertical="center"/>
    </xf>
    <xf numFmtId="20" fontId="167" fillId="0" borderId="198" xfId="1" applyNumberFormat="1" applyFont="1" applyBorder="1" applyAlignment="1">
      <alignment vertical="center"/>
    </xf>
    <xf numFmtId="0" fontId="14" fillId="0" borderId="191" xfId="1" applyFont="1" applyBorder="1" applyAlignment="1">
      <alignment horizontal="center" vertical="center"/>
    </xf>
    <xf numFmtId="0" fontId="166" fillId="2" borderId="201" xfId="0" applyFont="1" applyFill="1" applyBorder="1" applyAlignment="1">
      <alignment horizontal="left"/>
    </xf>
    <xf numFmtId="0" fontId="14" fillId="0" borderId="204" xfId="1" applyFont="1" applyBorder="1" applyAlignment="1">
      <alignment vertical="center"/>
    </xf>
    <xf numFmtId="0" fontId="14" fillId="0" borderId="204" xfId="0" applyFont="1" applyBorder="1"/>
    <xf numFmtId="0" fontId="166" fillId="2" borderId="202" xfId="0" applyFont="1" applyFill="1" applyBorder="1" applyAlignment="1">
      <alignment horizontal="left" vertical="top"/>
    </xf>
    <xf numFmtId="20" fontId="170" fillId="0" borderId="195" xfId="1" applyNumberFormat="1" applyFont="1" applyBorder="1" applyAlignment="1">
      <alignment vertical="center"/>
    </xf>
    <xf numFmtId="172" fontId="14" fillId="78" borderId="197" xfId="3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4" fontId="168" fillId="78" borderId="198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0" fontId="64" fillId="2" borderId="202" xfId="0" applyFont="1" applyFill="1" applyBorder="1" applyAlignment="1">
      <alignment horizontal="left" vertical="top"/>
    </xf>
    <xf numFmtId="0" fontId="14" fillId="0" borderId="202" xfId="1" applyFont="1" applyBorder="1" applyAlignment="1">
      <alignment horizontal="center" vertical="center"/>
    </xf>
    <xf numFmtId="0" fontId="14" fillId="2" borderId="198" xfId="1" applyFont="1" applyFill="1" applyBorder="1" applyAlignment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6" xfId="1" applyNumberFormat="1" applyFont="1" applyFill="1" applyBorder="1" applyAlignment="1">
      <alignment horizontal="center" vertical="center"/>
    </xf>
    <xf numFmtId="20" fontId="170" fillId="2" borderId="195" xfId="1" applyNumberFormat="1" applyFont="1" applyFill="1" applyBorder="1" applyAlignment="1">
      <alignment vertical="center"/>
    </xf>
    <xf numFmtId="0" fontId="14" fillId="0" borderId="198" xfId="4" applyFont="1" applyBorder="1" applyAlignment="1">
      <alignment horizontal="center" vertical="center"/>
    </xf>
    <xf numFmtId="0" fontId="14" fillId="0" borderId="196" xfId="4" applyFont="1" applyBorder="1" applyAlignment="1">
      <alignment horizontal="center" vertical="center"/>
    </xf>
    <xf numFmtId="14" fontId="168" fillId="0" borderId="198" xfId="1" applyNumberFormat="1" applyFont="1" applyBorder="1" applyAlignment="1">
      <alignment horizontal="left" vertical="center"/>
    </xf>
    <xf numFmtId="0" fontId="14" fillId="78" borderId="196" xfId="4" applyFont="1" applyFill="1" applyBorder="1" applyAlignment="1">
      <alignment horizontal="center" vertical="center"/>
    </xf>
    <xf numFmtId="0" fontId="14" fillId="78" borderId="198" xfId="4" applyFont="1" applyFill="1" applyBorder="1" applyAlignment="1">
      <alignment horizontal="center" vertical="center"/>
    </xf>
    <xf numFmtId="14" fontId="168" fillId="0" borderId="195" xfId="1" applyNumberFormat="1" applyFont="1" applyBorder="1" applyAlignment="1">
      <alignment horizontal="left" vertical="center"/>
    </xf>
    <xf numFmtId="14" fontId="168" fillId="0" borderId="203" xfId="0" applyNumberFormat="1" applyFont="1" applyBorder="1" applyAlignment="1">
      <alignment horizontal="left" vertical="center"/>
    </xf>
    <xf numFmtId="14" fontId="166" fillId="0" borderId="198" xfId="1" applyNumberFormat="1" applyFont="1" applyBorder="1" applyAlignment="1">
      <alignment vertical="center"/>
    </xf>
    <xf numFmtId="2" fontId="170" fillId="0" borderId="195" xfId="1" applyNumberFormat="1" applyFont="1" applyBorder="1" applyAlignment="1">
      <alignment vertical="center"/>
    </xf>
    <xf numFmtId="1" fontId="19" fillId="0" borderId="200" xfId="1" applyNumberFormat="1" applyFont="1" applyBorder="1" applyAlignment="1" applyProtection="1">
      <alignment horizontal="center" vertical="center"/>
      <protection locked="0"/>
    </xf>
    <xf numFmtId="14" fontId="167" fillId="0" borderId="203" xfId="1" applyNumberFormat="1" applyFont="1" applyBorder="1" applyAlignment="1">
      <alignment horizontal="left" vertical="center"/>
    </xf>
    <xf numFmtId="1" fontId="19" fillId="0" borderId="197" xfId="1" applyNumberFormat="1" applyFont="1" applyBorder="1" applyAlignment="1" applyProtection="1">
      <alignment horizontal="center" vertical="center"/>
      <protection locked="0"/>
    </xf>
    <xf numFmtId="14" fontId="167" fillId="0" borderId="197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5" xfId="0" applyNumberFormat="1" applyFont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5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0" xfId="0" applyFont="1" applyBorder="1" applyAlignment="1">
      <alignment vertical="center"/>
    </xf>
    <xf numFmtId="174" fontId="7" fillId="0" borderId="200" xfId="1" applyNumberFormat="1" applyFont="1" applyBorder="1" applyAlignment="1">
      <alignment horizontal="right" vertical="center"/>
    </xf>
    <xf numFmtId="175" fontId="7" fillId="0" borderId="200" xfId="1" applyNumberFormat="1" applyFont="1" applyBorder="1" applyAlignment="1">
      <alignment horizontal="right" vertical="center"/>
    </xf>
    <xf numFmtId="0" fontId="7" fillId="0" borderId="198" xfId="0" applyFont="1" applyBorder="1" applyAlignment="1">
      <alignment vertical="center"/>
    </xf>
    <xf numFmtId="20" fontId="14" fillId="0" borderId="194" xfId="1" applyNumberFormat="1" applyFont="1" applyBorder="1" applyAlignment="1">
      <alignment horizontal="center" vertical="center"/>
    </xf>
    <xf numFmtId="0" fontId="7" fillId="0" borderId="193" xfId="0" applyFont="1" applyBorder="1" applyAlignment="1">
      <alignment vertical="center"/>
    </xf>
    <xf numFmtId="1" fontId="14" fillId="0" borderId="193" xfId="0" quotePrefix="1" applyNumberFormat="1" applyFont="1" applyBorder="1" applyAlignment="1">
      <alignment horizontal="right" vertical="center"/>
    </xf>
    <xf numFmtId="0" fontId="14" fillId="0" borderId="195" xfId="0" applyFont="1" applyBorder="1" applyAlignment="1">
      <alignment horizontal="left" vertical="center"/>
    </xf>
    <xf numFmtId="1" fontId="14" fillId="0" borderId="193" xfId="1" applyNumberFormat="1" applyFont="1" applyBorder="1" applyAlignment="1">
      <alignment horizontal="left" vertical="center"/>
    </xf>
    <xf numFmtId="0" fontId="14" fillId="0" borderId="193" xfId="1" applyFont="1" applyBorder="1" applyAlignment="1">
      <alignment horizontal="left" vertical="center"/>
    </xf>
    <xf numFmtId="1" fontId="14" fillId="0" borderId="195" xfId="1" applyNumberFormat="1" applyFont="1" applyBorder="1" applyAlignment="1">
      <alignment horizontal="left" vertical="center"/>
    </xf>
    <xf numFmtId="1" fontId="14" fillId="0" borderId="193" xfId="0" applyNumberFormat="1" applyFont="1" applyBorder="1" applyAlignment="1">
      <alignment horizontal="left" vertical="center"/>
    </xf>
    <xf numFmtId="1" fontId="14" fillId="0" borderId="195" xfId="0" applyNumberFormat="1" applyFont="1" applyBorder="1" applyAlignment="1">
      <alignment horizontal="left" vertical="center"/>
    </xf>
    <xf numFmtId="1" fontId="7" fillId="0" borderId="193" xfId="1" quotePrefix="1" applyNumberFormat="1" applyFont="1" applyBorder="1" applyAlignment="1">
      <alignment horizontal="right" vertical="center"/>
    </xf>
    <xf numFmtId="20" fontId="7" fillId="0" borderId="193" xfId="1" applyNumberFormat="1" applyFont="1" applyBorder="1" applyAlignment="1">
      <alignment horizontal="right" vertical="center"/>
    </xf>
    <xf numFmtId="0" fontId="14" fillId="0" borderId="195" xfId="1" applyFont="1" applyBorder="1" applyAlignment="1">
      <alignment horizontal="left" vertical="center"/>
    </xf>
    <xf numFmtId="20" fontId="14" fillId="0" borderId="194" xfId="1" quotePrefix="1" applyNumberFormat="1" applyFont="1" applyBorder="1" applyAlignment="1">
      <alignment horizontal="center" vertical="center"/>
    </xf>
    <xf numFmtId="0" fontId="14" fillId="0" borderId="201" xfId="1" applyFont="1" applyBorder="1" applyAlignment="1">
      <alignment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1" xfId="1" quotePrefix="1" applyNumberFormat="1" applyFont="1" applyBorder="1" applyAlignment="1">
      <alignment horizontal="center" vertical="center"/>
    </xf>
    <xf numFmtId="0" fontId="14" fillId="0" borderId="201" xfId="4" applyFont="1" applyBorder="1">
      <alignment vertical="center"/>
    </xf>
    <xf numFmtId="0" fontId="14" fillId="0" borderId="203" xfId="0" applyFont="1" applyBorder="1" applyAlignment="1">
      <alignment vertical="center"/>
    </xf>
    <xf numFmtId="0" fontId="176" fillId="0" borderId="193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/>
    </xf>
    <xf numFmtId="14" fontId="168" fillId="0" borderId="207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66" fontId="168" fillId="0" borderId="207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horizontal="left" vertical="center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2" borderId="207" xfId="0" applyFont="1" applyFill="1" applyBorder="1" applyAlignment="1">
      <alignment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67" fillId="2" borderId="207" xfId="1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1" xfId="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7" xfId="1" applyNumberFormat="1" applyFont="1" applyBorder="1" applyAlignment="1">
      <alignment horizontal="left" vertical="center"/>
    </xf>
    <xf numFmtId="0" fontId="16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72" fontId="14" fillId="77" borderId="206" xfId="10" applyFont="1" applyFill="1" applyBorder="1" applyAlignment="1">
      <alignment vertical="center"/>
    </xf>
    <xf numFmtId="0" fontId="14" fillId="77" borderId="217" xfId="0" applyFont="1" applyFill="1" applyBorder="1" applyAlignment="1">
      <alignment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72" fontId="14" fillId="0" borderId="206" xfId="10" applyFont="1" applyBorder="1" applyAlignment="1">
      <alignment vertical="center"/>
    </xf>
    <xf numFmtId="0" fontId="14" fillId="0" borderId="217" xfId="0" applyFont="1" applyBorder="1" applyAlignment="1">
      <alignment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72" fontId="14" fillId="0" borderId="220" xfId="10" applyFont="1" applyBorder="1" applyAlignment="1">
      <alignment vertical="center"/>
    </xf>
    <xf numFmtId="0" fontId="169" fillId="0" borderId="220" xfId="0" applyFont="1" applyBorder="1"/>
    <xf numFmtId="1" fontId="14" fillId="0" borderId="222" xfId="6" applyNumberFormat="1" applyFont="1" applyBorder="1" applyAlignment="1" applyProtection="1">
      <alignment horizontal="center"/>
      <protection locked="0"/>
    </xf>
    <xf numFmtId="169" fontId="168" fillId="0" borderId="222" xfId="1" applyNumberFormat="1" applyFont="1" applyBorder="1" applyAlignment="1">
      <alignment horizontal="left" vertical="center"/>
    </xf>
    <xf numFmtId="0" fontId="14" fillId="0" borderId="220" xfId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8" fillId="0" borderId="222" xfId="1" applyNumberFormat="1" applyFont="1" applyBorder="1" applyAlignment="1">
      <alignment horizontal="left" vertical="center"/>
    </xf>
    <xf numFmtId="172" fontId="14" fillId="0" borderId="222" xfId="10" applyFont="1" applyBorder="1" applyAlignment="1">
      <alignment vertical="center"/>
    </xf>
    <xf numFmtId="20" fontId="167" fillId="0" borderId="215" xfId="1" applyNumberFormat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0" fontId="14" fillId="0" borderId="215" xfId="0" applyFont="1" applyBorder="1" applyAlignment="1">
      <alignment vertical="center"/>
    </xf>
    <xf numFmtId="169" fontId="168" fillId="0" borderId="215" xfId="1" applyNumberFormat="1" applyFont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20" fontId="1" fillId="2" borderId="220" xfId="0" applyNumberFormat="1" applyFont="1" applyFill="1" applyBorder="1" applyAlignment="1">
      <alignment vertical="top"/>
    </xf>
    <xf numFmtId="0" fontId="14" fillId="0" borderId="216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8" fillId="0" borderId="223" xfId="1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0" fontId="1" fillId="0" borderId="39" xfId="0" applyFont="1" applyBorder="1"/>
    <xf numFmtId="0" fontId="1" fillId="0" borderId="220" xfId="0" applyFont="1" applyBorder="1"/>
    <xf numFmtId="20" fontId="167" fillId="0" borderId="222" xfId="1" applyNumberFormat="1" applyFont="1" applyBorder="1" applyAlignment="1">
      <alignment vertical="center"/>
    </xf>
    <xf numFmtId="20" fontId="166" fillId="2" borderId="39" xfId="2" applyNumberFormat="1" applyFont="1" applyFill="1" applyBorder="1" applyAlignment="1">
      <alignment vertical="top"/>
    </xf>
    <xf numFmtId="0" fontId="166" fillId="0" borderId="39" xfId="0" applyFont="1" applyBorder="1"/>
    <xf numFmtId="0" fontId="14" fillId="2" borderId="223" xfId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69" fillId="2" borderId="224" xfId="0" applyFont="1" applyFill="1" applyBorder="1"/>
    <xf numFmtId="20" fontId="167" fillId="2" borderId="222" xfId="1" applyNumberFormat="1" applyFont="1" applyFill="1" applyBorder="1" applyAlignment="1">
      <alignment vertical="center"/>
    </xf>
    <xf numFmtId="0" fontId="169" fillId="0" borderId="39" xfId="0" applyFont="1" applyBorder="1"/>
    <xf numFmtId="172" fontId="14" fillId="0" borderId="220" xfId="0" applyNumberFormat="1" applyFont="1" applyBorder="1" applyAlignment="1">
      <alignment vertical="center"/>
    </xf>
    <xf numFmtId="0" fontId="166" fillId="2" borderId="221" xfId="0" applyFont="1" applyFill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66" fillId="2" borderId="228" xfId="0" applyFont="1" applyFill="1" applyBorder="1"/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0" fontId="14" fillId="78" borderId="215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67" fillId="78" borderId="215" xfId="1" applyNumberFormat="1" applyFont="1" applyFill="1" applyBorder="1" applyAlignment="1">
      <alignment vertical="center"/>
    </xf>
    <xf numFmtId="14" fontId="168" fillId="78" borderId="215" xfId="1" applyNumberFormat="1" applyFont="1" applyFill="1" applyBorder="1" applyAlignment="1">
      <alignment horizontal="left" vertical="center"/>
    </xf>
    <xf numFmtId="169" fontId="167" fillId="78" borderId="215" xfId="1" applyNumberFormat="1" applyFont="1" applyFill="1" applyBorder="1" applyAlignment="1">
      <alignment horizontal="left" vertical="center"/>
    </xf>
    <xf numFmtId="14" fontId="167" fillId="0" borderId="215" xfId="1" applyNumberFormat="1" applyFont="1" applyBorder="1" applyAlignment="1">
      <alignment vertical="center"/>
    </xf>
    <xf numFmtId="169" fontId="167" fillId="0" borderId="215" xfId="1" applyNumberFormat="1" applyFont="1" applyBorder="1" applyAlignment="1">
      <alignment horizontal="left" vertical="center"/>
    </xf>
    <xf numFmtId="14" fontId="167" fillId="0" borderId="213" xfId="0" applyNumberFormat="1" applyFont="1" applyBorder="1" applyAlignment="1">
      <alignment vertical="center"/>
    </xf>
    <xf numFmtId="169" fontId="168" fillId="0" borderId="231" xfId="1" applyNumberFormat="1" applyFont="1" applyBorder="1" applyAlignment="1">
      <alignment horizontal="left" vertical="center"/>
    </xf>
    <xf numFmtId="169" fontId="168" fillId="0" borderId="232" xfId="1" applyNumberFormat="1" applyFont="1" applyBorder="1" applyAlignment="1">
      <alignment horizontal="left" vertical="center"/>
    </xf>
    <xf numFmtId="169" fontId="167" fillId="0" borderId="232" xfId="1" applyNumberFormat="1" applyFont="1" applyBorder="1" applyAlignment="1">
      <alignment horizontal="left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14" fontId="167" fillId="2" borderId="215" xfId="1" applyNumberFormat="1" applyFont="1" applyFill="1" applyBorder="1" applyAlignment="1">
      <alignment vertical="center"/>
    </xf>
    <xf numFmtId="169" fontId="167" fillId="2" borderId="215" xfId="1" applyNumberFormat="1" applyFont="1" applyFill="1" applyBorder="1" applyAlignment="1">
      <alignment horizontal="left" vertical="center"/>
    </xf>
    <xf numFmtId="0" fontId="14" fillId="0" borderId="212" xfId="4" applyFont="1" applyBorder="1" applyAlignment="1">
      <alignment horizontal="center" vertical="center"/>
    </xf>
    <xf numFmtId="0" fontId="14" fillId="0" borderId="215" xfId="4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9" fillId="0" borderId="220" xfId="0" applyFont="1" applyBorder="1" applyAlignment="1">
      <alignment horizontal="center" vertical="top"/>
    </xf>
    <xf numFmtId="0" fontId="14" fillId="0" borderId="232" xfId="1" applyFont="1" applyBorder="1" applyAlignment="1">
      <alignment horizontal="center" vertical="center"/>
    </xf>
    <xf numFmtId="0" fontId="7" fillId="0" borderId="212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14" fontId="167" fillId="0" borderId="217" xfId="1" applyNumberFormat="1" applyFont="1" applyBorder="1" applyAlignment="1">
      <alignment vertical="center"/>
    </xf>
    <xf numFmtId="0" fontId="1" fillId="77" borderId="217" xfId="0" applyFont="1" applyFill="1" applyBorder="1" applyAlignment="1">
      <alignment vertical="top"/>
    </xf>
    <xf numFmtId="0" fontId="14" fillId="77" borderId="216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20" fontId="167" fillId="77" borderId="215" xfId="1" applyNumberFormat="1" applyFont="1" applyFill="1" applyBorder="1" applyAlignment="1">
      <alignment vertical="center"/>
    </xf>
    <xf numFmtId="14" fontId="167" fillId="77" borderId="217" xfId="1" applyNumberFormat="1" applyFont="1" applyFill="1" applyBorder="1" applyAlignment="1">
      <alignment horizontal="left" vertical="center"/>
    </xf>
    <xf numFmtId="0" fontId="14" fillId="0" borderId="217" xfId="1" applyFont="1" applyBorder="1" applyAlignment="1">
      <alignment vertical="center"/>
    </xf>
    <xf numFmtId="14" fontId="168" fillId="0" borderId="217" xfId="1" applyNumberFormat="1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center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0" xfId="6" applyNumberFormat="1" applyFont="1" applyBorder="1" applyAlignment="1" applyProtection="1">
      <alignment horizontal="center"/>
      <protection locked="0"/>
    </xf>
    <xf numFmtId="1" fontId="14" fillId="2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Border="1" applyAlignment="1">
      <alignment horizontal="center" vertical="center"/>
    </xf>
    <xf numFmtId="1" fontId="14" fillId="0" borderId="183" xfId="1" applyNumberFormat="1" applyFont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20" fontId="166" fillId="0" borderId="233" xfId="0" applyNumberFormat="1" applyFont="1" applyBorder="1"/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6" xfId="0" applyFont="1" applyBorder="1" applyAlignment="1">
      <alignment vertical="center"/>
    </xf>
    <xf numFmtId="1" fontId="14" fillId="0" borderId="236" xfId="1" applyNumberFormat="1" applyFont="1" applyBorder="1" applyAlignment="1">
      <alignment horizontal="center" vertical="center"/>
    </xf>
    <xf numFmtId="174" fontId="7" fillId="0" borderId="236" xfId="1" applyNumberFormat="1" applyFont="1" applyBorder="1" applyAlignment="1">
      <alignment horizontal="center" vertical="center"/>
    </xf>
    <xf numFmtId="1" fontId="7" fillId="0" borderId="236" xfId="1" applyNumberFormat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" fontId="14" fillId="0" borderId="240" xfId="1" applyNumberFormat="1" applyFont="1" applyBorder="1" applyAlignment="1">
      <alignment horizontal="left" vertical="center"/>
    </xf>
    <xf numFmtId="1" fontId="7" fillId="0" borderId="240" xfId="1" applyNumberFormat="1" applyFont="1" applyBorder="1" applyAlignment="1">
      <alignment horizontal="center" vertical="center"/>
    </xf>
    <xf numFmtId="0" fontId="14" fillId="0" borderId="235" xfId="4" applyFont="1" applyBorder="1">
      <alignment vertical="center"/>
    </xf>
    <xf numFmtId="0" fontId="14" fillId="0" borderId="241" xfId="4" applyFont="1" applyBorder="1">
      <alignment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2" fontId="14" fillId="0" borderId="241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2" fontId="14" fillId="0" borderId="245" xfId="0" applyNumberFormat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0" fontId="7" fillId="0" borderId="246" xfId="0" applyFont="1" applyBorder="1" applyAlignment="1">
      <alignment vertical="center"/>
    </xf>
    <xf numFmtId="1" fontId="7" fillId="0" borderId="246" xfId="0" applyNumberFormat="1" applyFont="1" applyBorder="1" applyAlignment="1">
      <alignment horizontal="right" vertical="center"/>
    </xf>
    <xf numFmtId="0" fontId="14" fillId="0" borderId="239" xfId="0" applyFont="1" applyBorder="1" applyAlignment="1">
      <alignment horizontal="left" vertical="center"/>
    </xf>
    <xf numFmtId="0" fontId="14" fillId="0" borderId="247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7" fillId="0" borderId="248" xfId="4" applyNumberFormat="1" applyFont="1" applyBorder="1" applyAlignment="1">
      <alignment horizontal="right" vertical="center"/>
    </xf>
    <xf numFmtId="20" fontId="7" fillId="0" borderId="248" xfId="1" quotePrefix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0" fontId="14" fillId="0" borderId="250" xfId="0" applyFont="1" applyBorder="1" applyAlignment="1">
      <alignment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1" fontId="7" fillId="0" borderId="235" xfId="1" applyNumberFormat="1" applyFont="1" applyBorder="1" applyAlignment="1">
      <alignment horizontal="right" vertical="center"/>
    </xf>
    <xf numFmtId="0" fontId="167" fillId="0" borderId="235" xfId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left" vertical="center"/>
    </xf>
    <xf numFmtId="174" fontId="7" fillId="0" borderId="255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4" fillId="0" borderId="256" xfId="0" applyFont="1" applyBorder="1" applyAlignment="1">
      <alignment vertical="center"/>
    </xf>
    <xf numFmtId="0" fontId="126" fillId="0" borderId="256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97" xfId="0" quotePrefix="1" applyFont="1" applyBorder="1" applyAlignment="1">
      <alignment horizontal="left" vertical="center"/>
    </xf>
    <xf numFmtId="0" fontId="43" fillId="0" borderId="257" xfId="0" quotePrefix="1" applyFont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0" fontId="43" fillId="0" borderId="260" xfId="0" quotePrefix="1" applyFont="1" applyBorder="1" applyAlignment="1">
      <alignment horizontal="left" vertical="center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74" borderId="263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74" borderId="263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63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256" xfId="4" applyNumberFormat="1" applyFont="1" applyBorder="1" applyAlignment="1">
      <alignment horizontal="right" vertical="center"/>
    </xf>
    <xf numFmtId="178" fontId="146" fillId="0" borderId="256" xfId="4" applyNumberFormat="1" applyFont="1" applyBorder="1" applyAlignment="1">
      <alignment horizontal="center" vertical="center"/>
    </xf>
    <xf numFmtId="169" fontId="123" fillId="0" borderId="256" xfId="4" applyNumberFormat="1" applyFont="1" applyBorder="1" applyAlignment="1">
      <alignment horizontal="left" vertical="center"/>
    </xf>
    <xf numFmtId="178" fontId="147" fillId="0" borderId="256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2" xfId="4" applyFont="1" applyBorder="1" applyAlignment="1">
      <alignment horizontal="left" vertical="center"/>
    </xf>
    <xf numFmtId="0" fontId="130" fillId="0" borderId="256" xfId="4" applyFont="1" applyBorder="1" applyAlignment="1">
      <alignment horizontal="center" vertical="center"/>
    </xf>
    <xf numFmtId="0" fontId="130" fillId="0" borderId="256" xfId="4" applyFont="1" applyBorder="1">
      <alignment vertical="center"/>
    </xf>
    <xf numFmtId="176" fontId="130" fillId="0" borderId="256" xfId="4" applyNumberFormat="1" applyFont="1" applyBorder="1" applyAlignment="1">
      <alignment horizontal="right" vertical="center"/>
    </xf>
    <xf numFmtId="0" fontId="130" fillId="0" borderId="256" xfId="4" applyFont="1" applyBorder="1" applyAlignment="1">
      <alignment horizontal="right"/>
    </xf>
    <xf numFmtId="10" fontId="130" fillId="0" borderId="256" xfId="4" applyNumberFormat="1" applyFont="1" applyBorder="1" applyAlignment="1">
      <alignment horizontal="left" vertical="center"/>
    </xf>
    <xf numFmtId="1" fontId="130" fillId="0" borderId="256" xfId="4" applyNumberFormat="1" applyFont="1" applyBorder="1" applyAlignment="1">
      <alignment horizontal="right" vertical="center"/>
    </xf>
    <xf numFmtId="0" fontId="148" fillId="0" borderId="123" xfId="4" applyFont="1" applyBorder="1" applyAlignment="1">
      <alignment horizontal="left" vertical="center"/>
    </xf>
    <xf numFmtId="0" fontId="148" fillId="0" borderId="40" xfId="4" applyFont="1" applyBorder="1" applyAlignment="1">
      <alignment horizontal="center" vertical="center"/>
    </xf>
    <xf numFmtId="2" fontId="130" fillId="0" borderId="256" xfId="4" applyNumberFormat="1" applyFont="1" applyBorder="1" applyAlignment="1">
      <alignment horizontal="center" vertical="center"/>
    </xf>
    <xf numFmtId="0" fontId="130" fillId="0" borderId="256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256" xfId="4" applyNumberFormat="1" applyFont="1" applyBorder="1">
      <alignment vertical="center"/>
    </xf>
    <xf numFmtId="1" fontId="131" fillId="0" borderId="256" xfId="4" applyNumberFormat="1" applyFont="1" applyBorder="1" applyAlignment="1">
      <alignment horizontal="right" vertical="center"/>
    </xf>
    <xf numFmtId="179" fontId="38" fillId="0" borderId="256" xfId="0" applyNumberFormat="1" applyFont="1" applyBorder="1" applyAlignment="1">
      <alignment horizontal="center" vertical="center"/>
    </xf>
    <xf numFmtId="179" fontId="130" fillId="0" borderId="256" xfId="12" applyNumberFormat="1" applyFont="1" applyFill="1" applyBorder="1" applyAlignment="1">
      <alignment horizontal="left" vertical="center"/>
    </xf>
    <xf numFmtId="179" fontId="130" fillId="0" borderId="256" xfId="4" applyNumberFormat="1" applyFont="1" applyBorder="1" applyAlignment="1">
      <alignment horizontal="left" vertical="center"/>
    </xf>
    <xf numFmtId="0" fontId="130" fillId="0" borderId="124" xfId="4" applyFont="1" applyBorder="1" applyAlignment="1">
      <alignment horizontal="left" vertical="center"/>
    </xf>
    <xf numFmtId="20" fontId="130" fillId="0" borderId="256" xfId="4" applyNumberFormat="1" applyFont="1" applyBorder="1" applyAlignment="1">
      <alignment horizontal="center" vertical="center"/>
    </xf>
    <xf numFmtId="0" fontId="130" fillId="0" borderId="256" xfId="4" applyFont="1" applyBorder="1" applyAlignment="1">
      <alignment horizontal="left" vertical="center"/>
    </xf>
    <xf numFmtId="0" fontId="130" fillId="0" borderId="256" xfId="4" applyFont="1" applyBorder="1" applyProtection="1">
      <alignment vertical="center"/>
      <protection locked="0"/>
    </xf>
    <xf numFmtId="0" fontId="130" fillId="0" borderId="124" xfId="4" applyFont="1" applyBorder="1" applyAlignment="1" applyProtection="1">
      <alignment horizontal="left" vertical="center"/>
      <protection locked="0"/>
    </xf>
    <xf numFmtId="0" fontId="130" fillId="0" borderId="125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187" fillId="0" borderId="22" xfId="0" applyFont="1" applyBorder="1" applyAlignment="1">
      <alignment horizontal="left" vertical="center" wrapText="1"/>
    </xf>
    <xf numFmtId="0" fontId="46" fillId="0" borderId="30" xfId="0" applyFont="1" applyBorder="1"/>
    <xf numFmtId="0" fontId="187" fillId="0" borderId="26" xfId="0" applyFont="1" applyBorder="1" applyAlignment="1">
      <alignment horizontal="left" vertical="center" wrapText="1"/>
    </xf>
    <xf numFmtId="0" fontId="154" fillId="0" borderId="30" xfId="0" applyFont="1" applyBorder="1" applyAlignment="1">
      <alignment vertical="center"/>
    </xf>
    <xf numFmtId="0" fontId="129" fillId="0" borderId="9" xfId="0" applyFont="1" applyBorder="1" applyAlignment="1">
      <alignment horizontal="left" vertical="center"/>
    </xf>
    <xf numFmtId="20" fontId="129" fillId="0" borderId="28" xfId="0" applyNumberFormat="1" applyFont="1" applyBorder="1" applyAlignment="1">
      <alignment horizontal="center" vertical="center"/>
    </xf>
    <xf numFmtId="0" fontId="129" fillId="0" borderId="28" xfId="0" applyFont="1" applyBorder="1" applyAlignment="1">
      <alignment horizontal="center" vertical="center"/>
    </xf>
    <xf numFmtId="0" fontId="129" fillId="0" borderId="8" xfId="0" applyFont="1" applyBorder="1" applyAlignment="1">
      <alignment horizontal="left" vertical="center"/>
    </xf>
    <xf numFmtId="0" fontId="129" fillId="0" borderId="27" xfId="0" applyFont="1" applyBorder="1" applyAlignment="1">
      <alignment horizontal="left" vertical="center"/>
    </xf>
    <xf numFmtId="0" fontId="129" fillId="0" borderId="28" xfId="0" applyFont="1" applyBorder="1" applyAlignment="1">
      <alignment horizontal="left"/>
    </xf>
    <xf numFmtId="0" fontId="129" fillId="0" borderId="28" xfId="0" applyFont="1" applyBorder="1" applyAlignment="1">
      <alignment horizontal="center"/>
    </xf>
    <xf numFmtId="0" fontId="129" fillId="0" borderId="8" xfId="0" applyFont="1" applyBorder="1"/>
    <xf numFmtId="0" fontId="46" fillId="0" borderId="28" xfId="0" applyFont="1" applyBorder="1" applyAlignment="1">
      <alignment horizontal="left"/>
    </xf>
    <xf numFmtId="0" fontId="129" fillId="0" borderId="27" xfId="0" applyFont="1" applyBorder="1"/>
    <xf numFmtId="0" fontId="129" fillId="0" borderId="28" xfId="0" applyFont="1" applyBorder="1"/>
    <xf numFmtId="0" fontId="46" fillId="0" borderId="8" xfId="0" applyFont="1" applyBorder="1"/>
    <xf numFmtId="0" fontId="46" fillId="0" borderId="27" xfId="0" applyFont="1" applyBorder="1"/>
    <xf numFmtId="188" fontId="129" fillId="0" borderId="28" xfId="0" applyNumberFormat="1" applyFont="1" applyBorder="1" applyAlignment="1">
      <alignment horizontal="center" vertical="center"/>
    </xf>
    <xf numFmtId="0" fontId="195" fillId="0" borderId="0" xfId="0" applyFont="1" applyAlignment="1" applyProtection="1">
      <alignment vertical="center"/>
      <protection locked="0"/>
    </xf>
    <xf numFmtId="0" fontId="195" fillId="0" borderId="0" xfId="4" applyFont="1" applyProtection="1">
      <alignment vertical="center"/>
      <protection locked="0"/>
    </xf>
    <xf numFmtId="0" fontId="196" fillId="0" borderId="0" xfId="0" applyFont="1"/>
    <xf numFmtId="0" fontId="195" fillId="0" borderId="0" xfId="4" applyFont="1" applyAlignment="1" applyProtection="1">
      <alignment horizontal="center" vertical="top"/>
      <protection locked="0"/>
    </xf>
    <xf numFmtId="0" fontId="182" fillId="0" borderId="0" xfId="0" applyFont="1"/>
    <xf numFmtId="0" fontId="195" fillId="0" borderId="0" xfId="0" applyFont="1" applyAlignment="1">
      <alignment vertical="center"/>
    </xf>
    <xf numFmtId="0" fontId="195" fillId="0" borderId="0" xfId="4" applyFont="1">
      <alignment vertical="center"/>
    </xf>
    <xf numFmtId="0" fontId="195" fillId="0" borderId="0" xfId="4" applyFont="1" applyAlignment="1">
      <alignment horizontal="center" vertical="top"/>
    </xf>
    <xf numFmtId="0" fontId="155" fillId="0" borderId="7" xfId="500" applyFont="1" applyBorder="1" applyAlignment="1">
      <alignment horizontal="center" vertical="center"/>
    </xf>
    <xf numFmtId="22" fontId="155" fillId="0" borderId="7" xfId="500" applyNumberFormat="1" applyFont="1" applyBorder="1" applyAlignment="1">
      <alignment horizontal="center" vertical="center"/>
    </xf>
    <xf numFmtId="0" fontId="155" fillId="4" borderId="7" xfId="500" applyFont="1" applyFill="1" applyBorder="1" applyAlignment="1">
      <alignment horizontal="center" vertical="center"/>
    </xf>
    <xf numFmtId="0" fontId="155" fillId="2" borderId="7" xfId="500" applyFont="1" applyFill="1" applyBorder="1" applyAlignment="1">
      <alignment horizontal="center" vertical="center"/>
    </xf>
    <xf numFmtId="0" fontId="48" fillId="0" borderId="201" xfId="0" applyFont="1" applyBorder="1" applyAlignment="1">
      <alignment horizontal="center" vertical="center"/>
    </xf>
    <xf numFmtId="0" fontId="95" fillId="0" borderId="7" xfId="500" applyFont="1" applyBorder="1" applyAlignment="1">
      <alignment horizontal="center"/>
    </xf>
    <xf numFmtId="0" fontId="95" fillId="0" borderId="266" xfId="500" applyFont="1" applyBorder="1" applyAlignment="1">
      <alignment horizontal="center"/>
    </xf>
    <xf numFmtId="0" fontId="188" fillId="0" borderId="7" xfId="500" applyFont="1" applyBorder="1" applyAlignment="1">
      <alignment horizontal="left" vertical="center"/>
    </xf>
    <xf numFmtId="169" fontId="11" fillId="0" borderId="0" xfId="1" applyNumberFormat="1" applyFont="1"/>
    <xf numFmtId="0" fontId="2" fillId="6" borderId="143" xfId="1" applyFill="1" applyBorder="1"/>
    <xf numFmtId="20" fontId="2" fillId="6" borderId="32" xfId="1" applyNumberFormat="1" applyFill="1" applyBorder="1"/>
    <xf numFmtId="0" fontId="2" fillId="6" borderId="53" xfId="1" applyFill="1" applyBorder="1"/>
    <xf numFmtId="0" fontId="2" fillId="6" borderId="33" xfId="1" applyFill="1" applyBorder="1"/>
    <xf numFmtId="0" fontId="32" fillId="0" borderId="0" xfId="0" applyFont="1" applyAlignment="1">
      <alignment vertical="center"/>
    </xf>
    <xf numFmtId="0" fontId="197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69" fontId="7" fillId="0" borderId="0" xfId="1" applyNumberFormat="1" applyFont="1" applyAlignment="1">
      <alignment horizontal="left"/>
    </xf>
    <xf numFmtId="169" fontId="12" fillId="0" borderId="0" xfId="1" applyNumberFormat="1" applyFont="1" applyAlignment="1">
      <alignment horizontal="left"/>
    </xf>
    <xf numFmtId="0" fontId="19" fillId="80" borderId="256" xfId="0" applyFont="1" applyFill="1" applyBorder="1" applyAlignment="1">
      <alignment horizontal="center" vertical="center"/>
    </xf>
    <xf numFmtId="0" fontId="19" fillId="10" borderId="256" xfId="0" applyFont="1" applyFill="1" applyBorder="1" applyAlignment="1">
      <alignment vertical="center"/>
    </xf>
    <xf numFmtId="0" fontId="19" fillId="0" borderId="0" xfId="0" quotePrefix="1" applyFont="1"/>
    <xf numFmtId="1" fontId="2" fillId="80" borderId="4" xfId="1" quotePrefix="1" applyNumberFormat="1" applyFill="1" applyBorder="1" applyAlignment="1">
      <alignment horizontal="left"/>
    </xf>
    <xf numFmtId="1" fontId="2" fillId="80" borderId="4" xfId="0" applyNumberFormat="1" applyFont="1" applyFill="1" applyBorder="1" applyAlignment="1">
      <alignment horizontal="left"/>
    </xf>
    <xf numFmtId="1" fontId="94" fillId="80" borderId="4" xfId="1" applyNumberFormat="1" applyFont="1" applyFill="1" applyBorder="1" applyAlignment="1">
      <alignment horizontal="right"/>
    </xf>
    <xf numFmtId="0" fontId="89" fillId="12" borderId="7" xfId="0" applyFont="1" applyFill="1" applyBorder="1" applyAlignment="1">
      <alignment vertical="center"/>
    </xf>
    <xf numFmtId="0" fontId="19" fillId="12" borderId="7" xfId="0" applyFont="1" applyFill="1" applyBorder="1" applyAlignment="1">
      <alignment vertical="center"/>
    </xf>
    <xf numFmtId="176" fontId="19" fillId="4" borderId="7" xfId="0" applyNumberFormat="1" applyFont="1" applyFill="1" applyBorder="1" applyAlignment="1">
      <alignment vertical="center"/>
    </xf>
    <xf numFmtId="176" fontId="89" fillId="12" borderId="7" xfId="0" applyNumberFormat="1" applyFont="1" applyFill="1" applyBorder="1" applyAlignment="1">
      <alignment vertical="center"/>
    </xf>
    <xf numFmtId="176" fontId="19" fillId="12" borderId="7" xfId="0" applyNumberFormat="1" applyFont="1" applyFill="1" applyBorder="1" applyAlignment="1">
      <alignment vertical="center"/>
    </xf>
    <xf numFmtId="1" fontId="2" fillId="80" borderId="145" xfId="1" quotePrefix="1" applyNumberFormat="1" applyFill="1" applyBorder="1" applyAlignment="1">
      <alignment horizontal="left"/>
    </xf>
    <xf numFmtId="1" fontId="2" fillId="37" borderId="7" xfId="1" applyNumberFormat="1" applyFont="1" applyFill="1" applyBorder="1" applyAlignment="1">
      <alignment horizontal="left"/>
    </xf>
    <xf numFmtId="0" fontId="19" fillId="0" borderId="0" xfId="0" applyFont="1" applyAlignment="1"/>
    <xf numFmtId="0" fontId="55" fillId="0" borderId="0" xfId="0" applyFont="1" applyAlignment="1"/>
    <xf numFmtId="0" fontId="2" fillId="0" borderId="0" xfId="4" applyFont="1">
      <alignment vertical="center"/>
    </xf>
    <xf numFmtId="0" fontId="2" fillId="0" borderId="0" xfId="4" applyFont="1" applyAlignment="1">
      <alignment vertical="center" wrapText="1"/>
    </xf>
    <xf numFmtId="1" fontId="14" fillId="0" borderId="1" xfId="4" applyNumberFormat="1" applyFont="1" applyBorder="1">
      <alignment vertical="center"/>
    </xf>
    <xf numFmtId="0" fontId="14" fillId="0" borderId="221" xfId="4" applyFont="1" applyBorder="1">
      <alignment vertical="center"/>
    </xf>
    <xf numFmtId="0" fontId="14" fillId="0" borderId="220" xfId="4" applyFont="1" applyBorder="1">
      <alignment vertical="center"/>
    </xf>
    <xf numFmtId="0" fontId="7" fillId="0" borderId="220" xfId="4" applyFont="1" applyBorder="1">
      <alignment vertical="center"/>
    </xf>
    <xf numFmtId="0" fontId="2" fillId="0" borderId="29" xfId="4" applyFont="1" applyBorder="1">
      <alignment vertical="center"/>
    </xf>
    <xf numFmtId="0" fontId="2" fillId="0" borderId="30" xfId="4" applyFont="1" applyBorder="1">
      <alignment vertical="center"/>
    </xf>
    <xf numFmtId="0" fontId="42" fillId="0" borderId="215" xfId="1" applyFont="1" applyBorder="1" applyAlignment="1">
      <alignment vertical="center"/>
    </xf>
    <xf numFmtId="0" fontId="42" fillId="0" borderId="213" xfId="4" applyFont="1" applyBorder="1" applyAlignment="1">
      <alignment horizontal="center" vertical="center"/>
    </xf>
    <xf numFmtId="0" fontId="42" fillId="0" borderId="212" xfId="1" applyFont="1" applyBorder="1" applyAlignment="1">
      <alignment horizontal="center" vertical="center"/>
    </xf>
    <xf numFmtId="1" fontId="42" fillId="0" borderId="213" xfId="1" applyNumberFormat="1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0" fontId="42" fillId="0" borderId="215" xfId="4" applyFont="1" applyBorder="1">
      <alignment vertical="center"/>
    </xf>
    <xf numFmtId="0" fontId="42" fillId="0" borderId="212" xfId="4" applyFont="1" applyBorder="1" applyAlignment="1">
      <alignment horizontal="center" vertical="center"/>
    </xf>
    <xf numFmtId="0" fontId="42" fillId="0" borderId="212" xfId="0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15" xfId="0" applyFont="1" applyBorder="1" applyAlignment="1">
      <alignment vertical="center"/>
    </xf>
    <xf numFmtId="1" fontId="42" fillId="0" borderId="214" xfId="1" applyNumberFormat="1" applyFont="1" applyBorder="1" applyAlignment="1">
      <alignment horizontal="center" vertical="center"/>
    </xf>
    <xf numFmtId="0" fontId="42" fillId="0" borderId="216" xfId="0" applyFont="1" applyBorder="1" applyAlignment="1">
      <alignment horizontal="center" vertical="center"/>
    </xf>
    <xf numFmtId="0" fontId="42" fillId="0" borderId="217" xfId="1" applyFont="1" applyBorder="1" applyAlignment="1">
      <alignment vertical="center"/>
    </xf>
    <xf numFmtId="0" fontId="42" fillId="0" borderId="219" xfId="0" applyFont="1" applyBorder="1" applyAlignment="1">
      <alignment horizontal="center" vertical="center"/>
    </xf>
    <xf numFmtId="0" fontId="42" fillId="0" borderId="216" xfId="1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19" xfId="1" applyFont="1" applyBorder="1" applyAlignment="1">
      <alignment horizontal="center" vertical="center"/>
    </xf>
    <xf numFmtId="1" fontId="42" fillId="0" borderId="219" xfId="1" applyNumberFormat="1" applyFont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Border="1" applyAlignment="1">
      <alignment horizontal="center" vertical="center"/>
    </xf>
    <xf numFmtId="0" fontId="42" fillId="0" borderId="220" xfId="1" applyFont="1" applyBorder="1" applyAlignment="1">
      <alignment horizontal="center"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172" fontId="42" fillId="0" borderId="153" xfId="3" applyNumberFormat="1" applyFont="1" applyBorder="1" applyAlignment="1">
      <alignment vertical="center"/>
    </xf>
    <xf numFmtId="172" fontId="42" fillId="0" borderId="36" xfId="3" applyNumberFormat="1" applyFont="1" applyBorder="1" applyAlignment="1">
      <alignment vertical="center"/>
    </xf>
    <xf numFmtId="172" fontId="42" fillId="0" borderId="36" xfId="10" applyNumberFormat="1" applyFont="1" applyBorder="1" applyAlignment="1">
      <alignment vertical="center"/>
    </xf>
    <xf numFmtId="0" fontId="42" fillId="2" borderId="215" xfId="1" applyFont="1" applyFill="1" applyBorder="1" applyAlignment="1">
      <alignment vertical="center"/>
    </xf>
    <xf numFmtId="0" fontId="42" fillId="0" borderId="214" xfId="0" applyFont="1" applyBorder="1" applyAlignment="1">
      <alignment horizontal="left" vertical="center"/>
    </xf>
    <xf numFmtId="0" fontId="42" fillId="0" borderId="214" xfId="0" applyFont="1" applyBorder="1" applyAlignment="1">
      <alignment horizontal="center" vertical="center"/>
    </xf>
    <xf numFmtId="0" fontId="42" fillId="0" borderId="218" xfId="0" applyFont="1" applyBorder="1" applyAlignment="1">
      <alignment horizontal="center" vertical="center"/>
    </xf>
    <xf numFmtId="172" fontId="42" fillId="2" borderId="36" xfId="10" applyNumberFormat="1" applyFont="1" applyFill="1" applyBorder="1" applyAlignment="1">
      <alignment vertical="center"/>
    </xf>
    <xf numFmtId="172" fontId="42" fillId="0" borderId="7" xfId="10" applyNumberFormat="1" applyFont="1" applyBorder="1" applyAlignment="1">
      <alignment vertical="center"/>
    </xf>
    <xf numFmtId="0" fontId="42" fillId="0" borderId="206" xfId="0" applyFont="1" applyBorder="1" applyAlignment="1">
      <alignment horizontal="center" vertical="center"/>
    </xf>
    <xf numFmtId="0" fontId="42" fillId="0" borderId="220" xfId="0" applyFont="1" applyBorder="1" applyAlignment="1">
      <alignment horizontal="center" vertical="center"/>
    </xf>
    <xf numFmtId="0" fontId="42" fillId="0" borderId="214" xfId="1" applyFont="1" applyBorder="1" applyAlignment="1">
      <alignment horizontal="center" vertical="center"/>
    </xf>
    <xf numFmtId="172" fontId="40" fillId="0" borderId="37" xfId="3" applyNumberFormat="1" applyFont="1" applyBorder="1" applyAlignment="1">
      <alignment vertical="center"/>
    </xf>
    <xf numFmtId="0" fontId="42" fillId="0" borderId="215" xfId="0" applyFont="1" applyBorder="1" applyAlignment="1">
      <alignment vertical="top"/>
    </xf>
    <xf numFmtId="172" fontId="42" fillId="0" borderId="206" xfId="3" applyNumberFormat="1" applyFont="1" applyBorder="1" applyAlignment="1">
      <alignment vertical="center"/>
    </xf>
    <xf numFmtId="0" fontId="42" fillId="0" borderId="217" xfId="0" applyFont="1" applyBorder="1" applyAlignment="1">
      <alignment vertical="top"/>
    </xf>
    <xf numFmtId="0" fontId="42" fillId="0" borderId="219" xfId="1" applyFont="1" applyBorder="1" applyAlignment="1">
      <alignment vertical="center"/>
    </xf>
    <xf numFmtId="0" fontId="42" fillId="0" borderId="220" xfId="1" applyFont="1" applyBorder="1" applyAlignment="1">
      <alignment vertical="center"/>
    </xf>
    <xf numFmtId="1" fontId="42" fillId="0" borderId="206" xfId="1" applyNumberFormat="1" applyFont="1" applyBorder="1" applyAlignment="1" applyProtection="1">
      <alignment horizontal="center" vertical="center"/>
      <protection locked="0"/>
    </xf>
    <xf numFmtId="172" fontId="40" fillId="0" borderId="36" xfId="3" applyNumberFormat="1" applyFont="1" applyBorder="1" applyAlignment="1">
      <alignment vertical="center"/>
    </xf>
    <xf numFmtId="0" fontId="42" fillId="0" borderId="213" xfId="1" applyFont="1" applyBorder="1" applyAlignment="1">
      <alignment vertical="center"/>
    </xf>
    <xf numFmtId="1" fontId="42" fillId="0" borderId="212" xfId="4" applyNumberFormat="1" applyFont="1" applyBorder="1" applyAlignment="1">
      <alignment horizontal="center" vertical="center"/>
    </xf>
    <xf numFmtId="172" fontId="42" fillId="2" borderId="36" xfId="3" applyNumberFormat="1" applyFont="1" applyFill="1" applyBorder="1" applyAlignment="1">
      <alignment vertical="center"/>
    </xf>
    <xf numFmtId="0" fontId="42" fillId="0" borderId="206" xfId="4" applyFont="1" applyBorder="1" applyAlignment="1">
      <alignment horizontal="center" vertical="center"/>
    </xf>
    <xf numFmtId="0" fontId="42" fillId="0" borderId="218" xfId="1" applyFont="1" applyBorder="1" applyAlignment="1">
      <alignment horizontal="center" vertical="center"/>
    </xf>
    <xf numFmtId="0" fontId="42" fillId="0" borderId="216" xfId="4" applyFont="1" applyBorder="1" applyAlignment="1">
      <alignment horizontal="center" vertical="center"/>
    </xf>
    <xf numFmtId="172" fontId="42" fillId="0" borderId="37" xfId="3" applyNumberFormat="1" applyFont="1" applyBorder="1" applyAlignment="1">
      <alignment vertical="center"/>
    </xf>
    <xf numFmtId="172" fontId="42" fillId="0" borderId="158" xfId="3" applyNumberFormat="1" applyFont="1" applyBorder="1" applyAlignment="1">
      <alignment vertical="center"/>
    </xf>
    <xf numFmtId="172" fontId="42" fillId="0" borderId="221" xfId="3" applyNumberFormat="1" applyFont="1" applyBorder="1" applyAlignment="1">
      <alignment vertical="center"/>
    </xf>
    <xf numFmtId="172" fontId="42" fillId="0" borderId="32" xfId="3" applyNumberFormat="1" applyFont="1" applyBorder="1" applyAlignment="1">
      <alignment vertical="center"/>
    </xf>
    <xf numFmtId="172" fontId="42" fillId="0" borderId="0" xfId="3" applyNumberFormat="1" applyFont="1" applyAlignment="1">
      <alignment vertical="center"/>
    </xf>
    <xf numFmtId="0" fontId="117" fillId="0" borderId="1" xfId="1" applyFont="1" applyBorder="1" applyAlignment="1">
      <alignment vertical="center"/>
    </xf>
    <xf numFmtId="0" fontId="117" fillId="0" borderId="1" xfId="1" applyFont="1" applyBorder="1" applyAlignment="1">
      <alignment horizontal="center" vertical="center"/>
    </xf>
    <xf numFmtId="0" fontId="42" fillId="0" borderId="1" xfId="4" applyFont="1" applyBorder="1" applyProtection="1">
      <alignment vertical="center"/>
      <protection locked="0"/>
    </xf>
    <xf numFmtId="0" fontId="142" fillId="0" borderId="1" xfId="4" applyFont="1" applyBorder="1" applyAlignment="1">
      <alignment horizontal="center" vertical="center"/>
    </xf>
    <xf numFmtId="0" fontId="143" fillId="0" borderId="1" xfId="4" applyFont="1" applyBorder="1">
      <alignment vertical="center"/>
    </xf>
    <xf numFmtId="0" fontId="143" fillId="0" borderId="1" xfId="4" applyFont="1" applyBorder="1" applyAlignment="1">
      <alignment horizontal="center" vertical="center"/>
    </xf>
    <xf numFmtId="0" fontId="144" fillId="0" borderId="1" xfId="0" applyFont="1" applyBorder="1" applyAlignment="1">
      <alignment horizontal="center" vertical="center"/>
    </xf>
    <xf numFmtId="0" fontId="135" fillId="0" borderId="1" xfId="0" applyFont="1" applyBorder="1" applyAlignment="1">
      <alignment horizontal="center" vertical="center"/>
    </xf>
    <xf numFmtId="0" fontId="134" fillId="0" borderId="1" xfId="0" applyFont="1" applyBorder="1" applyAlignment="1">
      <alignment horizontal="center" vertical="center"/>
    </xf>
    <xf numFmtId="0" fontId="134" fillId="0" borderId="1" xfId="0" applyFont="1" applyBorder="1" applyAlignment="1">
      <alignment vertical="center"/>
    </xf>
    <xf numFmtId="0" fontId="142" fillId="0" borderId="1" xfId="4" applyFont="1" applyBorder="1">
      <alignment vertical="center"/>
    </xf>
    <xf numFmtId="0" fontId="198" fillId="0" borderId="10" xfId="4" applyFont="1" applyBorder="1">
      <alignment vertical="center"/>
    </xf>
    <xf numFmtId="0" fontId="134" fillId="0" borderId="27" xfId="4" applyFont="1" applyBorder="1" applyAlignment="1" applyProtection="1">
      <alignment horizontal="right" vertical="center"/>
      <protection locked="0"/>
    </xf>
    <xf numFmtId="0" fontId="134" fillId="0" borderId="27" xfId="4" applyFont="1" applyBorder="1" applyAlignment="1">
      <alignment horizontal="right" vertical="center"/>
    </xf>
    <xf numFmtId="14" fontId="199" fillId="0" borderId="27" xfId="4" applyNumberFormat="1" applyFont="1" applyBorder="1" applyAlignment="1">
      <alignment horizontal="left" vertical="center"/>
    </xf>
    <xf numFmtId="20" fontId="199" fillId="0" borderId="120" xfId="4" applyNumberFormat="1" applyFont="1" applyBorder="1" applyAlignment="1">
      <alignment horizontal="center" vertical="center"/>
    </xf>
    <xf numFmtId="14" fontId="200" fillId="0" borderId="267" xfId="4" applyNumberFormat="1" applyFont="1" applyBorder="1" applyAlignment="1">
      <alignment horizontal="center" vertical="center"/>
    </xf>
    <xf numFmtId="0" fontId="199" fillId="0" borderId="27" xfId="4" applyFont="1" applyBorder="1">
      <alignment vertical="center"/>
    </xf>
    <xf numFmtId="0" fontId="199" fillId="0" borderId="120" xfId="4" applyFont="1" applyBorder="1">
      <alignment vertical="center"/>
    </xf>
    <xf numFmtId="0" fontId="199" fillId="0" borderId="27" xfId="12" applyNumberFormat="1" applyFont="1" applyFill="1" applyBorder="1" applyAlignment="1">
      <alignment horizontal="left" vertical="center"/>
    </xf>
    <xf numFmtId="0" fontId="199" fillId="0" borderId="268" xfId="4" applyFont="1" applyBorder="1">
      <alignment vertical="center"/>
    </xf>
    <xf numFmtId="1" fontId="199" fillId="0" borderId="120" xfId="4" applyNumberFormat="1" applyFont="1" applyBorder="1">
      <alignment vertical="center"/>
    </xf>
    <xf numFmtId="0" fontId="199" fillId="0" borderId="27" xfId="4" applyFont="1" applyBorder="1" applyAlignment="1">
      <alignment horizontal="right" vertical="center"/>
    </xf>
    <xf numFmtId="0" fontId="199" fillId="0" borderId="269" xfId="4" applyFont="1" applyBorder="1">
      <alignment vertical="center"/>
    </xf>
    <xf numFmtId="0" fontId="199" fillId="0" borderId="268" xfId="4" applyFont="1" applyBorder="1" applyAlignment="1">
      <alignment horizontal="center" vertical="center"/>
    </xf>
    <xf numFmtId="0" fontId="199" fillId="0" borderId="27" xfId="4" applyFont="1" applyBorder="1" applyAlignment="1">
      <alignment horizontal="center" vertical="center"/>
    </xf>
    <xf numFmtId="0" fontId="199" fillId="0" borderId="120" xfId="4" applyFont="1" applyBorder="1" applyAlignment="1">
      <alignment horizontal="center" vertical="center"/>
    </xf>
    <xf numFmtId="0" fontId="199" fillId="0" borderId="27" xfId="4" applyFont="1" applyBorder="1" applyProtection="1">
      <alignment vertical="center"/>
      <protection locked="0"/>
    </xf>
    <xf numFmtId="0" fontId="199" fillId="0" borderId="270" xfId="4" applyFont="1" applyBorder="1" applyProtection="1">
      <alignment vertical="center"/>
      <protection locked="0"/>
    </xf>
    <xf numFmtId="0" fontId="152" fillId="0" borderId="27" xfId="0" applyFont="1" applyBorder="1"/>
    <xf numFmtId="0" fontId="152" fillId="0" borderId="27" xfId="0" applyFont="1" applyBorder="1" applyAlignment="1">
      <alignment vertical="center"/>
    </xf>
    <xf numFmtId="0" fontId="201" fillId="0" borderId="27" xfId="0" applyFont="1" applyBorder="1" applyAlignment="1">
      <alignment vertical="center"/>
    </xf>
    <xf numFmtId="0" fontId="202" fillId="0" borderId="27" xfId="0" applyFont="1" applyBorder="1" applyAlignment="1">
      <alignment horizontal="left" vertical="center"/>
    </xf>
    <xf numFmtId="0" fontId="154" fillId="0" borderId="1" xfId="4" applyFont="1" applyBorder="1">
      <alignment vertical="center"/>
    </xf>
    <xf numFmtId="0" fontId="187" fillId="0" borderId="1" xfId="0" applyFont="1" applyBorder="1" applyAlignment="1">
      <alignment horizontal="right" vertical="center"/>
    </xf>
    <xf numFmtId="0" fontId="187" fillId="0" borderId="10" xfId="0" applyFont="1" applyBorder="1" applyAlignment="1">
      <alignment vertical="center" wrapText="1"/>
    </xf>
    <xf numFmtId="0" fontId="152" fillId="0" borderId="31" xfId="0" applyFont="1" applyBorder="1" applyAlignment="1">
      <alignment vertical="center" wrapText="1"/>
    </xf>
    <xf numFmtId="0" fontId="129" fillId="0" borderId="22" xfId="0" applyFont="1" applyBorder="1" applyAlignment="1">
      <alignment horizontal="center" vertical="center"/>
    </xf>
    <xf numFmtId="0" fontId="191" fillId="0" borderId="1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7" fillId="0" borderId="27" xfId="0" applyFont="1" applyBorder="1" applyAlignment="1">
      <alignment vertical="center"/>
    </xf>
    <xf numFmtId="0" fontId="46" fillId="0" borderId="0" xfId="0" applyFont="1" applyBorder="1"/>
    <xf numFmtId="0" fontId="129" fillId="0" borderId="0" xfId="0" applyFont="1" applyBorder="1"/>
    <xf numFmtId="0" fontId="129" fillId="0" borderId="0" xfId="0" applyFont="1" applyBorder="1" applyAlignment="1"/>
    <xf numFmtId="0" fontId="129" fillId="0" borderId="27" xfId="0" applyFont="1" applyBorder="1" applyAlignment="1"/>
    <xf numFmtId="188" fontId="129" fillId="0" borderId="28" xfId="0" applyNumberFormat="1" applyFont="1" applyBorder="1"/>
    <xf numFmtId="0" fontId="46" fillId="0" borderId="0" xfId="0" applyFont="1" applyBorder="1" applyAlignment="1">
      <alignment vertical="center"/>
    </xf>
    <xf numFmtId="0" fontId="191" fillId="0" borderId="0" xfId="0" applyFont="1" applyBorder="1"/>
    <xf numFmtId="0" fontId="27" fillId="0" borderId="27" xfId="0" applyFont="1" applyBorder="1"/>
    <xf numFmtId="0" fontId="191" fillId="0" borderId="0" xfId="0" applyFont="1" applyBorder="1" applyAlignment="1">
      <alignment vertical="top"/>
    </xf>
    <xf numFmtId="0" fontId="129" fillId="0" borderId="0" xfId="0" applyFont="1" applyBorder="1" applyAlignment="1">
      <alignment horizontal="left" vertical="center"/>
    </xf>
    <xf numFmtId="0" fontId="203" fillId="0" borderId="0" xfId="0" applyFont="1" applyBorder="1"/>
    <xf numFmtId="0" fontId="204" fillId="0" borderId="27" xfId="0" applyFont="1" applyBorder="1"/>
    <xf numFmtId="20" fontId="129" fillId="0" borderId="28" xfId="0" applyNumberFormat="1" applyFont="1" applyBorder="1" applyAlignment="1">
      <alignment horizontal="center"/>
    </xf>
    <xf numFmtId="0" fontId="129" fillId="0" borderId="27" xfId="0" applyFont="1" applyBorder="1" applyAlignment="1">
      <alignment horizontal="left" vertical="top"/>
    </xf>
    <xf numFmtId="0" fontId="191" fillId="0" borderId="27" xfId="0" applyFont="1" applyBorder="1"/>
    <xf numFmtId="0" fontId="205" fillId="0" borderId="0" xfId="0" applyFont="1" applyBorder="1"/>
    <xf numFmtId="0" fontId="206" fillId="0" borderId="27" xfId="0" applyFont="1" applyBorder="1"/>
    <xf numFmtId="0" fontId="143" fillId="0" borderId="0" xfId="0" applyFont="1" applyBorder="1"/>
    <xf numFmtId="0" fontId="164" fillId="0" borderId="27" xfId="0" applyFont="1" applyBorder="1"/>
    <xf numFmtId="0" fontId="160" fillId="0" borderId="0" xfId="0" applyFont="1" applyBorder="1"/>
    <xf numFmtId="0" fontId="160" fillId="0" borderId="8" xfId="0" applyFont="1" applyBorder="1"/>
    <xf numFmtId="20" fontId="129" fillId="0" borderId="103" xfId="0" applyNumberFormat="1" applyFont="1" applyBorder="1" applyAlignment="1">
      <alignment horizontal="center"/>
    </xf>
    <xf numFmtId="0" fontId="129" fillId="0" borderId="103" xfId="0" applyFont="1" applyBorder="1"/>
    <xf numFmtId="0" fontId="129" fillId="0" borderId="32" xfId="0" applyFont="1" applyBorder="1"/>
    <xf numFmtId="0" fontId="129" fillId="0" borderId="53" xfId="0" applyFont="1" applyBorder="1"/>
    <xf numFmtId="0" fontId="129" fillId="0" borderId="33" xfId="0" applyFont="1" applyBorder="1"/>
    <xf numFmtId="0" fontId="191" fillId="0" borderId="53" xfId="0" applyFont="1" applyBorder="1"/>
    <xf numFmtId="0" fontId="191" fillId="0" borderId="33" xfId="0" applyFont="1" applyBorder="1"/>
    <xf numFmtId="20" fontId="129" fillId="0" borderId="28" xfId="0" applyNumberFormat="1" applyFont="1" applyBorder="1" applyAlignment="1">
      <alignment horizontal="center" vertical="top"/>
    </xf>
    <xf numFmtId="0" fontId="46" fillId="0" borderId="8" xfId="0" applyFont="1" applyBorder="1" applyAlignment="1">
      <alignment horizontal="left"/>
    </xf>
    <xf numFmtId="0" fontId="46" fillId="0" borderId="27" xfId="0" applyFont="1" applyBorder="1" applyAlignment="1">
      <alignment horizontal="center"/>
    </xf>
    <xf numFmtId="0" fontId="143" fillId="0" borderId="0" xfId="0" applyFont="1"/>
    <xf numFmtId="0" fontId="46" fillId="0" borderId="32" xfId="0" applyFont="1" applyBorder="1" applyAlignment="1">
      <alignment horizontal="left"/>
    </xf>
    <xf numFmtId="0" fontId="46" fillId="0" borderId="33" xfId="0" applyFont="1" applyBorder="1" applyAlignment="1">
      <alignment horizontal="center"/>
    </xf>
    <xf numFmtId="0" fontId="46" fillId="0" borderId="53" xfId="0" applyFont="1" applyBorder="1"/>
    <xf numFmtId="0" fontId="46" fillId="0" borderId="32" xfId="0" applyFont="1" applyBorder="1"/>
    <xf numFmtId="0" fontId="143" fillId="0" borderId="53" xfId="0" applyFont="1" applyBorder="1"/>
    <xf numFmtId="0" fontId="46" fillId="0" borderId="33" xfId="0" applyFont="1" applyBorder="1"/>
    <xf numFmtId="0" fontId="46" fillId="0" borderId="0" xfId="0" applyFont="1" applyAlignment="1">
      <alignment horizontal="center"/>
    </xf>
    <xf numFmtId="0" fontId="207" fillId="0" borderId="1" xfId="0" applyFont="1" applyBorder="1"/>
    <xf numFmtId="0" fontId="46" fillId="0" borderId="10" xfId="0" applyFont="1" applyBorder="1"/>
    <xf numFmtId="0" fontId="207" fillId="0" borderId="0" xfId="0" applyFont="1"/>
    <xf numFmtId="0" fontId="129" fillId="0" borderId="8" xfId="0" applyFont="1" applyBorder="1" applyAlignment="1">
      <alignment horizontal="left"/>
    </xf>
    <xf numFmtId="0" fontId="129" fillId="0" borderId="0" xfId="0" applyFont="1" applyAlignment="1">
      <alignment horizontal="center"/>
    </xf>
    <xf numFmtId="0" fontId="129" fillId="0" borderId="0" xfId="0" applyFont="1" applyAlignment="1">
      <alignment horizontal="left"/>
    </xf>
    <xf numFmtId="0" fontId="208" fillId="0" borderId="8" xfId="0" applyFont="1" applyBorder="1" applyAlignment="1">
      <alignment horizontal="center" vertical="center"/>
    </xf>
    <xf numFmtId="0" fontId="209" fillId="0" borderId="0" xfId="0" applyFont="1" applyAlignment="1">
      <alignment horizontal="center" vertical="center"/>
    </xf>
    <xf numFmtId="0" fontId="206" fillId="0" borderId="0" xfId="0" applyFont="1"/>
    <xf numFmtId="0" fontId="209" fillId="0" borderId="0" xfId="0" applyFont="1"/>
    <xf numFmtId="0" fontId="210" fillId="0" borderId="0" xfId="0" applyFont="1" applyAlignment="1">
      <alignment horizontal="center" vertical="center"/>
    </xf>
    <xf numFmtId="0" fontId="208" fillId="0" borderId="32" xfId="0" applyFont="1" applyBorder="1" applyAlignment="1">
      <alignment horizontal="center" vertical="center"/>
    </xf>
    <xf numFmtId="0" fontId="209" fillId="0" borderId="53" xfId="0" applyFont="1" applyBorder="1" applyAlignment="1">
      <alignment horizontal="center" vertical="center"/>
    </xf>
    <xf numFmtId="0" fontId="206" fillId="0" borderId="53" xfId="0" applyFont="1" applyBorder="1"/>
    <xf numFmtId="0" fontId="209" fillId="0" borderId="53" xfId="0" applyFont="1" applyBorder="1" applyAlignment="1" applyProtection="1">
      <alignment horizontal="center" vertical="center"/>
      <protection locked="0"/>
    </xf>
    <xf numFmtId="0" fontId="209" fillId="0" borderId="53" xfId="0" applyFont="1" applyBorder="1"/>
    <xf numFmtId="0" fontId="210" fillId="0" borderId="53" xfId="0" applyFont="1" applyBorder="1" applyAlignment="1">
      <alignment horizontal="center" vertical="center"/>
    </xf>
    <xf numFmtId="20" fontId="34" fillId="45" borderId="221" xfId="0" quotePrefix="1" applyNumberFormat="1" applyFont="1" applyFill="1" applyBorder="1" applyAlignment="1">
      <alignment horizontal="center" vertical="center"/>
    </xf>
    <xf numFmtId="0" fontId="129" fillId="0" borderId="8" xfId="0" applyFont="1" applyBorder="1" applyAlignment="1">
      <alignment horizontal="left" vertical="center"/>
    </xf>
    <xf numFmtId="0" fontId="129" fillId="0" borderId="0" xfId="0" applyFont="1" applyBorder="1"/>
    <xf numFmtId="0" fontId="129" fillId="0" borderId="27" xfId="0" applyFont="1" applyBorder="1"/>
    <xf numFmtId="0" fontId="129" fillId="0" borderId="8" xfId="0" applyFont="1" applyBorder="1"/>
    <xf numFmtId="0" fontId="129" fillId="0" borderId="0" xfId="0" applyFont="1" applyBorder="1" applyAlignment="1"/>
    <xf numFmtId="0" fontId="129" fillId="0" borderId="27" xfId="0" applyFont="1" applyBorder="1" applyAlignment="1"/>
    <xf numFmtId="0" fontId="129" fillId="0" borderId="9" xfId="0" applyFont="1" applyBorder="1" applyAlignment="1">
      <alignment horizontal="left" vertical="center"/>
    </xf>
    <xf numFmtId="0" fontId="129" fillId="0" borderId="1" xfId="0" applyFont="1" applyBorder="1"/>
    <xf numFmtId="0" fontId="129" fillId="0" borderId="10" xfId="0" applyFont="1" applyBorder="1"/>
    <xf numFmtId="0" fontId="15" fillId="13" borderId="12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2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2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6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2" xfId="505"/>
    <cellStyle name="Normal 13" xfId="503"/>
    <cellStyle name="Normal 14" xfId="386"/>
    <cellStyle name="Normal 15" xfId="504"/>
    <cellStyle name="Normal 16" xfId="501"/>
    <cellStyle name="Normal 17" xfId="502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8" xfId="500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1039</c:v>
                </c:pt>
                <c:pt idx="2" formatCode="General">
                  <c:v>1008</c:v>
                </c:pt>
                <c:pt idx="3">
                  <c:v>1020</c:v>
                </c:pt>
                <c:pt idx="4" formatCode="General">
                  <c:v>1032</c:v>
                </c:pt>
                <c:pt idx="5">
                  <c:v>1016</c:v>
                </c:pt>
                <c:pt idx="6" formatCode="General">
                  <c:v>1000</c:v>
                </c:pt>
                <c:pt idx="7">
                  <c:v>985</c:v>
                </c:pt>
                <c:pt idx="8" formatCode="General">
                  <c:v>970</c:v>
                </c:pt>
                <c:pt idx="9">
                  <c:v>950</c:v>
                </c:pt>
                <c:pt idx="10" formatCode="General">
                  <c:v>930</c:v>
                </c:pt>
                <c:pt idx="11">
                  <c:v>895</c:v>
                </c:pt>
                <c:pt idx="12" formatCode="General">
                  <c:v>860</c:v>
                </c:pt>
                <c:pt idx="13">
                  <c:v>810</c:v>
                </c:pt>
                <c:pt idx="14" formatCode="General">
                  <c:v>760</c:v>
                </c:pt>
                <c:pt idx="15">
                  <c:v>770</c:v>
                </c:pt>
                <c:pt idx="16" formatCode="General">
                  <c:v>780</c:v>
                </c:pt>
                <c:pt idx="17">
                  <c:v>808</c:v>
                </c:pt>
                <c:pt idx="18" formatCode="General">
                  <c:v>836</c:v>
                </c:pt>
                <c:pt idx="19">
                  <c:v>988</c:v>
                </c:pt>
                <c:pt idx="20" formatCode="General">
                  <c:v>1140</c:v>
                </c:pt>
                <c:pt idx="21">
                  <c:v>1200</c:v>
                </c:pt>
                <c:pt idx="22" formatCode="General">
                  <c:v>1260</c:v>
                </c:pt>
                <c:pt idx="23">
                  <c:v>1240</c:v>
                </c:pt>
                <c:pt idx="24" formatCode="General">
                  <c:v>1220</c:v>
                </c:pt>
                <c:pt idx="25">
                  <c:v>1230</c:v>
                </c:pt>
                <c:pt idx="26" formatCode="General">
                  <c:v>1240</c:v>
                </c:pt>
                <c:pt idx="27">
                  <c:v>1235</c:v>
                </c:pt>
                <c:pt idx="28" formatCode="General">
                  <c:v>1230</c:v>
                </c:pt>
                <c:pt idx="29">
                  <c:v>1205</c:v>
                </c:pt>
                <c:pt idx="30" formatCode="General">
                  <c:v>1180</c:v>
                </c:pt>
                <c:pt idx="31">
                  <c:v>1170</c:v>
                </c:pt>
                <c:pt idx="32" formatCode="General">
                  <c:v>1160</c:v>
                </c:pt>
                <c:pt idx="33">
                  <c:v>1140</c:v>
                </c:pt>
                <c:pt idx="34" formatCode="General">
                  <c:v>1120</c:v>
                </c:pt>
                <c:pt idx="35">
                  <c:v>1025</c:v>
                </c:pt>
                <c:pt idx="36" formatCode="General">
                  <c:v>930</c:v>
                </c:pt>
                <c:pt idx="37">
                  <c:v>1090</c:v>
                </c:pt>
                <c:pt idx="38" formatCode="General">
                  <c:v>1130</c:v>
                </c:pt>
                <c:pt idx="39">
                  <c:v>1200</c:v>
                </c:pt>
                <c:pt idx="40" formatCode="General">
                  <c:v>1270</c:v>
                </c:pt>
                <c:pt idx="41">
                  <c:v>1295</c:v>
                </c:pt>
                <c:pt idx="42" formatCode="General">
                  <c:v>1320</c:v>
                </c:pt>
                <c:pt idx="43">
                  <c:v>1300</c:v>
                </c:pt>
                <c:pt idx="44" formatCode="General">
                  <c:v>1280</c:v>
                </c:pt>
                <c:pt idx="45">
                  <c:v>1275</c:v>
                </c:pt>
                <c:pt idx="46" formatCode="General">
                  <c:v>1270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4255</c:v>
                </c:pt>
                <c:pt idx="1">
                  <c:v>4229</c:v>
                </c:pt>
                <c:pt idx="2" formatCode="0">
                  <c:v>4203</c:v>
                </c:pt>
                <c:pt idx="3">
                  <c:v>4130</c:v>
                </c:pt>
                <c:pt idx="4" formatCode="0">
                  <c:v>4057</c:v>
                </c:pt>
                <c:pt idx="5">
                  <c:v>3997.5</c:v>
                </c:pt>
                <c:pt idx="6" formatCode="0">
                  <c:v>3938</c:v>
                </c:pt>
                <c:pt idx="7">
                  <c:v>3891</c:v>
                </c:pt>
                <c:pt idx="8" formatCode="0">
                  <c:v>3844</c:v>
                </c:pt>
                <c:pt idx="9">
                  <c:v>3947.5</c:v>
                </c:pt>
                <c:pt idx="10" formatCode="0">
                  <c:v>4051</c:v>
                </c:pt>
                <c:pt idx="11">
                  <c:v>4303.5</c:v>
                </c:pt>
                <c:pt idx="12" formatCode="0">
                  <c:v>4556</c:v>
                </c:pt>
                <c:pt idx="13">
                  <c:v>4769.5</c:v>
                </c:pt>
                <c:pt idx="14" formatCode="0">
                  <c:v>4983</c:v>
                </c:pt>
                <c:pt idx="15">
                  <c:v>5044</c:v>
                </c:pt>
                <c:pt idx="16" formatCode="0">
                  <c:v>5105</c:v>
                </c:pt>
                <c:pt idx="17">
                  <c:v>5054.5</c:v>
                </c:pt>
                <c:pt idx="18" formatCode="0">
                  <c:v>5004</c:v>
                </c:pt>
                <c:pt idx="19">
                  <c:v>5070</c:v>
                </c:pt>
                <c:pt idx="20" formatCode="0">
                  <c:v>5136</c:v>
                </c:pt>
                <c:pt idx="21">
                  <c:v>5218.5</c:v>
                </c:pt>
                <c:pt idx="22" formatCode="0">
                  <c:v>5301</c:v>
                </c:pt>
                <c:pt idx="23">
                  <c:v>5409</c:v>
                </c:pt>
                <c:pt idx="24" formatCode="0">
                  <c:v>5517</c:v>
                </c:pt>
                <c:pt idx="25">
                  <c:v>5545</c:v>
                </c:pt>
                <c:pt idx="26" formatCode="0">
                  <c:v>5573</c:v>
                </c:pt>
                <c:pt idx="27">
                  <c:v>5502.5</c:v>
                </c:pt>
                <c:pt idx="28" formatCode="0">
                  <c:v>5432</c:v>
                </c:pt>
                <c:pt idx="29">
                  <c:v>5344</c:v>
                </c:pt>
                <c:pt idx="30" formatCode="0">
                  <c:v>5256</c:v>
                </c:pt>
                <c:pt idx="31">
                  <c:v>5293</c:v>
                </c:pt>
                <c:pt idx="32" formatCode="0">
                  <c:v>5330</c:v>
                </c:pt>
                <c:pt idx="33">
                  <c:v>5532</c:v>
                </c:pt>
                <c:pt idx="34" formatCode="0">
                  <c:v>5734</c:v>
                </c:pt>
                <c:pt idx="35" formatCode="0">
                  <c:v>6046</c:v>
                </c:pt>
                <c:pt idx="36" formatCode="0">
                  <c:v>6358</c:v>
                </c:pt>
                <c:pt idx="37" formatCode="0">
                  <c:v>6002</c:v>
                </c:pt>
                <c:pt idx="38" formatCode="0">
                  <c:v>5854</c:v>
                </c:pt>
                <c:pt idx="39">
                  <c:v>5783.5</c:v>
                </c:pt>
                <c:pt idx="40" formatCode="0">
                  <c:v>5713</c:v>
                </c:pt>
                <c:pt idx="41">
                  <c:v>5606</c:v>
                </c:pt>
                <c:pt idx="42" formatCode="0">
                  <c:v>5499</c:v>
                </c:pt>
                <c:pt idx="43">
                  <c:v>5217</c:v>
                </c:pt>
                <c:pt idx="44" formatCode="0">
                  <c:v>4935</c:v>
                </c:pt>
                <c:pt idx="45">
                  <c:v>4928.5</c:v>
                </c:pt>
                <c:pt idx="46" formatCode="0">
                  <c:v>4922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3835</c:v>
                </c:pt>
                <c:pt idx="1">
                  <c:v>3633.5</c:v>
                </c:pt>
                <c:pt idx="2" formatCode="0">
                  <c:v>3432</c:v>
                </c:pt>
                <c:pt idx="3">
                  <c:v>3403.5</c:v>
                </c:pt>
                <c:pt idx="4" formatCode="0">
                  <c:v>3375</c:v>
                </c:pt>
                <c:pt idx="5">
                  <c:v>3359</c:v>
                </c:pt>
                <c:pt idx="6" formatCode="0">
                  <c:v>3343</c:v>
                </c:pt>
                <c:pt idx="7">
                  <c:v>3316</c:v>
                </c:pt>
                <c:pt idx="8" formatCode="0">
                  <c:v>3289</c:v>
                </c:pt>
                <c:pt idx="9">
                  <c:v>3294.5</c:v>
                </c:pt>
                <c:pt idx="10" formatCode="0">
                  <c:v>3300</c:v>
                </c:pt>
                <c:pt idx="11">
                  <c:v>3380.5</c:v>
                </c:pt>
                <c:pt idx="12" formatCode="0">
                  <c:v>3461</c:v>
                </c:pt>
                <c:pt idx="13">
                  <c:v>3636.5</c:v>
                </c:pt>
                <c:pt idx="14" formatCode="0">
                  <c:v>3812</c:v>
                </c:pt>
                <c:pt idx="15">
                  <c:v>3927</c:v>
                </c:pt>
                <c:pt idx="16" formatCode="0">
                  <c:v>4042</c:v>
                </c:pt>
                <c:pt idx="17">
                  <c:v>3967</c:v>
                </c:pt>
                <c:pt idx="18" formatCode="0">
                  <c:v>3892</c:v>
                </c:pt>
                <c:pt idx="19">
                  <c:v>4079</c:v>
                </c:pt>
                <c:pt idx="20" formatCode="0">
                  <c:v>4266</c:v>
                </c:pt>
                <c:pt idx="21">
                  <c:v>4369.5</c:v>
                </c:pt>
                <c:pt idx="22" formatCode="0">
                  <c:v>4473</c:v>
                </c:pt>
                <c:pt idx="23">
                  <c:v>4555.5</c:v>
                </c:pt>
                <c:pt idx="24" formatCode="0">
                  <c:v>4638</c:v>
                </c:pt>
                <c:pt idx="25">
                  <c:v>4597</c:v>
                </c:pt>
                <c:pt idx="26" formatCode="0">
                  <c:v>4556</c:v>
                </c:pt>
                <c:pt idx="27">
                  <c:v>4450.5</c:v>
                </c:pt>
                <c:pt idx="28" formatCode="0">
                  <c:v>4345</c:v>
                </c:pt>
                <c:pt idx="29">
                  <c:v>4283.5</c:v>
                </c:pt>
                <c:pt idx="30" formatCode="0">
                  <c:v>4222</c:v>
                </c:pt>
                <c:pt idx="31">
                  <c:v>4171.5</c:v>
                </c:pt>
                <c:pt idx="32" formatCode="0">
                  <c:v>4121</c:v>
                </c:pt>
                <c:pt idx="33">
                  <c:v>4305</c:v>
                </c:pt>
                <c:pt idx="34" formatCode="0">
                  <c:v>4489</c:v>
                </c:pt>
                <c:pt idx="35" formatCode="0">
                  <c:v>4631.5</c:v>
                </c:pt>
                <c:pt idx="36" formatCode="0">
                  <c:v>4774</c:v>
                </c:pt>
                <c:pt idx="37" formatCode="0">
                  <c:v>4843</c:v>
                </c:pt>
                <c:pt idx="38" formatCode="0">
                  <c:v>4902</c:v>
                </c:pt>
                <c:pt idx="39">
                  <c:v>4915.5</c:v>
                </c:pt>
                <c:pt idx="40" formatCode="0">
                  <c:v>4929</c:v>
                </c:pt>
                <c:pt idx="41">
                  <c:v>4837</c:v>
                </c:pt>
                <c:pt idx="42" formatCode="0">
                  <c:v>4745</c:v>
                </c:pt>
                <c:pt idx="43">
                  <c:v>4751</c:v>
                </c:pt>
                <c:pt idx="44" formatCode="0">
                  <c:v>4757</c:v>
                </c:pt>
                <c:pt idx="45">
                  <c:v>4523</c:v>
                </c:pt>
                <c:pt idx="46" formatCode="0">
                  <c:v>4289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8090</c:v>
                </c:pt>
                <c:pt idx="1">
                  <c:v>7862.5</c:v>
                </c:pt>
                <c:pt idx="2">
                  <c:v>7635</c:v>
                </c:pt>
                <c:pt idx="3">
                  <c:v>7533.5</c:v>
                </c:pt>
                <c:pt idx="4">
                  <c:v>7432</c:v>
                </c:pt>
                <c:pt idx="5">
                  <c:v>7356.5</c:v>
                </c:pt>
                <c:pt idx="6">
                  <c:v>7281</c:v>
                </c:pt>
                <c:pt idx="7">
                  <c:v>7207</c:v>
                </c:pt>
                <c:pt idx="8">
                  <c:v>7133</c:v>
                </c:pt>
                <c:pt idx="9">
                  <c:v>7242</c:v>
                </c:pt>
                <c:pt idx="10">
                  <c:v>7351</c:v>
                </c:pt>
                <c:pt idx="11">
                  <c:v>7684</c:v>
                </c:pt>
                <c:pt idx="12">
                  <c:v>8017</c:v>
                </c:pt>
                <c:pt idx="13">
                  <c:v>8406</c:v>
                </c:pt>
                <c:pt idx="14">
                  <c:v>8795</c:v>
                </c:pt>
                <c:pt idx="15">
                  <c:v>8971</c:v>
                </c:pt>
                <c:pt idx="16">
                  <c:v>9147</c:v>
                </c:pt>
                <c:pt idx="17">
                  <c:v>9021.5</c:v>
                </c:pt>
                <c:pt idx="18">
                  <c:v>8896</c:v>
                </c:pt>
                <c:pt idx="19">
                  <c:v>9149</c:v>
                </c:pt>
                <c:pt idx="20">
                  <c:v>9402</c:v>
                </c:pt>
                <c:pt idx="21">
                  <c:v>9588</c:v>
                </c:pt>
                <c:pt idx="22">
                  <c:v>9774</c:v>
                </c:pt>
                <c:pt idx="23">
                  <c:v>9964.5</c:v>
                </c:pt>
                <c:pt idx="24">
                  <c:v>10155</c:v>
                </c:pt>
                <c:pt idx="25">
                  <c:v>10142</c:v>
                </c:pt>
                <c:pt idx="26">
                  <c:v>10129</c:v>
                </c:pt>
                <c:pt idx="27">
                  <c:v>9953</c:v>
                </c:pt>
                <c:pt idx="28">
                  <c:v>9777</c:v>
                </c:pt>
                <c:pt idx="29">
                  <c:v>9627.5</c:v>
                </c:pt>
                <c:pt idx="30">
                  <c:v>9478</c:v>
                </c:pt>
                <c:pt idx="31">
                  <c:v>9464.5</c:v>
                </c:pt>
                <c:pt idx="32">
                  <c:v>9451</c:v>
                </c:pt>
                <c:pt idx="33">
                  <c:v>9837</c:v>
                </c:pt>
                <c:pt idx="34">
                  <c:v>10223</c:v>
                </c:pt>
                <c:pt idx="35">
                  <c:v>10677.5</c:v>
                </c:pt>
                <c:pt idx="36">
                  <c:v>11132</c:v>
                </c:pt>
                <c:pt idx="37">
                  <c:v>10845</c:v>
                </c:pt>
                <c:pt idx="38">
                  <c:v>10756</c:v>
                </c:pt>
                <c:pt idx="39">
                  <c:v>10699</c:v>
                </c:pt>
                <c:pt idx="40">
                  <c:v>10642</c:v>
                </c:pt>
                <c:pt idx="41">
                  <c:v>10443</c:v>
                </c:pt>
                <c:pt idx="42">
                  <c:v>10244</c:v>
                </c:pt>
                <c:pt idx="43">
                  <c:v>9968</c:v>
                </c:pt>
                <c:pt idx="44">
                  <c:v>9692</c:v>
                </c:pt>
                <c:pt idx="45">
                  <c:v>9451.5</c:v>
                </c:pt>
                <c:pt idx="46">
                  <c:v>9211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marker val="1"/>
        <c:axId val="219624576"/>
        <c:axId val="220628864"/>
      </c:lineChart>
      <c:catAx>
        <c:axId val="219624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0628864"/>
        <c:crossesAt val="0"/>
        <c:lblAlgn val="ctr"/>
        <c:lblOffset val="100"/>
        <c:tickLblSkip val="2"/>
        <c:tickMarkSkip val="4"/>
      </c:catAx>
      <c:valAx>
        <c:axId val="220628864"/>
        <c:scaling>
          <c:orientation val="minMax"/>
          <c:max val="15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19624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1691563959781823E-2"/>
          <c:y val="2.0192464360951273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3400</c:v>
                </c:pt>
                <c:pt idx="1">
                  <c:v>3166.5</c:v>
                </c:pt>
                <c:pt idx="2">
                  <c:v>2933</c:v>
                </c:pt>
                <c:pt idx="3">
                  <c:v>2929</c:v>
                </c:pt>
                <c:pt idx="4">
                  <c:v>2925</c:v>
                </c:pt>
                <c:pt idx="5">
                  <c:v>2899.5</c:v>
                </c:pt>
                <c:pt idx="6">
                  <c:v>2874</c:v>
                </c:pt>
                <c:pt idx="7">
                  <c:v>2821.5</c:v>
                </c:pt>
                <c:pt idx="8">
                  <c:v>2769</c:v>
                </c:pt>
                <c:pt idx="9">
                  <c:v>2727</c:v>
                </c:pt>
                <c:pt idx="10">
                  <c:v>2685</c:v>
                </c:pt>
                <c:pt idx="11">
                  <c:v>2757.5</c:v>
                </c:pt>
                <c:pt idx="12">
                  <c:v>2830</c:v>
                </c:pt>
                <c:pt idx="13">
                  <c:v>2962.5</c:v>
                </c:pt>
                <c:pt idx="14">
                  <c:v>3095</c:v>
                </c:pt>
                <c:pt idx="15">
                  <c:v>3162</c:v>
                </c:pt>
                <c:pt idx="16">
                  <c:v>3229</c:v>
                </c:pt>
                <c:pt idx="17">
                  <c:v>3230</c:v>
                </c:pt>
                <c:pt idx="18">
                  <c:v>3231</c:v>
                </c:pt>
                <c:pt idx="19">
                  <c:v>3203</c:v>
                </c:pt>
                <c:pt idx="20">
                  <c:v>3175</c:v>
                </c:pt>
                <c:pt idx="21">
                  <c:v>3184</c:v>
                </c:pt>
                <c:pt idx="22">
                  <c:v>3193</c:v>
                </c:pt>
                <c:pt idx="23">
                  <c:v>3200.5</c:v>
                </c:pt>
                <c:pt idx="24">
                  <c:v>3208</c:v>
                </c:pt>
                <c:pt idx="25">
                  <c:v>3190</c:v>
                </c:pt>
                <c:pt idx="26">
                  <c:v>3172</c:v>
                </c:pt>
                <c:pt idx="27">
                  <c:v>3172</c:v>
                </c:pt>
                <c:pt idx="28">
                  <c:v>3172</c:v>
                </c:pt>
                <c:pt idx="29">
                  <c:v>3218</c:v>
                </c:pt>
                <c:pt idx="30">
                  <c:v>3264</c:v>
                </c:pt>
                <c:pt idx="31">
                  <c:v>3238.5</c:v>
                </c:pt>
                <c:pt idx="32">
                  <c:v>3213</c:v>
                </c:pt>
                <c:pt idx="33">
                  <c:v>3228</c:v>
                </c:pt>
                <c:pt idx="34">
                  <c:v>3243</c:v>
                </c:pt>
                <c:pt idx="35">
                  <c:v>3223</c:v>
                </c:pt>
                <c:pt idx="36">
                  <c:v>3203</c:v>
                </c:pt>
                <c:pt idx="37">
                  <c:v>3277.5</c:v>
                </c:pt>
                <c:pt idx="38">
                  <c:v>3352</c:v>
                </c:pt>
                <c:pt idx="39">
                  <c:v>3365</c:v>
                </c:pt>
                <c:pt idx="40">
                  <c:v>3403</c:v>
                </c:pt>
                <c:pt idx="41">
                  <c:v>3383</c:v>
                </c:pt>
                <c:pt idx="42">
                  <c:v>3363</c:v>
                </c:pt>
                <c:pt idx="43">
                  <c:v>3351.5</c:v>
                </c:pt>
                <c:pt idx="44">
                  <c:v>3340</c:v>
                </c:pt>
                <c:pt idx="45">
                  <c:v>3308.5</c:v>
                </c:pt>
                <c:pt idx="46">
                  <c:v>3277</c:v>
                </c:pt>
                <c:pt idx="47">
                  <c:v>3338.5</c:v>
                </c:pt>
                <c:pt idx="48">
                  <c:v>3400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1435</c:v>
                </c:pt>
                <c:pt idx="1">
                  <c:v>1415.5</c:v>
                </c:pt>
                <c:pt idx="2">
                  <c:v>1396</c:v>
                </c:pt>
                <c:pt idx="3">
                  <c:v>1400.5</c:v>
                </c:pt>
                <c:pt idx="4">
                  <c:v>1405</c:v>
                </c:pt>
                <c:pt idx="5">
                  <c:v>1360.5</c:v>
                </c:pt>
                <c:pt idx="6">
                  <c:v>1316</c:v>
                </c:pt>
                <c:pt idx="7">
                  <c:v>1294.5</c:v>
                </c:pt>
                <c:pt idx="8">
                  <c:v>1273</c:v>
                </c:pt>
                <c:pt idx="9">
                  <c:v>1255.5</c:v>
                </c:pt>
                <c:pt idx="10">
                  <c:v>1238</c:v>
                </c:pt>
                <c:pt idx="11">
                  <c:v>1270</c:v>
                </c:pt>
                <c:pt idx="12">
                  <c:v>1302</c:v>
                </c:pt>
                <c:pt idx="13">
                  <c:v>1407.5</c:v>
                </c:pt>
                <c:pt idx="14">
                  <c:v>1513</c:v>
                </c:pt>
                <c:pt idx="15">
                  <c:v>1595</c:v>
                </c:pt>
                <c:pt idx="16">
                  <c:v>1677</c:v>
                </c:pt>
                <c:pt idx="17">
                  <c:v>1627.5</c:v>
                </c:pt>
                <c:pt idx="18">
                  <c:v>1578</c:v>
                </c:pt>
                <c:pt idx="19">
                  <c:v>1527</c:v>
                </c:pt>
                <c:pt idx="20">
                  <c:v>1476</c:v>
                </c:pt>
                <c:pt idx="21">
                  <c:v>1483.5</c:v>
                </c:pt>
                <c:pt idx="22">
                  <c:v>1491</c:v>
                </c:pt>
                <c:pt idx="23">
                  <c:v>1504</c:v>
                </c:pt>
                <c:pt idx="24">
                  <c:v>1517</c:v>
                </c:pt>
                <c:pt idx="25">
                  <c:v>1657</c:v>
                </c:pt>
                <c:pt idx="26">
                  <c:v>1797</c:v>
                </c:pt>
                <c:pt idx="27">
                  <c:v>1797</c:v>
                </c:pt>
                <c:pt idx="28">
                  <c:v>1797</c:v>
                </c:pt>
                <c:pt idx="29">
                  <c:v>1749</c:v>
                </c:pt>
                <c:pt idx="30">
                  <c:v>1701</c:v>
                </c:pt>
                <c:pt idx="31">
                  <c:v>1698.5</c:v>
                </c:pt>
                <c:pt idx="32">
                  <c:v>1696</c:v>
                </c:pt>
                <c:pt idx="33">
                  <c:v>1708</c:v>
                </c:pt>
                <c:pt idx="34">
                  <c:v>1720</c:v>
                </c:pt>
                <c:pt idx="35">
                  <c:v>1700.5</c:v>
                </c:pt>
                <c:pt idx="36">
                  <c:v>1681</c:v>
                </c:pt>
                <c:pt idx="37">
                  <c:v>1724.5</c:v>
                </c:pt>
                <c:pt idx="38">
                  <c:v>1768</c:v>
                </c:pt>
                <c:pt idx="39">
                  <c:v>1787</c:v>
                </c:pt>
                <c:pt idx="40">
                  <c:v>1834</c:v>
                </c:pt>
                <c:pt idx="41">
                  <c:v>1848.5</c:v>
                </c:pt>
                <c:pt idx="42">
                  <c:v>1863</c:v>
                </c:pt>
                <c:pt idx="43">
                  <c:v>1849</c:v>
                </c:pt>
                <c:pt idx="44">
                  <c:v>1835</c:v>
                </c:pt>
                <c:pt idx="45">
                  <c:v>1697.5</c:v>
                </c:pt>
                <c:pt idx="46">
                  <c:v>1560</c:v>
                </c:pt>
                <c:pt idx="47">
                  <c:v>1497.5</c:v>
                </c:pt>
                <c:pt idx="48">
                  <c:v>1435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905</c:v>
                </c:pt>
                <c:pt idx="2">
                  <c:v>907</c:v>
                </c:pt>
                <c:pt idx="3">
                  <c:v>789</c:v>
                </c:pt>
                <c:pt idx="4">
                  <c:v>671</c:v>
                </c:pt>
                <c:pt idx="5">
                  <c:v>671</c:v>
                </c:pt>
                <c:pt idx="6">
                  <c:v>671</c:v>
                </c:pt>
                <c:pt idx="7">
                  <c:v>672.5</c:v>
                </c:pt>
                <c:pt idx="8">
                  <c:v>674</c:v>
                </c:pt>
                <c:pt idx="9">
                  <c:v>674</c:v>
                </c:pt>
                <c:pt idx="10">
                  <c:v>674</c:v>
                </c:pt>
                <c:pt idx="11">
                  <c:v>676</c:v>
                </c:pt>
                <c:pt idx="12">
                  <c:v>678</c:v>
                </c:pt>
                <c:pt idx="13">
                  <c:v>654.5</c:v>
                </c:pt>
                <c:pt idx="14">
                  <c:v>631</c:v>
                </c:pt>
                <c:pt idx="15">
                  <c:v>631</c:v>
                </c:pt>
                <c:pt idx="16">
                  <c:v>631</c:v>
                </c:pt>
                <c:pt idx="17">
                  <c:v>631</c:v>
                </c:pt>
                <c:pt idx="18">
                  <c:v>631</c:v>
                </c:pt>
                <c:pt idx="19">
                  <c:v>631</c:v>
                </c:pt>
                <c:pt idx="20">
                  <c:v>631</c:v>
                </c:pt>
                <c:pt idx="21">
                  <c:v>766.5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901.5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901.5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760</c:v>
                </c:pt>
                <c:pt idx="38">
                  <c:v>618</c:v>
                </c:pt>
                <c:pt idx="39">
                  <c:v>618</c:v>
                </c:pt>
                <c:pt idx="40">
                  <c:v>618</c:v>
                </c:pt>
                <c:pt idx="41">
                  <c:v>618</c:v>
                </c:pt>
                <c:pt idx="42">
                  <c:v>618</c:v>
                </c:pt>
                <c:pt idx="43">
                  <c:v>752</c:v>
                </c:pt>
                <c:pt idx="44">
                  <c:v>886</c:v>
                </c:pt>
                <c:pt idx="45">
                  <c:v>894</c:v>
                </c:pt>
                <c:pt idx="46">
                  <c:v>902</c:v>
                </c:pt>
                <c:pt idx="47">
                  <c:v>902.5</c:v>
                </c:pt>
                <c:pt idx="48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0938504749683529"/>
                  <c:y val="-1.46649319614038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103</c:v>
                </c:pt>
                <c:pt idx="2">
                  <c:v>98</c:v>
                </c:pt>
                <c:pt idx="3">
                  <c:v>95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90</c:v>
                </c:pt>
                <c:pt idx="10">
                  <c:v>88</c:v>
                </c:pt>
                <c:pt idx="11">
                  <c:v>86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86</c:v>
                </c:pt>
                <c:pt idx="18">
                  <c:v>76</c:v>
                </c:pt>
                <c:pt idx="19">
                  <c:v>80</c:v>
                </c:pt>
                <c:pt idx="20">
                  <c:v>84</c:v>
                </c:pt>
                <c:pt idx="21">
                  <c:v>91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107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</c:v>
                </c:pt>
                <c:pt idx="30">
                  <c:v>114</c:v>
                </c:pt>
                <c:pt idx="31">
                  <c:v>117</c:v>
                </c:pt>
                <c:pt idx="32">
                  <c:v>120</c:v>
                </c:pt>
                <c:pt idx="33">
                  <c:v>118</c:v>
                </c:pt>
                <c:pt idx="34">
                  <c:v>116</c:v>
                </c:pt>
                <c:pt idx="35">
                  <c:v>119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119</c:v>
                </c:pt>
                <c:pt idx="44">
                  <c:v>118</c:v>
                </c:pt>
                <c:pt idx="45">
                  <c:v>115</c:v>
                </c:pt>
                <c:pt idx="46">
                  <c:v>112</c:v>
                </c:pt>
                <c:pt idx="47">
                  <c:v>110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2992</c:v>
                </c:pt>
                <c:pt idx="1">
                  <c:v>2833</c:v>
                </c:pt>
                <c:pt idx="2">
                  <c:v>2674</c:v>
                </c:pt>
                <c:pt idx="3">
                  <c:v>2590.5</c:v>
                </c:pt>
                <c:pt idx="4">
                  <c:v>2507</c:v>
                </c:pt>
                <c:pt idx="5">
                  <c:v>2475.5</c:v>
                </c:pt>
                <c:pt idx="6">
                  <c:v>2444</c:v>
                </c:pt>
                <c:pt idx="7">
                  <c:v>2441</c:v>
                </c:pt>
                <c:pt idx="8">
                  <c:v>2438</c:v>
                </c:pt>
                <c:pt idx="9">
                  <c:v>2425.5</c:v>
                </c:pt>
                <c:pt idx="10">
                  <c:v>2413</c:v>
                </c:pt>
                <c:pt idx="11">
                  <c:v>2417.5</c:v>
                </c:pt>
                <c:pt idx="12">
                  <c:v>2422</c:v>
                </c:pt>
                <c:pt idx="13">
                  <c:v>2488</c:v>
                </c:pt>
                <c:pt idx="14">
                  <c:v>2554</c:v>
                </c:pt>
                <c:pt idx="15">
                  <c:v>2661</c:v>
                </c:pt>
                <c:pt idx="16">
                  <c:v>2768</c:v>
                </c:pt>
                <c:pt idx="17">
                  <c:v>2813.5</c:v>
                </c:pt>
                <c:pt idx="18">
                  <c:v>2859</c:v>
                </c:pt>
                <c:pt idx="19">
                  <c:v>2786</c:v>
                </c:pt>
                <c:pt idx="20">
                  <c:v>2713</c:v>
                </c:pt>
                <c:pt idx="21">
                  <c:v>2763.5</c:v>
                </c:pt>
                <c:pt idx="22">
                  <c:v>2814</c:v>
                </c:pt>
                <c:pt idx="23">
                  <c:v>2902.5</c:v>
                </c:pt>
                <c:pt idx="24">
                  <c:v>2991</c:v>
                </c:pt>
                <c:pt idx="25">
                  <c:v>3059</c:v>
                </c:pt>
                <c:pt idx="26">
                  <c:v>3127</c:v>
                </c:pt>
                <c:pt idx="27">
                  <c:v>3127</c:v>
                </c:pt>
                <c:pt idx="28">
                  <c:v>3127</c:v>
                </c:pt>
                <c:pt idx="29">
                  <c:v>3010</c:v>
                </c:pt>
                <c:pt idx="30">
                  <c:v>2893</c:v>
                </c:pt>
                <c:pt idx="31">
                  <c:v>2851</c:v>
                </c:pt>
                <c:pt idx="32">
                  <c:v>2809</c:v>
                </c:pt>
                <c:pt idx="33">
                  <c:v>2812</c:v>
                </c:pt>
                <c:pt idx="34">
                  <c:v>2815</c:v>
                </c:pt>
                <c:pt idx="35">
                  <c:v>2858.5</c:v>
                </c:pt>
                <c:pt idx="36">
                  <c:v>2902</c:v>
                </c:pt>
                <c:pt idx="37">
                  <c:v>3128.5</c:v>
                </c:pt>
                <c:pt idx="38">
                  <c:v>3355</c:v>
                </c:pt>
                <c:pt idx="39">
                  <c:v>3572</c:v>
                </c:pt>
                <c:pt idx="40">
                  <c:v>3639</c:v>
                </c:pt>
                <c:pt idx="41">
                  <c:v>3678.5</c:v>
                </c:pt>
                <c:pt idx="42">
                  <c:v>3718</c:v>
                </c:pt>
                <c:pt idx="43">
                  <c:v>3563</c:v>
                </c:pt>
                <c:pt idx="44">
                  <c:v>3408</c:v>
                </c:pt>
                <c:pt idx="45">
                  <c:v>3362</c:v>
                </c:pt>
                <c:pt idx="46">
                  <c:v>3316</c:v>
                </c:pt>
                <c:pt idx="47">
                  <c:v>3154</c:v>
                </c:pt>
                <c:pt idx="48">
                  <c:v>2992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56</c:v>
                </c:pt>
                <c:pt idx="16">
                  <c:v>96</c:v>
                </c:pt>
                <c:pt idx="17">
                  <c:v>159</c:v>
                </c:pt>
                <c:pt idx="18">
                  <c:v>222</c:v>
                </c:pt>
                <c:pt idx="19">
                  <c:v>280.5</c:v>
                </c:pt>
                <c:pt idx="20">
                  <c:v>339</c:v>
                </c:pt>
                <c:pt idx="21">
                  <c:v>363</c:v>
                </c:pt>
                <c:pt idx="22">
                  <c:v>387</c:v>
                </c:pt>
                <c:pt idx="23">
                  <c:v>387.5</c:v>
                </c:pt>
                <c:pt idx="24">
                  <c:v>388</c:v>
                </c:pt>
                <c:pt idx="25">
                  <c:v>367.5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298</c:v>
                </c:pt>
                <c:pt idx="30">
                  <c:v>249</c:v>
                </c:pt>
                <c:pt idx="31">
                  <c:v>198.5</c:v>
                </c:pt>
                <c:pt idx="32">
                  <c:v>148</c:v>
                </c:pt>
                <c:pt idx="33">
                  <c:v>89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129</c:v>
                </c:pt>
                <c:pt idx="1">
                  <c:v>73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72.5</c:v>
                </c:pt>
                <c:pt idx="18">
                  <c:v>112</c:v>
                </c:pt>
                <c:pt idx="19">
                  <c:v>136.5</c:v>
                </c:pt>
                <c:pt idx="20">
                  <c:v>161</c:v>
                </c:pt>
                <c:pt idx="21">
                  <c:v>157.5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156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150</c:v>
                </c:pt>
                <c:pt idx="30">
                  <c:v>142</c:v>
                </c:pt>
                <c:pt idx="31">
                  <c:v>144.5</c:v>
                </c:pt>
                <c:pt idx="32">
                  <c:v>147</c:v>
                </c:pt>
                <c:pt idx="33">
                  <c:v>150.5</c:v>
                </c:pt>
                <c:pt idx="34">
                  <c:v>154</c:v>
                </c:pt>
                <c:pt idx="35">
                  <c:v>353.5</c:v>
                </c:pt>
                <c:pt idx="36">
                  <c:v>553</c:v>
                </c:pt>
                <c:pt idx="37">
                  <c:v>576.5</c:v>
                </c:pt>
                <c:pt idx="38">
                  <c:v>600</c:v>
                </c:pt>
                <c:pt idx="39">
                  <c:v>420</c:v>
                </c:pt>
                <c:pt idx="40">
                  <c:v>384</c:v>
                </c:pt>
                <c:pt idx="41">
                  <c:v>337.5</c:v>
                </c:pt>
                <c:pt idx="42">
                  <c:v>291</c:v>
                </c:pt>
                <c:pt idx="43">
                  <c:v>228.5</c:v>
                </c:pt>
                <c:pt idx="44">
                  <c:v>166</c:v>
                </c:pt>
                <c:pt idx="45">
                  <c:v>150</c:v>
                </c:pt>
                <c:pt idx="46">
                  <c:v>134</c:v>
                </c:pt>
                <c:pt idx="47">
                  <c:v>131.5</c:v>
                </c:pt>
                <c:pt idx="48">
                  <c:v>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0157940686432"/>
                  <c:y val="-4.704831391748853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207</c:v>
                </c:pt>
                <c:pt idx="1">
                  <c:v>118.5</c:v>
                </c:pt>
                <c:pt idx="2">
                  <c:v>30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</c:v>
                </c:pt>
                <c:pt idx="14">
                  <c:v>50</c:v>
                </c:pt>
                <c:pt idx="15">
                  <c:v>139</c:v>
                </c:pt>
                <c:pt idx="16">
                  <c:v>228</c:v>
                </c:pt>
                <c:pt idx="17">
                  <c:v>312</c:v>
                </c:pt>
                <c:pt idx="18">
                  <c:v>396</c:v>
                </c:pt>
                <c:pt idx="19">
                  <c:v>336</c:v>
                </c:pt>
                <c:pt idx="20">
                  <c:v>276</c:v>
                </c:pt>
                <c:pt idx="21">
                  <c:v>296.5</c:v>
                </c:pt>
                <c:pt idx="22">
                  <c:v>317</c:v>
                </c:pt>
                <c:pt idx="23">
                  <c:v>390.5</c:v>
                </c:pt>
                <c:pt idx="24">
                  <c:v>464</c:v>
                </c:pt>
                <c:pt idx="25">
                  <c:v>478.5</c:v>
                </c:pt>
                <c:pt idx="26">
                  <c:v>493</c:v>
                </c:pt>
                <c:pt idx="27">
                  <c:v>493</c:v>
                </c:pt>
                <c:pt idx="28">
                  <c:v>493</c:v>
                </c:pt>
                <c:pt idx="29">
                  <c:v>471.5</c:v>
                </c:pt>
                <c:pt idx="30">
                  <c:v>450</c:v>
                </c:pt>
                <c:pt idx="31">
                  <c:v>421.5</c:v>
                </c:pt>
                <c:pt idx="32">
                  <c:v>393</c:v>
                </c:pt>
                <c:pt idx="33">
                  <c:v>411</c:v>
                </c:pt>
                <c:pt idx="34">
                  <c:v>429</c:v>
                </c:pt>
                <c:pt idx="35">
                  <c:v>617</c:v>
                </c:pt>
                <c:pt idx="36">
                  <c:v>805</c:v>
                </c:pt>
                <c:pt idx="37">
                  <c:v>1038.5</c:v>
                </c:pt>
                <c:pt idx="38">
                  <c:v>1272</c:v>
                </c:pt>
                <c:pt idx="39">
                  <c:v>920</c:v>
                </c:pt>
                <c:pt idx="40">
                  <c:v>716</c:v>
                </c:pt>
                <c:pt idx="41">
                  <c:v>672.5</c:v>
                </c:pt>
                <c:pt idx="42">
                  <c:v>629</c:v>
                </c:pt>
                <c:pt idx="43">
                  <c:v>541.5</c:v>
                </c:pt>
                <c:pt idx="44">
                  <c:v>454</c:v>
                </c:pt>
                <c:pt idx="45">
                  <c:v>402.5</c:v>
                </c:pt>
                <c:pt idx="46">
                  <c:v>351</c:v>
                </c:pt>
                <c:pt idx="47">
                  <c:v>279</c:v>
                </c:pt>
                <c:pt idx="48">
                  <c:v>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2.5</c:v>
                </c:pt>
                <c:pt idx="24">
                  <c:v>3</c:v>
                </c:pt>
                <c:pt idx="25">
                  <c:v>3.5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2</c:v>
                </c:pt>
                <c:pt idx="34">
                  <c:v>0</c:v>
                </c:pt>
                <c:pt idx="35">
                  <c:v>3</c:v>
                </c:pt>
                <c:pt idx="36">
                  <c:v>6</c:v>
                </c:pt>
                <c:pt idx="37">
                  <c:v>4.5</c:v>
                </c:pt>
                <c:pt idx="38">
                  <c:v>3</c:v>
                </c:pt>
                <c:pt idx="39">
                  <c:v>3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3.5</c:v>
                </c:pt>
                <c:pt idx="46">
                  <c:v>5</c:v>
                </c:pt>
                <c:pt idx="47">
                  <c:v>3.5</c:v>
                </c:pt>
                <c:pt idx="4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26.262499999999999</c:v>
                </c:pt>
                <c:pt idx="16">
                  <c:v>52.524999999999999</c:v>
                </c:pt>
                <c:pt idx="17">
                  <c:v>56.344999999999999</c:v>
                </c:pt>
                <c:pt idx="18">
                  <c:v>60.164999999999999</c:v>
                </c:pt>
                <c:pt idx="19">
                  <c:v>30.0825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axId val="294269696"/>
        <c:axId val="295835136"/>
      </c:areaChart>
      <c:catAx>
        <c:axId val="29426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95835136"/>
        <c:crosses val="autoZero"/>
        <c:auto val="1"/>
        <c:lblAlgn val="ctr"/>
        <c:lblOffset val="100"/>
        <c:tickLblSkip val="2"/>
        <c:tickMarkSkip val="4"/>
      </c:catAx>
      <c:valAx>
        <c:axId val="29583513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4269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78106</xdr:rowOff>
    </xdr:from>
    <xdr:to>
      <xdr:col>13</xdr:col>
      <xdr:colOff>434339</xdr:colOff>
      <xdr:row>9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87740" y="1887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1676944</xdr:colOff>
      <xdr:row>6</xdr:row>
      <xdr:rowOff>136070</xdr:rowOff>
    </xdr:from>
    <xdr:to>
      <xdr:col>21</xdr:col>
      <xdr:colOff>379029</xdr:colOff>
      <xdr:row>8</xdr:row>
      <xdr:rowOff>586153</xdr:rowOff>
    </xdr:to>
    <xdr:sp macro="" textlink="AM9">
      <xdr:nvSpPr>
        <xdr:cNvPr id="21" name="Text Box 2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22415" y="1514394"/>
          <a:ext cx="2825849" cy="842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224.023 MKWHr 
Energy Not Served   0.108 MKWHr 
Energy Requirement     224.131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0.69478</cdr:x>
      <cdr:y>0.34589</cdr:y>
    </cdr:from>
    <cdr:to>
      <cdr:x>0.83791</cdr:x>
      <cdr:y>0.38169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06546" y="3241659"/>
          <a:ext cx="1154985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0.54357</cdr:x>
      <cdr:y>0.34796</cdr:y>
    </cdr:from>
    <cdr:to>
      <cdr:x>0.63621</cdr:x>
      <cdr:y>0.38376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6325" y="3260977"/>
          <a:ext cx="747557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0.65895</cdr:x>
      <cdr:y>0.58138</cdr:y>
    </cdr:from>
    <cdr:to>
      <cdr:x>0.7697</cdr:x>
      <cdr:y>0.61718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17379" y="5448601"/>
          <a:ext cx="893695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0.81843</cdr:x>
      <cdr:y>0.54323</cdr:y>
    </cdr:from>
    <cdr:to>
      <cdr:x>0.91688</cdr:x>
      <cdr:y>0.57903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04282" y="5091016"/>
          <a:ext cx="794441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0.49994</cdr:x>
      <cdr:y>0.49797</cdr:y>
    </cdr:from>
    <cdr:to>
      <cdr:x>0.57537</cdr:x>
      <cdr:y>0.51651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34243" y="4666853"/>
          <a:ext cx="608681" cy="17375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0.46996</cdr:x>
      <cdr:y>0.66375</cdr:y>
    </cdr:from>
    <cdr:to>
      <cdr:x>0.63428</cdr:x>
      <cdr:y>0.69955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2297" y="6220512"/>
          <a:ext cx="1325978" cy="335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215</v>
          </cell>
          <cell r="T4">
            <v>335</v>
          </cell>
          <cell r="Y4">
            <v>130</v>
          </cell>
          <cell r="AC4">
            <v>280</v>
          </cell>
          <cell r="AG4">
            <v>30</v>
          </cell>
          <cell r="AH4">
            <v>152</v>
          </cell>
          <cell r="AI4">
            <v>305</v>
          </cell>
          <cell r="AK4">
            <v>325</v>
          </cell>
          <cell r="AL4">
            <v>10</v>
          </cell>
          <cell r="AP4">
            <v>422</v>
          </cell>
          <cell r="AQ4">
            <v>241</v>
          </cell>
          <cell r="AR4">
            <v>100</v>
          </cell>
          <cell r="AU4">
            <v>68</v>
          </cell>
          <cell r="AW4">
            <v>38</v>
          </cell>
          <cell r="AX4">
            <v>40</v>
          </cell>
          <cell r="AZ4">
            <v>28</v>
          </cell>
          <cell r="BD4">
            <v>138</v>
          </cell>
          <cell r="BE4">
            <v>18</v>
          </cell>
          <cell r="BG4">
            <v>10</v>
          </cell>
          <cell r="BJ4">
            <v>16</v>
          </cell>
          <cell r="BK4">
            <v>275</v>
          </cell>
          <cell r="BL4">
            <v>330</v>
          </cell>
          <cell r="BN4">
            <v>0</v>
          </cell>
          <cell r="BO4">
            <v>10</v>
          </cell>
          <cell r="BR4">
            <v>98</v>
          </cell>
          <cell r="BS4">
            <v>40</v>
          </cell>
          <cell r="BU4">
            <v>8</v>
          </cell>
          <cell r="BV4">
            <v>33</v>
          </cell>
          <cell r="BW4">
            <v>15</v>
          </cell>
          <cell r="BX4">
            <v>17</v>
          </cell>
          <cell r="BY4">
            <v>22</v>
          </cell>
          <cell r="BZ4">
            <v>25</v>
          </cell>
          <cell r="CA4">
            <v>14</v>
          </cell>
          <cell r="CG4">
            <v>8</v>
          </cell>
          <cell r="CH4">
            <v>16</v>
          </cell>
          <cell r="CK4">
            <v>0</v>
          </cell>
          <cell r="CZ4">
            <v>51</v>
          </cell>
          <cell r="DM4">
            <v>9</v>
          </cell>
          <cell r="DO4">
            <v>17</v>
          </cell>
          <cell r="DP4">
            <v>0</v>
          </cell>
          <cell r="DQ4">
            <v>34</v>
          </cell>
          <cell r="DS4">
            <v>364</v>
          </cell>
          <cell r="DT4">
            <v>9</v>
          </cell>
          <cell r="DU4">
            <v>15</v>
          </cell>
          <cell r="DV4">
            <v>25</v>
          </cell>
          <cell r="DW4">
            <v>17</v>
          </cell>
          <cell r="EB4">
            <v>17</v>
          </cell>
          <cell r="ED4">
            <v>2</v>
          </cell>
          <cell r="EF4">
            <v>155</v>
          </cell>
          <cell r="EG4">
            <v>4731</v>
          </cell>
          <cell r="ET4">
            <v>357</v>
          </cell>
          <cell r="EV4">
            <v>180</v>
          </cell>
          <cell r="EZ4">
            <v>150</v>
          </cell>
          <cell r="FB4">
            <v>102</v>
          </cell>
          <cell r="FC4">
            <v>7</v>
          </cell>
          <cell r="FI4">
            <v>907</v>
          </cell>
          <cell r="FK4">
            <v>800</v>
          </cell>
        </row>
        <row r="5">
          <cell r="B5">
            <v>35</v>
          </cell>
          <cell r="H5">
            <v>215</v>
          </cell>
          <cell r="T5">
            <v>335</v>
          </cell>
          <cell r="Y5">
            <v>130</v>
          </cell>
          <cell r="AC5">
            <v>280</v>
          </cell>
          <cell r="AG5">
            <v>10</v>
          </cell>
          <cell r="AH5">
            <v>154</v>
          </cell>
          <cell r="AI5">
            <v>290</v>
          </cell>
          <cell r="AK5">
            <v>295</v>
          </cell>
          <cell r="AL5">
            <v>10</v>
          </cell>
          <cell r="AP5">
            <v>421</v>
          </cell>
          <cell r="AQ5">
            <v>240</v>
          </cell>
          <cell r="AR5">
            <v>100</v>
          </cell>
          <cell r="AU5">
            <v>72</v>
          </cell>
          <cell r="AW5">
            <v>38</v>
          </cell>
          <cell r="AX5">
            <v>40</v>
          </cell>
          <cell r="AZ5">
            <v>20</v>
          </cell>
          <cell r="BD5">
            <v>138</v>
          </cell>
          <cell r="BE5">
            <v>18</v>
          </cell>
          <cell r="BG5">
            <v>0</v>
          </cell>
          <cell r="BJ5">
            <v>16</v>
          </cell>
          <cell r="BK5">
            <v>265</v>
          </cell>
          <cell r="BL5">
            <v>330</v>
          </cell>
          <cell r="BO5">
            <v>10</v>
          </cell>
          <cell r="BR5">
            <v>96</v>
          </cell>
          <cell r="BS5">
            <v>40</v>
          </cell>
          <cell r="BU5">
            <v>8</v>
          </cell>
          <cell r="BV5">
            <v>33</v>
          </cell>
          <cell r="BW5">
            <v>9</v>
          </cell>
          <cell r="BX5">
            <v>17</v>
          </cell>
          <cell r="BY5">
            <v>22</v>
          </cell>
          <cell r="BZ5">
            <v>25</v>
          </cell>
          <cell r="CA5">
            <v>15</v>
          </cell>
          <cell r="CG5">
            <v>0</v>
          </cell>
          <cell r="CH5">
            <v>0</v>
          </cell>
          <cell r="CZ5">
            <v>5</v>
          </cell>
          <cell r="DM5">
            <v>0</v>
          </cell>
          <cell r="DO5">
            <v>17</v>
          </cell>
          <cell r="DQ5">
            <v>0</v>
          </cell>
          <cell r="DS5">
            <v>350</v>
          </cell>
          <cell r="DT5">
            <v>0</v>
          </cell>
          <cell r="DU5">
            <v>15</v>
          </cell>
          <cell r="DV5">
            <v>0</v>
          </cell>
          <cell r="DW5">
            <v>0</v>
          </cell>
          <cell r="EB5">
            <v>0</v>
          </cell>
          <cell r="ED5">
            <v>0</v>
          </cell>
          <cell r="EF5">
            <v>159</v>
          </cell>
          <cell r="EG5">
            <v>4399</v>
          </cell>
          <cell r="ET5">
            <v>361</v>
          </cell>
          <cell r="EV5">
            <v>180</v>
          </cell>
          <cell r="EZ5">
            <v>150</v>
          </cell>
          <cell r="FB5">
            <v>110</v>
          </cell>
          <cell r="FC5">
            <v>7</v>
          </cell>
          <cell r="FI5">
            <v>906</v>
          </cell>
          <cell r="FK5">
            <v>780</v>
          </cell>
        </row>
        <row r="6">
          <cell r="B6">
            <v>35</v>
          </cell>
          <cell r="H6">
            <v>215</v>
          </cell>
          <cell r="T6">
            <v>335</v>
          </cell>
          <cell r="Y6">
            <v>130</v>
          </cell>
          <cell r="AC6">
            <v>280</v>
          </cell>
          <cell r="AG6">
            <v>10</v>
          </cell>
          <cell r="AH6">
            <v>152</v>
          </cell>
          <cell r="AI6">
            <v>275</v>
          </cell>
          <cell r="AK6">
            <v>285</v>
          </cell>
          <cell r="AL6">
            <v>10</v>
          </cell>
          <cell r="AP6">
            <v>422</v>
          </cell>
          <cell r="AQ6">
            <v>240</v>
          </cell>
          <cell r="AR6">
            <v>100</v>
          </cell>
          <cell r="AU6">
            <v>72</v>
          </cell>
          <cell r="AW6">
            <v>38</v>
          </cell>
          <cell r="AX6">
            <v>40</v>
          </cell>
          <cell r="AZ6">
            <v>20</v>
          </cell>
          <cell r="BD6">
            <v>138</v>
          </cell>
          <cell r="BE6">
            <v>18</v>
          </cell>
          <cell r="BJ6">
            <v>16</v>
          </cell>
          <cell r="BK6">
            <v>300</v>
          </cell>
          <cell r="BL6">
            <v>330</v>
          </cell>
          <cell r="BO6">
            <v>10</v>
          </cell>
          <cell r="BR6">
            <v>96</v>
          </cell>
          <cell r="BS6">
            <v>40</v>
          </cell>
          <cell r="BU6">
            <v>8</v>
          </cell>
          <cell r="BV6">
            <v>33</v>
          </cell>
          <cell r="BW6">
            <v>11</v>
          </cell>
          <cell r="BX6">
            <v>17</v>
          </cell>
          <cell r="BY6">
            <v>22</v>
          </cell>
          <cell r="BZ6">
            <v>25</v>
          </cell>
          <cell r="CA6">
            <v>15</v>
          </cell>
          <cell r="CZ6">
            <v>5</v>
          </cell>
          <cell r="DO6">
            <v>17</v>
          </cell>
          <cell r="DS6">
            <v>0</v>
          </cell>
          <cell r="DU6">
            <v>15</v>
          </cell>
          <cell r="ED6">
            <v>0</v>
          </cell>
          <cell r="EF6">
            <v>157</v>
          </cell>
          <cell r="EG6">
            <v>4052</v>
          </cell>
          <cell r="ET6">
            <v>360</v>
          </cell>
          <cell r="EV6">
            <v>180</v>
          </cell>
          <cell r="EZ6">
            <v>150</v>
          </cell>
          <cell r="FB6">
            <v>110</v>
          </cell>
          <cell r="FC6">
            <v>7</v>
          </cell>
          <cell r="FI6">
            <v>719</v>
          </cell>
          <cell r="FK6">
            <v>800</v>
          </cell>
        </row>
        <row r="7">
          <cell r="B7">
            <v>35</v>
          </cell>
          <cell r="H7">
            <v>215</v>
          </cell>
          <cell r="T7">
            <v>335</v>
          </cell>
          <cell r="Y7">
            <v>130</v>
          </cell>
          <cell r="AC7">
            <v>281</v>
          </cell>
          <cell r="AG7">
            <v>10</v>
          </cell>
          <cell r="AH7">
            <v>153</v>
          </cell>
          <cell r="AI7">
            <v>270</v>
          </cell>
          <cell r="AK7">
            <v>285</v>
          </cell>
          <cell r="AL7">
            <v>10</v>
          </cell>
          <cell r="AP7">
            <v>421</v>
          </cell>
          <cell r="AQ7">
            <v>241</v>
          </cell>
          <cell r="AR7">
            <v>100</v>
          </cell>
          <cell r="AU7">
            <v>71</v>
          </cell>
          <cell r="AW7">
            <v>38</v>
          </cell>
          <cell r="AX7">
            <v>40</v>
          </cell>
          <cell r="AZ7">
            <v>20</v>
          </cell>
          <cell r="BD7">
            <v>138</v>
          </cell>
          <cell r="BE7">
            <v>18</v>
          </cell>
          <cell r="BJ7">
            <v>16</v>
          </cell>
          <cell r="BK7">
            <v>300</v>
          </cell>
          <cell r="BL7">
            <v>330</v>
          </cell>
          <cell r="BO7">
            <v>10</v>
          </cell>
          <cell r="BR7">
            <v>96</v>
          </cell>
          <cell r="BS7">
            <v>41</v>
          </cell>
          <cell r="BU7">
            <v>8</v>
          </cell>
          <cell r="BV7">
            <v>33</v>
          </cell>
          <cell r="BW7">
            <v>11</v>
          </cell>
          <cell r="BX7">
            <v>17</v>
          </cell>
          <cell r="BY7">
            <v>22</v>
          </cell>
          <cell r="BZ7">
            <v>25</v>
          </cell>
          <cell r="CA7">
            <v>15</v>
          </cell>
          <cell r="CZ7">
            <v>5</v>
          </cell>
          <cell r="DO7">
            <v>0</v>
          </cell>
          <cell r="DU7">
            <v>0</v>
          </cell>
          <cell r="ED7">
            <v>0</v>
          </cell>
          <cell r="EF7">
            <v>158</v>
          </cell>
          <cell r="EG7">
            <v>4018</v>
          </cell>
          <cell r="ET7">
            <v>360</v>
          </cell>
          <cell r="EV7">
            <v>180</v>
          </cell>
          <cell r="EZ7">
            <v>150</v>
          </cell>
          <cell r="FB7">
            <v>110</v>
          </cell>
          <cell r="FC7">
            <v>7</v>
          </cell>
          <cell r="FI7">
            <v>719</v>
          </cell>
          <cell r="FK7">
            <v>700</v>
          </cell>
        </row>
        <row r="8">
          <cell r="B8">
            <v>35</v>
          </cell>
          <cell r="H8">
            <v>216</v>
          </cell>
          <cell r="T8">
            <v>288</v>
          </cell>
          <cell r="Y8">
            <v>130</v>
          </cell>
          <cell r="AC8">
            <v>281</v>
          </cell>
          <cell r="AG8">
            <v>10</v>
          </cell>
          <cell r="AH8">
            <v>70</v>
          </cell>
          <cell r="AI8">
            <v>270</v>
          </cell>
          <cell r="AK8">
            <v>285</v>
          </cell>
          <cell r="AL8">
            <v>10</v>
          </cell>
          <cell r="AP8">
            <v>405</v>
          </cell>
          <cell r="AQ8">
            <v>240</v>
          </cell>
          <cell r="AR8">
            <v>100</v>
          </cell>
          <cell r="AU8">
            <v>71</v>
          </cell>
          <cell r="AW8">
            <v>38</v>
          </cell>
          <cell r="AX8">
            <v>40</v>
          </cell>
          <cell r="AZ8">
            <v>20</v>
          </cell>
          <cell r="BD8">
            <v>138</v>
          </cell>
          <cell r="BE8">
            <v>18</v>
          </cell>
          <cell r="BJ8">
            <v>16</v>
          </cell>
          <cell r="BK8">
            <v>280</v>
          </cell>
          <cell r="BL8">
            <v>330</v>
          </cell>
          <cell r="BO8">
            <v>10</v>
          </cell>
          <cell r="BR8">
            <v>90</v>
          </cell>
          <cell r="BS8">
            <v>40</v>
          </cell>
          <cell r="BU8">
            <v>8</v>
          </cell>
          <cell r="BV8">
            <v>33</v>
          </cell>
          <cell r="BW8">
            <v>11</v>
          </cell>
          <cell r="BX8">
            <v>17</v>
          </cell>
          <cell r="BY8">
            <v>22</v>
          </cell>
          <cell r="BZ8">
            <v>25</v>
          </cell>
          <cell r="CA8">
            <v>15</v>
          </cell>
          <cell r="CZ8">
            <v>5</v>
          </cell>
          <cell r="DS8">
            <v>15</v>
          </cell>
          <cell r="ED8">
            <v>0</v>
          </cell>
          <cell r="EF8">
            <v>157</v>
          </cell>
          <cell r="EG8">
            <v>3859</v>
          </cell>
          <cell r="ET8">
            <v>360</v>
          </cell>
          <cell r="EV8">
            <v>180</v>
          </cell>
          <cell r="EZ8">
            <v>150</v>
          </cell>
          <cell r="FB8">
            <v>90</v>
          </cell>
          <cell r="FC8">
            <v>6</v>
          </cell>
          <cell r="FI8">
            <v>719</v>
          </cell>
          <cell r="FK8">
            <v>690</v>
          </cell>
        </row>
        <row r="9">
          <cell r="B9">
            <v>35</v>
          </cell>
          <cell r="H9">
            <v>216</v>
          </cell>
          <cell r="T9">
            <v>250</v>
          </cell>
          <cell r="Y9">
            <v>130</v>
          </cell>
          <cell r="AC9">
            <v>282</v>
          </cell>
          <cell r="AG9">
            <v>10</v>
          </cell>
          <cell r="AH9">
            <v>50</v>
          </cell>
          <cell r="AI9">
            <v>270</v>
          </cell>
          <cell r="AK9">
            <v>240</v>
          </cell>
          <cell r="AL9">
            <v>10</v>
          </cell>
          <cell r="AP9">
            <v>331</v>
          </cell>
          <cell r="AQ9">
            <v>242</v>
          </cell>
          <cell r="AR9">
            <v>100</v>
          </cell>
          <cell r="AU9">
            <v>71</v>
          </cell>
          <cell r="AW9">
            <v>38</v>
          </cell>
          <cell r="AX9">
            <v>40</v>
          </cell>
          <cell r="AZ9">
            <v>20</v>
          </cell>
          <cell r="BD9">
            <v>138</v>
          </cell>
          <cell r="BE9">
            <v>18</v>
          </cell>
          <cell r="BJ9">
            <v>16</v>
          </cell>
          <cell r="BK9">
            <v>285</v>
          </cell>
          <cell r="BL9">
            <v>350</v>
          </cell>
          <cell r="BO9">
            <v>10</v>
          </cell>
          <cell r="BR9">
            <v>88</v>
          </cell>
          <cell r="BS9">
            <v>0</v>
          </cell>
          <cell r="BU9">
            <v>8</v>
          </cell>
          <cell r="BV9">
            <v>33</v>
          </cell>
          <cell r="BW9">
            <v>11</v>
          </cell>
          <cell r="BX9">
            <v>17</v>
          </cell>
          <cell r="BY9">
            <v>22</v>
          </cell>
          <cell r="BZ9">
            <v>25</v>
          </cell>
          <cell r="CA9">
            <v>15</v>
          </cell>
          <cell r="CZ9">
            <v>5</v>
          </cell>
          <cell r="DS9">
            <v>80</v>
          </cell>
          <cell r="ED9">
            <v>0</v>
          </cell>
          <cell r="EF9">
            <v>157</v>
          </cell>
          <cell r="EG9">
            <v>3733</v>
          </cell>
          <cell r="ET9">
            <v>361</v>
          </cell>
          <cell r="EV9">
            <v>180</v>
          </cell>
          <cell r="EZ9">
            <v>150</v>
          </cell>
          <cell r="FB9">
            <v>90</v>
          </cell>
          <cell r="FC9">
            <v>6</v>
          </cell>
          <cell r="FI9">
            <v>907</v>
          </cell>
          <cell r="FK9">
            <v>640</v>
          </cell>
        </row>
        <row r="10">
          <cell r="B10">
            <v>35</v>
          </cell>
          <cell r="G10">
            <v>0</v>
          </cell>
          <cell r="H10">
            <v>216</v>
          </cell>
          <cell r="T10">
            <v>290</v>
          </cell>
          <cell r="Y10">
            <v>190</v>
          </cell>
          <cell r="AC10">
            <v>288</v>
          </cell>
          <cell r="AG10">
            <v>10</v>
          </cell>
          <cell r="AH10">
            <v>154</v>
          </cell>
          <cell r="AI10">
            <v>310</v>
          </cell>
          <cell r="AK10">
            <v>320</v>
          </cell>
          <cell r="AL10">
            <v>10</v>
          </cell>
          <cell r="AP10">
            <v>343</v>
          </cell>
          <cell r="AQ10">
            <v>240</v>
          </cell>
          <cell r="AR10">
            <v>100</v>
          </cell>
          <cell r="AU10">
            <v>71</v>
          </cell>
          <cell r="AV10">
            <v>0</v>
          </cell>
          <cell r="AW10">
            <v>38</v>
          </cell>
          <cell r="AX10">
            <v>40</v>
          </cell>
          <cell r="AZ10">
            <v>30</v>
          </cell>
          <cell r="BD10">
            <v>138</v>
          </cell>
          <cell r="BE10">
            <v>18</v>
          </cell>
          <cell r="BG10">
            <v>10</v>
          </cell>
          <cell r="BJ10">
            <v>8</v>
          </cell>
          <cell r="BK10">
            <v>300</v>
          </cell>
          <cell r="BL10">
            <v>370</v>
          </cell>
          <cell r="BO10">
            <v>10</v>
          </cell>
          <cell r="BR10">
            <v>88</v>
          </cell>
          <cell r="BS10">
            <v>7</v>
          </cell>
          <cell r="BU10">
            <v>8</v>
          </cell>
          <cell r="BV10">
            <v>33</v>
          </cell>
          <cell r="BW10">
            <v>11</v>
          </cell>
          <cell r="BX10">
            <v>17</v>
          </cell>
          <cell r="BY10">
            <v>22</v>
          </cell>
          <cell r="BZ10">
            <v>25</v>
          </cell>
          <cell r="CA10">
            <v>15</v>
          </cell>
          <cell r="CL10">
            <v>1</v>
          </cell>
          <cell r="CZ10">
            <v>9</v>
          </cell>
          <cell r="DR10">
            <v>1</v>
          </cell>
          <cell r="DS10">
            <v>80</v>
          </cell>
          <cell r="DU10">
            <v>16</v>
          </cell>
          <cell r="DW10">
            <v>1</v>
          </cell>
          <cell r="DY10">
            <v>1</v>
          </cell>
          <cell r="EB10">
            <v>17</v>
          </cell>
          <cell r="ED10">
            <v>0</v>
          </cell>
          <cell r="EE10">
            <v>2</v>
          </cell>
          <cell r="EF10">
            <v>158</v>
          </cell>
          <cell r="EG10">
            <v>4171</v>
          </cell>
          <cell r="ES10">
            <v>3</v>
          </cell>
          <cell r="ET10">
            <v>360</v>
          </cell>
          <cell r="EV10">
            <v>220</v>
          </cell>
          <cell r="EZ10">
            <v>150</v>
          </cell>
          <cell r="FB10">
            <v>142</v>
          </cell>
          <cell r="FC10">
            <v>5</v>
          </cell>
          <cell r="FI10">
            <v>624</v>
          </cell>
          <cell r="FK10">
            <v>650</v>
          </cell>
        </row>
        <row r="11">
          <cell r="B11">
            <v>35</v>
          </cell>
          <cell r="G11">
            <v>2</v>
          </cell>
          <cell r="H11">
            <v>218</v>
          </cell>
          <cell r="T11">
            <v>290</v>
          </cell>
          <cell r="V11">
            <v>5</v>
          </cell>
          <cell r="Y11">
            <v>190</v>
          </cell>
          <cell r="AC11">
            <v>340</v>
          </cell>
          <cell r="AG11">
            <v>46</v>
          </cell>
          <cell r="AH11">
            <v>152</v>
          </cell>
          <cell r="AI11">
            <v>320</v>
          </cell>
          <cell r="AK11">
            <v>330</v>
          </cell>
          <cell r="AL11">
            <v>10</v>
          </cell>
          <cell r="AP11">
            <v>363</v>
          </cell>
          <cell r="AQ11">
            <v>241</v>
          </cell>
          <cell r="AR11">
            <v>100</v>
          </cell>
          <cell r="AU11">
            <v>69</v>
          </cell>
          <cell r="AV11">
            <v>1</v>
          </cell>
          <cell r="AW11">
            <v>38</v>
          </cell>
          <cell r="AX11">
            <v>40</v>
          </cell>
          <cell r="AZ11">
            <v>30</v>
          </cell>
          <cell r="BD11">
            <v>138</v>
          </cell>
          <cell r="BE11">
            <v>18</v>
          </cell>
          <cell r="BG11">
            <v>10</v>
          </cell>
          <cell r="BJ11">
            <v>16</v>
          </cell>
          <cell r="BK11">
            <v>290</v>
          </cell>
          <cell r="BL11">
            <v>370</v>
          </cell>
          <cell r="BO11">
            <v>10</v>
          </cell>
          <cell r="BR11">
            <v>94</v>
          </cell>
          <cell r="BS11">
            <v>5</v>
          </cell>
          <cell r="BV11">
            <v>33</v>
          </cell>
          <cell r="BW11">
            <v>11</v>
          </cell>
          <cell r="BX11">
            <v>17</v>
          </cell>
          <cell r="BY11">
            <v>22</v>
          </cell>
          <cell r="BZ11">
            <v>25</v>
          </cell>
          <cell r="CA11">
            <v>15</v>
          </cell>
          <cell r="CH11">
            <v>16</v>
          </cell>
          <cell r="CL11">
            <v>1</v>
          </cell>
          <cell r="CU11">
            <v>5</v>
          </cell>
          <cell r="CZ11">
            <v>51</v>
          </cell>
          <cell r="DM11">
            <v>10</v>
          </cell>
          <cell r="DP11">
            <v>4</v>
          </cell>
          <cell r="DR11">
            <v>5</v>
          </cell>
          <cell r="DS11">
            <v>80</v>
          </cell>
          <cell r="DT11">
            <v>9</v>
          </cell>
          <cell r="DU11">
            <v>60</v>
          </cell>
          <cell r="DV11">
            <v>6</v>
          </cell>
          <cell r="DW11">
            <v>17</v>
          </cell>
          <cell r="DY11">
            <v>2</v>
          </cell>
          <cell r="EB11">
            <v>17</v>
          </cell>
          <cell r="ED11">
            <v>0</v>
          </cell>
          <cell r="EE11">
            <v>8</v>
          </cell>
          <cell r="EF11">
            <v>158</v>
          </cell>
          <cell r="EG11">
            <v>4469</v>
          </cell>
          <cell r="ES11">
            <v>7</v>
          </cell>
          <cell r="ET11">
            <v>359</v>
          </cell>
          <cell r="EV11">
            <v>220</v>
          </cell>
          <cell r="EZ11">
            <v>150</v>
          </cell>
          <cell r="FB11">
            <v>142</v>
          </cell>
          <cell r="FC11">
            <v>4</v>
          </cell>
          <cell r="FI11">
            <v>624</v>
          </cell>
          <cell r="FK11">
            <v>910</v>
          </cell>
        </row>
        <row r="12">
          <cell r="B12">
            <v>35</v>
          </cell>
          <cell r="G12">
            <v>8</v>
          </cell>
          <cell r="H12">
            <v>216</v>
          </cell>
          <cell r="N12">
            <v>10</v>
          </cell>
          <cell r="T12">
            <v>335</v>
          </cell>
          <cell r="V12">
            <v>8</v>
          </cell>
          <cell r="Y12">
            <v>190</v>
          </cell>
          <cell r="AC12">
            <v>340</v>
          </cell>
          <cell r="AG12">
            <v>47</v>
          </cell>
          <cell r="AH12">
            <v>155</v>
          </cell>
          <cell r="AI12">
            <v>310</v>
          </cell>
          <cell r="AK12">
            <v>325</v>
          </cell>
          <cell r="AL12">
            <v>30</v>
          </cell>
          <cell r="AP12">
            <v>401</v>
          </cell>
          <cell r="AQ12">
            <v>242</v>
          </cell>
          <cell r="AR12">
            <v>100</v>
          </cell>
          <cell r="AU12">
            <v>34</v>
          </cell>
          <cell r="AV12">
            <v>4</v>
          </cell>
          <cell r="AW12">
            <v>38</v>
          </cell>
          <cell r="AX12">
            <v>40</v>
          </cell>
          <cell r="AZ12">
            <v>30</v>
          </cell>
          <cell r="BD12">
            <v>138</v>
          </cell>
          <cell r="BE12">
            <v>16</v>
          </cell>
          <cell r="BG12">
            <v>10</v>
          </cell>
          <cell r="BJ12">
            <v>16</v>
          </cell>
          <cell r="BK12">
            <v>315</v>
          </cell>
          <cell r="BL12">
            <v>340</v>
          </cell>
          <cell r="BO12">
            <v>10</v>
          </cell>
          <cell r="BR12">
            <v>94</v>
          </cell>
          <cell r="BS12">
            <v>12</v>
          </cell>
          <cell r="BU12">
            <v>8</v>
          </cell>
          <cell r="BV12">
            <v>33</v>
          </cell>
          <cell r="BW12">
            <v>11</v>
          </cell>
          <cell r="BX12">
            <v>17</v>
          </cell>
          <cell r="BY12">
            <v>22</v>
          </cell>
          <cell r="BZ12">
            <v>25</v>
          </cell>
          <cell r="CA12">
            <v>15</v>
          </cell>
          <cell r="CG12">
            <v>3</v>
          </cell>
          <cell r="CH12">
            <v>32</v>
          </cell>
          <cell r="CK12">
            <v>17</v>
          </cell>
          <cell r="CL12">
            <v>2</v>
          </cell>
          <cell r="CN12">
            <v>12</v>
          </cell>
          <cell r="CU12">
            <v>14</v>
          </cell>
          <cell r="CZ12">
            <v>43</v>
          </cell>
          <cell r="DA12">
            <v>8</v>
          </cell>
          <cell r="DM12">
            <v>56</v>
          </cell>
          <cell r="DO12">
            <v>14</v>
          </cell>
          <cell r="DP12">
            <v>25</v>
          </cell>
          <cell r="DQ12">
            <v>30</v>
          </cell>
          <cell r="DR12">
            <v>5</v>
          </cell>
          <cell r="DS12">
            <v>80</v>
          </cell>
          <cell r="DT12">
            <v>9</v>
          </cell>
          <cell r="DU12">
            <v>66</v>
          </cell>
          <cell r="DV12">
            <v>25</v>
          </cell>
          <cell r="DW12">
            <v>17</v>
          </cell>
          <cell r="DY12">
            <v>5</v>
          </cell>
          <cell r="EB12">
            <v>17</v>
          </cell>
          <cell r="EE12">
            <v>26</v>
          </cell>
          <cell r="EF12">
            <v>159</v>
          </cell>
          <cell r="EG12">
            <v>4771</v>
          </cell>
          <cell r="ES12">
            <v>36</v>
          </cell>
          <cell r="ET12">
            <v>358</v>
          </cell>
          <cell r="EV12">
            <v>220</v>
          </cell>
          <cell r="EZ12">
            <v>150</v>
          </cell>
          <cell r="FB12">
            <v>142</v>
          </cell>
          <cell r="FC12">
            <v>3</v>
          </cell>
          <cell r="FI12">
            <v>624</v>
          </cell>
          <cell r="FK12">
            <v>980</v>
          </cell>
        </row>
        <row r="13">
          <cell r="B13">
            <v>40</v>
          </cell>
          <cell r="G13">
            <v>18</v>
          </cell>
          <cell r="H13">
            <v>216</v>
          </cell>
          <cell r="N13">
            <v>41</v>
          </cell>
          <cell r="T13">
            <v>335</v>
          </cell>
          <cell r="V13">
            <v>8</v>
          </cell>
          <cell r="Y13">
            <v>190</v>
          </cell>
          <cell r="AC13">
            <v>340</v>
          </cell>
          <cell r="AG13">
            <v>47</v>
          </cell>
          <cell r="AH13">
            <v>125</v>
          </cell>
          <cell r="AI13">
            <v>330</v>
          </cell>
          <cell r="AK13">
            <v>350</v>
          </cell>
          <cell r="AL13">
            <v>48</v>
          </cell>
          <cell r="AP13">
            <v>417</v>
          </cell>
          <cell r="AQ13">
            <v>242</v>
          </cell>
          <cell r="AR13">
            <v>100</v>
          </cell>
          <cell r="AU13">
            <v>32</v>
          </cell>
          <cell r="AV13">
            <v>4</v>
          </cell>
          <cell r="AW13">
            <v>38</v>
          </cell>
          <cell r="AX13">
            <v>40</v>
          </cell>
          <cell r="AZ13">
            <v>30</v>
          </cell>
          <cell r="BD13">
            <v>138</v>
          </cell>
          <cell r="BE13">
            <v>16</v>
          </cell>
          <cell r="BG13">
            <v>9</v>
          </cell>
          <cell r="BJ13">
            <v>16</v>
          </cell>
          <cell r="BK13">
            <v>295</v>
          </cell>
          <cell r="BL13">
            <v>350</v>
          </cell>
          <cell r="BO13">
            <v>10</v>
          </cell>
          <cell r="BR13">
            <v>94</v>
          </cell>
          <cell r="BS13">
            <v>11</v>
          </cell>
          <cell r="BV13">
            <v>33</v>
          </cell>
          <cell r="BW13">
            <v>11</v>
          </cell>
          <cell r="BX13">
            <v>17</v>
          </cell>
          <cell r="BY13">
            <v>4</v>
          </cell>
          <cell r="BZ13">
            <v>25</v>
          </cell>
          <cell r="CA13">
            <v>15</v>
          </cell>
          <cell r="CG13">
            <v>8</v>
          </cell>
          <cell r="CH13">
            <v>32</v>
          </cell>
          <cell r="CK13">
            <v>17</v>
          </cell>
          <cell r="CL13">
            <v>3</v>
          </cell>
          <cell r="CN13">
            <v>17</v>
          </cell>
          <cell r="CU13">
            <v>17</v>
          </cell>
          <cell r="CZ13">
            <v>43</v>
          </cell>
          <cell r="DA13">
            <v>8</v>
          </cell>
          <cell r="DM13">
            <v>56</v>
          </cell>
          <cell r="DO13">
            <v>23</v>
          </cell>
          <cell r="DP13">
            <v>25</v>
          </cell>
          <cell r="DQ13">
            <v>34</v>
          </cell>
          <cell r="DR13">
            <v>6</v>
          </cell>
          <cell r="DS13">
            <v>134</v>
          </cell>
          <cell r="DT13">
            <v>9</v>
          </cell>
          <cell r="DU13">
            <v>66</v>
          </cell>
          <cell r="DV13">
            <v>25</v>
          </cell>
          <cell r="DW13">
            <v>17</v>
          </cell>
          <cell r="DY13">
            <v>8</v>
          </cell>
          <cell r="EA13">
            <v>1</v>
          </cell>
          <cell r="EB13">
            <v>17</v>
          </cell>
          <cell r="EE13">
            <v>15</v>
          </cell>
          <cell r="EF13">
            <v>157</v>
          </cell>
          <cell r="EG13">
            <v>4899</v>
          </cell>
          <cell r="ES13">
            <v>64</v>
          </cell>
          <cell r="ET13">
            <v>359</v>
          </cell>
          <cell r="EV13">
            <v>220</v>
          </cell>
          <cell r="EZ13">
            <v>150</v>
          </cell>
          <cell r="FB13">
            <v>142</v>
          </cell>
          <cell r="FC13">
            <v>2</v>
          </cell>
          <cell r="FI13">
            <v>624</v>
          </cell>
          <cell r="FK13">
            <v>1020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40</v>
          </cell>
          <cell r="F23">
            <v>17</v>
          </cell>
          <cell r="H23">
            <v>216</v>
          </cell>
          <cell r="M23">
            <v>34</v>
          </cell>
          <cell r="N23">
            <v>50</v>
          </cell>
          <cell r="O23">
            <v>17</v>
          </cell>
          <cell r="Q23">
            <v>32</v>
          </cell>
          <cell r="T23">
            <v>335</v>
          </cell>
          <cell r="U23">
            <v>63</v>
          </cell>
          <cell r="Y23">
            <v>140</v>
          </cell>
          <cell r="AC23">
            <v>281</v>
          </cell>
          <cell r="AG23">
            <v>10</v>
          </cell>
          <cell r="AH23">
            <v>151</v>
          </cell>
          <cell r="AI23">
            <v>270</v>
          </cell>
          <cell r="AK23">
            <v>300</v>
          </cell>
          <cell r="AL23">
            <v>10</v>
          </cell>
          <cell r="AP23">
            <v>411</v>
          </cell>
          <cell r="AQ23">
            <v>605</v>
          </cell>
          <cell r="AR23">
            <v>100</v>
          </cell>
          <cell r="AU23">
            <v>67</v>
          </cell>
          <cell r="AW23">
            <v>38</v>
          </cell>
          <cell r="AX23">
            <v>40</v>
          </cell>
          <cell r="AZ23">
            <v>20</v>
          </cell>
          <cell r="BB23">
            <v>80</v>
          </cell>
          <cell r="BD23">
            <v>137</v>
          </cell>
          <cell r="BE23">
            <v>18</v>
          </cell>
          <cell r="BG23">
            <v>10</v>
          </cell>
          <cell r="BJ23">
            <v>16</v>
          </cell>
          <cell r="BK23">
            <v>285</v>
          </cell>
          <cell r="BL23">
            <v>340</v>
          </cell>
          <cell r="BM23">
            <v>17</v>
          </cell>
          <cell r="BN23">
            <v>6</v>
          </cell>
          <cell r="BO23">
            <v>10</v>
          </cell>
          <cell r="BR23">
            <v>124</v>
          </cell>
          <cell r="BS23">
            <v>18</v>
          </cell>
          <cell r="BU23">
            <v>5</v>
          </cell>
          <cell r="BV23">
            <v>33</v>
          </cell>
          <cell r="BW23">
            <v>15</v>
          </cell>
          <cell r="BX23">
            <v>17</v>
          </cell>
          <cell r="BY23">
            <v>22</v>
          </cell>
          <cell r="BZ23">
            <v>17</v>
          </cell>
          <cell r="CA23">
            <v>18</v>
          </cell>
          <cell r="CD23">
            <v>95</v>
          </cell>
          <cell r="CE23">
            <v>35</v>
          </cell>
          <cell r="CF23">
            <v>9</v>
          </cell>
          <cell r="CG23">
            <v>17</v>
          </cell>
          <cell r="CH23">
            <v>115</v>
          </cell>
          <cell r="CJ23">
            <v>10</v>
          </cell>
          <cell r="CK23">
            <v>105</v>
          </cell>
          <cell r="CN23">
            <v>17</v>
          </cell>
          <cell r="CO23">
            <v>17</v>
          </cell>
          <cell r="CR23">
            <v>13</v>
          </cell>
          <cell r="CT23">
            <v>8</v>
          </cell>
          <cell r="CU23">
            <v>35</v>
          </cell>
          <cell r="CZ23">
            <v>51</v>
          </cell>
          <cell r="DA23">
            <v>64</v>
          </cell>
          <cell r="DM23">
            <v>9</v>
          </cell>
          <cell r="DO23">
            <v>35</v>
          </cell>
          <cell r="DP23">
            <v>25</v>
          </cell>
          <cell r="DQ23">
            <v>34</v>
          </cell>
          <cell r="DR23">
            <v>6</v>
          </cell>
          <cell r="DS23">
            <v>366</v>
          </cell>
          <cell r="DT23">
            <v>69</v>
          </cell>
          <cell r="DU23">
            <v>115</v>
          </cell>
          <cell r="DV23">
            <v>25</v>
          </cell>
          <cell r="DW23">
            <v>17</v>
          </cell>
          <cell r="DX23">
            <v>17</v>
          </cell>
          <cell r="DZ23">
            <v>53</v>
          </cell>
          <cell r="EA23">
            <v>17</v>
          </cell>
          <cell r="EB23">
            <v>144</v>
          </cell>
          <cell r="ED23">
            <v>3</v>
          </cell>
          <cell r="EF23">
            <v>156</v>
          </cell>
          <cell r="EG23">
            <v>6358</v>
          </cell>
          <cell r="EO23">
            <v>10</v>
          </cell>
          <cell r="ET23">
            <v>357</v>
          </cell>
          <cell r="EV23">
            <v>220</v>
          </cell>
          <cell r="EX23">
            <v>16</v>
          </cell>
          <cell r="EZ23">
            <v>150</v>
          </cell>
          <cell r="FB23">
            <v>105</v>
          </cell>
          <cell r="FC23">
            <v>7</v>
          </cell>
          <cell r="FF23">
            <v>82</v>
          </cell>
          <cell r="FI23">
            <v>618</v>
          </cell>
          <cell r="FK23">
            <v>950</v>
          </cell>
        </row>
        <row r="24">
          <cell r="B24">
            <v>40</v>
          </cell>
          <cell r="F24">
            <v>17</v>
          </cell>
          <cell r="H24">
            <v>216</v>
          </cell>
          <cell r="M24">
            <v>34</v>
          </cell>
          <cell r="N24">
            <v>60</v>
          </cell>
          <cell r="O24">
            <v>17</v>
          </cell>
          <cell r="T24">
            <v>335</v>
          </cell>
          <cell r="Y24">
            <v>140</v>
          </cell>
          <cell r="AC24">
            <v>280</v>
          </cell>
          <cell r="AG24">
            <v>10</v>
          </cell>
          <cell r="AH24">
            <v>150</v>
          </cell>
          <cell r="AI24">
            <v>270</v>
          </cell>
          <cell r="AK24">
            <v>300</v>
          </cell>
          <cell r="AL24">
            <v>10</v>
          </cell>
          <cell r="AP24">
            <v>410</v>
          </cell>
          <cell r="AQ24">
            <v>604</v>
          </cell>
          <cell r="AR24">
            <v>100</v>
          </cell>
          <cell r="AU24">
            <v>66</v>
          </cell>
          <cell r="AW24">
            <v>38</v>
          </cell>
          <cell r="AX24">
            <v>40</v>
          </cell>
          <cell r="AZ24">
            <v>20</v>
          </cell>
          <cell r="BB24">
            <v>80</v>
          </cell>
          <cell r="BD24">
            <v>137</v>
          </cell>
          <cell r="BE24">
            <v>18</v>
          </cell>
          <cell r="BG24">
            <v>10</v>
          </cell>
          <cell r="BJ24">
            <v>16</v>
          </cell>
          <cell r="BK24">
            <v>290</v>
          </cell>
          <cell r="BL24">
            <v>340</v>
          </cell>
          <cell r="BM24">
            <v>17</v>
          </cell>
          <cell r="BN24">
            <v>6</v>
          </cell>
          <cell r="BO24">
            <v>10</v>
          </cell>
          <cell r="BR24">
            <v>120</v>
          </cell>
          <cell r="BS24">
            <v>17</v>
          </cell>
          <cell r="BU24">
            <v>5</v>
          </cell>
          <cell r="BV24">
            <v>33</v>
          </cell>
          <cell r="BW24">
            <v>15</v>
          </cell>
          <cell r="BX24">
            <v>17</v>
          </cell>
          <cell r="BY24">
            <v>22</v>
          </cell>
          <cell r="BZ24">
            <v>20</v>
          </cell>
          <cell r="CA24">
            <v>12</v>
          </cell>
          <cell r="CD24">
            <v>65</v>
          </cell>
          <cell r="CE24">
            <v>35</v>
          </cell>
          <cell r="CG24">
            <v>17</v>
          </cell>
          <cell r="CH24">
            <v>115</v>
          </cell>
          <cell r="CJ24">
            <v>16</v>
          </cell>
          <cell r="CK24">
            <v>51</v>
          </cell>
          <cell r="CN24">
            <v>17</v>
          </cell>
          <cell r="CO24">
            <v>2</v>
          </cell>
          <cell r="CU24">
            <v>35</v>
          </cell>
          <cell r="CZ24">
            <v>51</v>
          </cell>
          <cell r="DA24">
            <v>41</v>
          </cell>
          <cell r="DM24">
            <v>9</v>
          </cell>
          <cell r="DO24">
            <v>35</v>
          </cell>
          <cell r="DP24">
            <v>25</v>
          </cell>
          <cell r="DQ24">
            <v>34</v>
          </cell>
          <cell r="DR24">
            <v>6</v>
          </cell>
          <cell r="DS24">
            <v>365</v>
          </cell>
          <cell r="DT24">
            <v>69</v>
          </cell>
          <cell r="DU24">
            <v>50</v>
          </cell>
          <cell r="DV24">
            <v>25</v>
          </cell>
          <cell r="DW24">
            <v>17</v>
          </cell>
          <cell r="DX24">
            <v>17</v>
          </cell>
          <cell r="DZ24">
            <v>54</v>
          </cell>
          <cell r="EB24">
            <v>108</v>
          </cell>
          <cell r="ED24">
            <v>3</v>
          </cell>
          <cell r="EF24">
            <v>157</v>
          </cell>
          <cell r="EG24">
            <v>6002</v>
          </cell>
          <cell r="ER24">
            <v>17</v>
          </cell>
          <cell r="ET24">
            <v>357</v>
          </cell>
          <cell r="EV24">
            <v>220</v>
          </cell>
          <cell r="EX24">
            <v>16</v>
          </cell>
          <cell r="EZ24">
            <v>150</v>
          </cell>
          <cell r="FB24">
            <v>125</v>
          </cell>
          <cell r="FC24">
            <v>7</v>
          </cell>
          <cell r="FF24">
            <v>10</v>
          </cell>
          <cell r="FI24">
            <v>618</v>
          </cell>
          <cell r="FK24">
            <v>1150</v>
          </cell>
        </row>
        <row r="25">
          <cell r="B25">
            <v>40</v>
          </cell>
          <cell r="F25">
            <v>17</v>
          </cell>
          <cell r="H25">
            <v>216</v>
          </cell>
          <cell r="M25">
            <v>34</v>
          </cell>
          <cell r="N25">
            <v>64</v>
          </cell>
          <cell r="O25">
            <v>17</v>
          </cell>
          <cell r="T25">
            <v>335</v>
          </cell>
          <cell r="Y25">
            <v>170</v>
          </cell>
          <cell r="AC25">
            <v>282</v>
          </cell>
          <cell r="AG25">
            <v>10</v>
          </cell>
          <cell r="AH25">
            <v>150</v>
          </cell>
          <cell r="AI25">
            <v>270</v>
          </cell>
          <cell r="AK25">
            <v>300</v>
          </cell>
          <cell r="AL25">
            <v>10</v>
          </cell>
          <cell r="AP25">
            <v>410</v>
          </cell>
          <cell r="AQ25">
            <v>602</v>
          </cell>
          <cell r="AR25">
            <v>100</v>
          </cell>
          <cell r="AU25">
            <v>67</v>
          </cell>
          <cell r="AW25">
            <v>38</v>
          </cell>
          <cell r="AX25">
            <v>40</v>
          </cell>
          <cell r="AZ25">
            <v>20</v>
          </cell>
          <cell r="BB25">
            <v>80</v>
          </cell>
          <cell r="BD25">
            <v>136</v>
          </cell>
          <cell r="BE25">
            <v>18</v>
          </cell>
          <cell r="BG25">
            <v>10</v>
          </cell>
          <cell r="BJ25">
            <v>16</v>
          </cell>
          <cell r="BK25">
            <v>270</v>
          </cell>
          <cell r="BL25">
            <v>340</v>
          </cell>
          <cell r="BN25">
            <v>6</v>
          </cell>
          <cell r="BO25">
            <v>10</v>
          </cell>
          <cell r="BR25">
            <v>120</v>
          </cell>
          <cell r="BS25">
            <v>20</v>
          </cell>
          <cell r="BU25">
            <v>5</v>
          </cell>
          <cell r="BV25">
            <v>33</v>
          </cell>
          <cell r="BW25">
            <v>15</v>
          </cell>
          <cell r="BX25">
            <v>17</v>
          </cell>
          <cell r="BY25">
            <v>15</v>
          </cell>
          <cell r="BZ25">
            <v>25</v>
          </cell>
          <cell r="CA25">
            <v>12</v>
          </cell>
          <cell r="CD25">
            <v>65</v>
          </cell>
          <cell r="CE25">
            <v>17</v>
          </cell>
          <cell r="CG25">
            <v>17</v>
          </cell>
          <cell r="CH25">
            <v>115</v>
          </cell>
          <cell r="CK25">
            <v>51</v>
          </cell>
          <cell r="CO25">
            <v>4</v>
          </cell>
          <cell r="CU25">
            <v>35</v>
          </cell>
          <cell r="CZ25">
            <v>51</v>
          </cell>
          <cell r="DA25">
            <v>8</v>
          </cell>
          <cell r="DM25">
            <v>9</v>
          </cell>
          <cell r="DO25">
            <v>35</v>
          </cell>
          <cell r="DP25">
            <v>25</v>
          </cell>
          <cell r="DQ25">
            <v>34</v>
          </cell>
          <cell r="DR25">
            <v>6</v>
          </cell>
          <cell r="DS25">
            <v>365</v>
          </cell>
          <cell r="DT25">
            <v>69</v>
          </cell>
          <cell r="DU25">
            <v>50</v>
          </cell>
          <cell r="DV25">
            <v>25</v>
          </cell>
          <cell r="DW25">
            <v>17</v>
          </cell>
          <cell r="DX25">
            <v>17</v>
          </cell>
          <cell r="DZ25">
            <v>54</v>
          </cell>
          <cell r="EB25">
            <v>72</v>
          </cell>
          <cell r="ED25">
            <v>2</v>
          </cell>
          <cell r="EF25">
            <v>157</v>
          </cell>
          <cell r="EG25">
            <v>5854</v>
          </cell>
          <cell r="ER25">
            <v>17</v>
          </cell>
          <cell r="ET25">
            <v>357</v>
          </cell>
          <cell r="EV25">
            <v>220</v>
          </cell>
          <cell r="EZ25">
            <v>150</v>
          </cell>
          <cell r="FB25">
            <v>135</v>
          </cell>
          <cell r="FC25">
            <v>7</v>
          </cell>
          <cell r="FF25">
            <v>10</v>
          </cell>
          <cell r="FI25">
            <v>618</v>
          </cell>
          <cell r="FK25">
            <v>1170</v>
          </cell>
        </row>
        <row r="26">
          <cell r="B26">
            <v>40</v>
          </cell>
          <cell r="F26">
            <v>17</v>
          </cell>
          <cell r="H26">
            <v>215</v>
          </cell>
          <cell r="M26">
            <v>34</v>
          </cell>
          <cell r="N26">
            <v>64</v>
          </cell>
          <cell r="O26">
            <v>17</v>
          </cell>
          <cell r="T26">
            <v>335</v>
          </cell>
          <cell r="Y26">
            <v>170</v>
          </cell>
          <cell r="AC26">
            <v>283</v>
          </cell>
          <cell r="AG26">
            <v>10</v>
          </cell>
          <cell r="AH26">
            <v>150</v>
          </cell>
          <cell r="AI26">
            <v>270</v>
          </cell>
          <cell r="AK26">
            <v>330</v>
          </cell>
          <cell r="AL26">
            <v>10</v>
          </cell>
          <cell r="AP26">
            <v>401</v>
          </cell>
          <cell r="AQ26">
            <v>606</v>
          </cell>
          <cell r="AR26">
            <v>100</v>
          </cell>
          <cell r="AU26">
            <v>69</v>
          </cell>
          <cell r="AW26">
            <v>38</v>
          </cell>
          <cell r="AX26">
            <v>40</v>
          </cell>
          <cell r="AZ26">
            <v>28</v>
          </cell>
          <cell r="BD26">
            <v>136</v>
          </cell>
          <cell r="BE26">
            <v>18</v>
          </cell>
          <cell r="BG26">
            <v>10</v>
          </cell>
          <cell r="BJ26">
            <v>16</v>
          </cell>
          <cell r="BK26">
            <v>295</v>
          </cell>
          <cell r="BL26">
            <v>340</v>
          </cell>
          <cell r="BN26">
            <v>6</v>
          </cell>
          <cell r="BO26">
            <v>10</v>
          </cell>
          <cell r="BR26">
            <v>120</v>
          </cell>
          <cell r="BS26">
            <v>32</v>
          </cell>
          <cell r="BU26">
            <v>8</v>
          </cell>
          <cell r="BV26">
            <v>33</v>
          </cell>
          <cell r="BW26">
            <v>15</v>
          </cell>
          <cell r="BX26">
            <v>17</v>
          </cell>
          <cell r="BY26">
            <v>22</v>
          </cell>
          <cell r="BZ26">
            <v>25</v>
          </cell>
          <cell r="CA26">
            <v>12</v>
          </cell>
          <cell r="CD26">
            <v>65</v>
          </cell>
          <cell r="CG26">
            <v>17</v>
          </cell>
          <cell r="CH26">
            <v>115</v>
          </cell>
          <cell r="CK26">
            <v>51</v>
          </cell>
          <cell r="CU26">
            <v>17</v>
          </cell>
          <cell r="CZ26">
            <v>51</v>
          </cell>
          <cell r="DA26">
            <v>8</v>
          </cell>
          <cell r="DM26">
            <v>9</v>
          </cell>
          <cell r="DO26">
            <v>35</v>
          </cell>
          <cell r="DP26">
            <v>25</v>
          </cell>
          <cell r="DQ26">
            <v>34</v>
          </cell>
          <cell r="DR26">
            <v>5</v>
          </cell>
          <cell r="DS26">
            <v>365</v>
          </cell>
          <cell r="DT26">
            <v>69</v>
          </cell>
          <cell r="DU26">
            <v>50</v>
          </cell>
          <cell r="DV26">
            <v>25</v>
          </cell>
          <cell r="DW26">
            <v>17</v>
          </cell>
          <cell r="DX26">
            <v>17</v>
          </cell>
          <cell r="DZ26">
            <v>24</v>
          </cell>
          <cell r="EB26">
            <v>17</v>
          </cell>
          <cell r="ED26">
            <v>0</v>
          </cell>
          <cell r="EF26">
            <v>158</v>
          </cell>
          <cell r="EG26">
            <v>5713</v>
          </cell>
          <cell r="ER26">
            <v>17</v>
          </cell>
          <cell r="ET26">
            <v>357</v>
          </cell>
          <cell r="EV26">
            <v>220</v>
          </cell>
          <cell r="EZ26">
            <v>150</v>
          </cell>
          <cell r="FB26">
            <v>135</v>
          </cell>
          <cell r="FC26">
            <v>7</v>
          </cell>
          <cell r="FF26">
            <v>10</v>
          </cell>
          <cell r="FI26">
            <v>618</v>
          </cell>
          <cell r="FK26">
            <v>1244</v>
          </cell>
        </row>
        <row r="27">
          <cell r="B27">
            <v>35</v>
          </cell>
          <cell r="F27">
            <v>0</v>
          </cell>
          <cell r="H27">
            <v>214</v>
          </cell>
          <cell r="M27">
            <v>0</v>
          </cell>
          <cell r="N27">
            <v>64</v>
          </cell>
          <cell r="O27">
            <v>17</v>
          </cell>
          <cell r="T27">
            <v>300</v>
          </cell>
          <cell r="Y27">
            <v>170</v>
          </cell>
          <cell r="AC27">
            <v>283</v>
          </cell>
          <cell r="AG27">
            <v>10</v>
          </cell>
          <cell r="AH27">
            <v>151</v>
          </cell>
          <cell r="AI27">
            <v>270</v>
          </cell>
          <cell r="AK27">
            <v>330</v>
          </cell>
          <cell r="AL27">
            <v>10</v>
          </cell>
          <cell r="AP27">
            <v>421</v>
          </cell>
          <cell r="AQ27">
            <v>598</v>
          </cell>
          <cell r="AR27">
            <v>100</v>
          </cell>
          <cell r="AU27">
            <v>73</v>
          </cell>
          <cell r="AW27">
            <v>38</v>
          </cell>
          <cell r="AX27">
            <v>40</v>
          </cell>
          <cell r="AZ27">
            <v>28</v>
          </cell>
          <cell r="BD27">
            <v>136</v>
          </cell>
          <cell r="BE27">
            <v>18</v>
          </cell>
          <cell r="BG27">
            <v>10</v>
          </cell>
          <cell r="BJ27">
            <v>16</v>
          </cell>
          <cell r="BK27">
            <v>295</v>
          </cell>
          <cell r="BL27">
            <v>340</v>
          </cell>
          <cell r="BN27">
            <v>6</v>
          </cell>
          <cell r="BO27">
            <v>10</v>
          </cell>
          <cell r="BR27">
            <v>118</v>
          </cell>
          <cell r="BS27">
            <v>36</v>
          </cell>
          <cell r="BU27">
            <v>8</v>
          </cell>
          <cell r="BV27">
            <v>33</v>
          </cell>
          <cell r="BW27">
            <v>15</v>
          </cell>
          <cell r="BX27">
            <v>17</v>
          </cell>
          <cell r="BY27">
            <v>22</v>
          </cell>
          <cell r="BZ27">
            <v>25</v>
          </cell>
          <cell r="CA27">
            <v>12</v>
          </cell>
          <cell r="CD27">
            <v>65</v>
          </cell>
          <cell r="CG27">
            <v>17</v>
          </cell>
          <cell r="CH27">
            <v>64</v>
          </cell>
          <cell r="CK27">
            <v>51</v>
          </cell>
          <cell r="CU27">
            <v>17</v>
          </cell>
          <cell r="CZ27">
            <v>51</v>
          </cell>
          <cell r="DA27">
            <v>0</v>
          </cell>
          <cell r="DM27">
            <v>9</v>
          </cell>
          <cell r="DO27">
            <v>35</v>
          </cell>
          <cell r="DP27">
            <v>25</v>
          </cell>
          <cell r="DQ27">
            <v>34</v>
          </cell>
          <cell r="DR27">
            <v>6</v>
          </cell>
          <cell r="DS27">
            <v>365</v>
          </cell>
          <cell r="DT27">
            <v>9</v>
          </cell>
          <cell r="DU27">
            <v>50</v>
          </cell>
          <cell r="DV27">
            <v>25</v>
          </cell>
          <cell r="DW27">
            <v>17</v>
          </cell>
          <cell r="DX27">
            <v>17</v>
          </cell>
          <cell r="DZ27">
            <v>18</v>
          </cell>
          <cell r="EB27">
            <v>17</v>
          </cell>
          <cell r="ED27">
            <v>2</v>
          </cell>
          <cell r="EF27">
            <v>154</v>
          </cell>
          <cell r="EG27">
            <v>5499</v>
          </cell>
          <cell r="ER27">
            <v>17</v>
          </cell>
          <cell r="ET27">
            <v>358</v>
          </cell>
          <cell r="EV27">
            <v>220</v>
          </cell>
          <cell r="EZ27">
            <v>150</v>
          </cell>
          <cell r="FB27">
            <v>120</v>
          </cell>
          <cell r="FC27">
            <v>7</v>
          </cell>
          <cell r="FF27">
            <v>5</v>
          </cell>
          <cell r="FI27">
            <v>886</v>
          </cell>
          <cell r="FK27">
            <v>1040</v>
          </cell>
        </row>
        <row r="28">
          <cell r="B28">
            <v>35</v>
          </cell>
          <cell r="H28">
            <v>215</v>
          </cell>
          <cell r="N28">
            <v>64</v>
          </cell>
          <cell r="O28">
            <v>17</v>
          </cell>
          <cell r="T28">
            <v>280</v>
          </cell>
          <cell r="Y28">
            <v>130</v>
          </cell>
          <cell r="AC28">
            <v>282</v>
          </cell>
          <cell r="AG28">
            <v>10</v>
          </cell>
          <cell r="AH28">
            <v>150</v>
          </cell>
          <cell r="AI28">
            <v>280</v>
          </cell>
          <cell r="AK28">
            <v>290</v>
          </cell>
          <cell r="AL28">
            <v>10</v>
          </cell>
          <cell r="AP28">
            <v>386</v>
          </cell>
          <cell r="AQ28">
            <v>301</v>
          </cell>
          <cell r="AR28">
            <v>100</v>
          </cell>
          <cell r="AU28">
            <v>72</v>
          </cell>
          <cell r="AW28">
            <v>38</v>
          </cell>
          <cell r="AX28">
            <v>40</v>
          </cell>
          <cell r="AZ28">
            <v>28</v>
          </cell>
          <cell r="BD28">
            <v>136</v>
          </cell>
          <cell r="BE28">
            <v>18</v>
          </cell>
          <cell r="BG28">
            <v>10</v>
          </cell>
          <cell r="BJ28">
            <v>16</v>
          </cell>
          <cell r="BK28">
            <v>290</v>
          </cell>
          <cell r="BL28">
            <v>340</v>
          </cell>
          <cell r="BN28">
            <v>6</v>
          </cell>
          <cell r="BO28">
            <v>10</v>
          </cell>
          <cell r="BR28">
            <v>112</v>
          </cell>
          <cell r="BS28">
            <v>36</v>
          </cell>
          <cell r="BU28">
            <v>8</v>
          </cell>
          <cell r="BV28">
            <v>33</v>
          </cell>
          <cell r="BW28">
            <v>15</v>
          </cell>
          <cell r="BX28">
            <v>17</v>
          </cell>
          <cell r="BY28">
            <v>22</v>
          </cell>
          <cell r="BZ28">
            <v>25</v>
          </cell>
          <cell r="CA28">
            <v>14</v>
          </cell>
          <cell r="CD28">
            <v>65</v>
          </cell>
          <cell r="CG28">
            <v>17</v>
          </cell>
          <cell r="CH28">
            <v>48</v>
          </cell>
          <cell r="CK28">
            <v>51</v>
          </cell>
          <cell r="CU28">
            <v>0</v>
          </cell>
          <cell r="CZ28">
            <v>51</v>
          </cell>
          <cell r="DM28">
            <v>9</v>
          </cell>
          <cell r="DO28">
            <v>20</v>
          </cell>
          <cell r="DP28">
            <v>25</v>
          </cell>
          <cell r="DQ28">
            <v>39</v>
          </cell>
          <cell r="DR28">
            <v>0</v>
          </cell>
          <cell r="DS28">
            <v>374</v>
          </cell>
          <cell r="DT28">
            <v>9</v>
          </cell>
          <cell r="DU28">
            <v>15</v>
          </cell>
          <cell r="DV28">
            <v>25</v>
          </cell>
          <cell r="DW28">
            <v>17</v>
          </cell>
          <cell r="DX28">
            <v>17</v>
          </cell>
          <cell r="DZ28">
            <v>0</v>
          </cell>
          <cell r="EB28">
            <v>17</v>
          </cell>
          <cell r="ED28">
            <v>5</v>
          </cell>
          <cell r="EF28">
            <v>156</v>
          </cell>
          <cell r="EG28">
            <v>4935</v>
          </cell>
          <cell r="ER28">
            <v>0</v>
          </cell>
          <cell r="ET28">
            <v>358</v>
          </cell>
          <cell r="EV28">
            <v>220</v>
          </cell>
          <cell r="EZ28">
            <v>150</v>
          </cell>
          <cell r="FB28">
            <v>135</v>
          </cell>
          <cell r="FC28">
            <v>8</v>
          </cell>
          <cell r="FF28">
            <v>5</v>
          </cell>
          <cell r="FI28">
            <v>902</v>
          </cell>
          <cell r="FK28">
            <v>1040</v>
          </cell>
        </row>
        <row r="29">
          <cell r="B29">
            <v>35</v>
          </cell>
          <cell r="F29">
            <v>0</v>
          </cell>
          <cell r="H29">
            <v>215</v>
          </cell>
          <cell r="M29">
            <v>0</v>
          </cell>
          <cell r="N29">
            <v>64</v>
          </cell>
          <cell r="O29">
            <v>17</v>
          </cell>
          <cell r="Q29">
            <v>0</v>
          </cell>
          <cell r="T29">
            <v>335</v>
          </cell>
          <cell r="U29">
            <v>0</v>
          </cell>
          <cell r="V29">
            <v>0</v>
          </cell>
          <cell r="Y29">
            <v>130</v>
          </cell>
          <cell r="AC29">
            <v>283</v>
          </cell>
          <cell r="AG29">
            <v>30</v>
          </cell>
          <cell r="AH29">
            <v>151</v>
          </cell>
          <cell r="AI29">
            <v>310</v>
          </cell>
          <cell r="AJ29">
            <v>0</v>
          </cell>
          <cell r="AK29">
            <v>325</v>
          </cell>
          <cell r="AL29">
            <v>10</v>
          </cell>
          <cell r="AP29">
            <v>412</v>
          </cell>
          <cell r="AQ29">
            <v>240</v>
          </cell>
          <cell r="AR29">
            <v>100</v>
          </cell>
          <cell r="AU29">
            <v>72</v>
          </cell>
          <cell r="AW29">
            <v>38</v>
          </cell>
          <cell r="AX29">
            <v>40</v>
          </cell>
          <cell r="AZ29">
            <v>28</v>
          </cell>
          <cell r="BD29">
            <v>138</v>
          </cell>
          <cell r="BE29">
            <v>20</v>
          </cell>
          <cell r="BG29">
            <v>10</v>
          </cell>
          <cell r="BI29">
            <v>0</v>
          </cell>
          <cell r="BJ29">
            <v>16</v>
          </cell>
          <cell r="BK29">
            <v>290</v>
          </cell>
          <cell r="BL29">
            <v>330</v>
          </cell>
          <cell r="BN29">
            <v>6</v>
          </cell>
          <cell r="BO29">
            <v>10</v>
          </cell>
          <cell r="BR29">
            <v>108</v>
          </cell>
          <cell r="BS29">
            <v>40</v>
          </cell>
          <cell r="BU29">
            <v>8</v>
          </cell>
          <cell r="BV29">
            <v>33</v>
          </cell>
          <cell r="BW29">
            <v>15</v>
          </cell>
          <cell r="BX29">
            <v>17</v>
          </cell>
          <cell r="BY29">
            <v>22</v>
          </cell>
          <cell r="BZ29">
            <v>25</v>
          </cell>
          <cell r="CA29">
            <v>14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8</v>
          </cell>
          <cell r="CH29">
            <v>48</v>
          </cell>
          <cell r="CK29">
            <v>17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17</v>
          </cell>
          <cell r="DP29">
            <v>25</v>
          </cell>
          <cell r="DQ29">
            <v>36</v>
          </cell>
          <cell r="DR29">
            <v>0</v>
          </cell>
          <cell r="DS29">
            <v>364</v>
          </cell>
          <cell r="DT29">
            <v>9</v>
          </cell>
          <cell r="DU29">
            <v>15</v>
          </cell>
          <cell r="DV29">
            <v>25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17</v>
          </cell>
          <cell r="ED29">
            <v>2</v>
          </cell>
          <cell r="EF29">
            <v>156</v>
          </cell>
          <cell r="EG29">
            <v>4922</v>
          </cell>
          <cell r="EK29">
            <v>0</v>
          </cell>
          <cell r="ER29">
            <v>0</v>
          </cell>
          <cell r="ET29">
            <v>358</v>
          </cell>
          <cell r="EU29">
            <v>0</v>
          </cell>
          <cell r="EV29">
            <v>180</v>
          </cell>
          <cell r="EX29">
            <v>0</v>
          </cell>
          <cell r="EZ29">
            <v>150</v>
          </cell>
          <cell r="FB29">
            <v>110</v>
          </cell>
          <cell r="FC29">
            <v>7</v>
          </cell>
          <cell r="FI29">
            <v>903</v>
          </cell>
          <cell r="FK29">
            <v>860</v>
          </cell>
        </row>
        <row r="30">
          <cell r="B30">
            <v>906420</v>
          </cell>
          <cell r="F30">
            <v>142140</v>
          </cell>
          <cell r="G30">
            <v>111240</v>
          </cell>
          <cell r="H30">
            <v>5059967</v>
          </cell>
          <cell r="M30">
            <v>118407</v>
          </cell>
          <cell r="N30">
            <v>978432</v>
          </cell>
          <cell r="O30">
            <v>287709</v>
          </cell>
          <cell r="Q30">
            <v>339008</v>
          </cell>
          <cell r="T30">
            <v>7389067</v>
          </cell>
          <cell r="U30">
            <v>135491</v>
          </cell>
          <cell r="V30">
            <v>33455</v>
          </cell>
          <cell r="Y30">
            <v>3336531</v>
          </cell>
          <cell r="AC30">
            <v>6850908</v>
          </cell>
          <cell r="AG30">
            <v>389376</v>
          </cell>
          <cell r="AH30">
            <v>3543000</v>
          </cell>
          <cell r="AI30">
            <v>6810000</v>
          </cell>
          <cell r="AJ30">
            <v>0</v>
          </cell>
          <cell r="AK30">
            <v>7324600</v>
          </cell>
          <cell r="AL30">
            <v>212160</v>
          </cell>
          <cell r="AP30">
            <v>9370800</v>
          </cell>
          <cell r="AQ30">
            <v>10232727</v>
          </cell>
          <cell r="AR30">
            <v>2565909</v>
          </cell>
          <cell r="AU30">
            <v>1566720</v>
          </cell>
          <cell r="AV30">
            <v>271590</v>
          </cell>
          <cell r="AW30">
            <v>903000</v>
          </cell>
          <cell r="AX30">
            <v>947040</v>
          </cell>
          <cell r="AZ30">
            <v>531360</v>
          </cell>
          <cell r="BB30">
            <v>454127</v>
          </cell>
          <cell r="BD30">
            <v>1354780</v>
          </cell>
          <cell r="BE30">
            <v>405000</v>
          </cell>
          <cell r="BG30">
            <v>236700</v>
          </cell>
          <cell r="BI30">
            <v>336600</v>
          </cell>
          <cell r="BJ30">
            <v>385632</v>
          </cell>
          <cell r="BK30">
            <v>7152000</v>
          </cell>
          <cell r="BL30">
            <v>7778000</v>
          </cell>
          <cell r="BM30">
            <v>39199</v>
          </cell>
          <cell r="BN30">
            <v>44880</v>
          </cell>
          <cell r="BO30">
            <v>241920</v>
          </cell>
          <cell r="BR30">
            <v>2446080</v>
          </cell>
          <cell r="BS30">
            <v>567360</v>
          </cell>
          <cell r="BU30">
            <v>122220</v>
          </cell>
          <cell r="BV30">
            <v>819700</v>
          </cell>
          <cell r="BW30">
            <v>292950</v>
          </cell>
          <cell r="BX30">
            <v>408000</v>
          </cell>
          <cell r="BY30">
            <v>510480</v>
          </cell>
          <cell r="BZ30">
            <v>513360</v>
          </cell>
          <cell r="CA30">
            <v>475600</v>
          </cell>
          <cell r="CC30">
            <v>0</v>
          </cell>
          <cell r="CD30">
            <v>796320</v>
          </cell>
          <cell r="CE30">
            <v>194400</v>
          </cell>
          <cell r="CF30">
            <v>13440</v>
          </cell>
          <cell r="CG30">
            <v>193920</v>
          </cell>
          <cell r="CH30">
            <v>933120</v>
          </cell>
          <cell r="CJ30">
            <v>112433</v>
          </cell>
          <cell r="CK30">
            <v>543360</v>
          </cell>
          <cell r="CL30">
            <v>22438</v>
          </cell>
          <cell r="CM30">
            <v>90528</v>
          </cell>
          <cell r="CN30">
            <v>213270</v>
          </cell>
          <cell r="CO30">
            <v>46464</v>
          </cell>
          <cell r="CR30">
            <v>11101</v>
          </cell>
          <cell r="CT30">
            <v>14400</v>
          </cell>
          <cell r="CU30">
            <v>332160</v>
          </cell>
          <cell r="CX30">
            <v>0</v>
          </cell>
          <cell r="CY30">
            <v>260208</v>
          </cell>
          <cell r="CZ30">
            <v>939716</v>
          </cell>
          <cell r="DA30">
            <v>154944</v>
          </cell>
          <cell r="DM30">
            <v>180000</v>
          </cell>
          <cell r="DO30">
            <v>403920</v>
          </cell>
          <cell r="DP30">
            <v>314880</v>
          </cell>
          <cell r="DQ30">
            <v>569280</v>
          </cell>
          <cell r="DR30">
            <v>93672</v>
          </cell>
          <cell r="DS30">
            <v>8471000</v>
          </cell>
          <cell r="DT30">
            <v>919200</v>
          </cell>
          <cell r="DU30">
            <v>855600</v>
          </cell>
          <cell r="DV30">
            <v>363840</v>
          </cell>
          <cell r="DW30">
            <v>301091</v>
          </cell>
          <cell r="DX30">
            <v>234720</v>
          </cell>
          <cell r="DY30">
            <v>173501</v>
          </cell>
          <cell r="DZ30">
            <v>275520</v>
          </cell>
          <cell r="EA30">
            <v>69840</v>
          </cell>
          <cell r="EB30">
            <v>610545</v>
          </cell>
          <cell r="ED30">
            <v>37440</v>
          </cell>
          <cell r="EE30">
            <v>162</v>
          </cell>
          <cell r="EF30">
            <v>3832727</v>
          </cell>
          <cell r="EG30">
            <v>121491177</v>
          </cell>
          <cell r="EK30">
            <v>0</v>
          </cell>
          <cell r="EO30">
            <v>11520</v>
          </cell>
          <cell r="ER30">
            <v>50880</v>
          </cell>
          <cell r="ES30">
            <v>457920</v>
          </cell>
          <cell r="ET30">
            <v>8574545</v>
          </cell>
          <cell r="EU30">
            <v>25200</v>
          </cell>
          <cell r="EV30">
            <v>4732145</v>
          </cell>
          <cell r="EX30">
            <v>36192</v>
          </cell>
          <cell r="EZ30">
            <v>3643600</v>
          </cell>
          <cell r="FB30">
            <v>2445000</v>
          </cell>
          <cell r="FC30">
            <v>135125</v>
          </cell>
          <cell r="FF30">
            <v>157312</v>
          </cell>
          <cell r="FI30">
            <v>18827636</v>
          </cell>
          <cell r="FK30">
            <v>19622200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>
        <row r="3">
          <cell r="E3">
            <v>43885</v>
          </cell>
        </row>
        <row r="201">
          <cell r="P201">
            <v>11132</v>
          </cell>
        </row>
        <row r="204">
          <cell r="E204">
            <v>224.02281699999997</v>
          </cell>
        </row>
        <row r="205">
          <cell r="W205">
            <v>3564.4474552624997</v>
          </cell>
          <cell r="Z205">
            <v>0</v>
          </cell>
        </row>
        <row r="206">
          <cell r="W206">
            <v>973.31600000000003</v>
          </cell>
          <cell r="Z206">
            <v>0</v>
          </cell>
        </row>
        <row r="208">
          <cell r="L208">
            <v>4026.33</v>
          </cell>
          <cell r="N208">
            <v>0</v>
          </cell>
          <cell r="W208">
            <v>1361.5936624999999</v>
          </cell>
          <cell r="Z208">
            <v>0</v>
          </cell>
        </row>
        <row r="209">
          <cell r="L209">
            <v>1192</v>
          </cell>
          <cell r="N209">
            <v>0</v>
          </cell>
          <cell r="W209">
            <v>1181.7842499999999</v>
          </cell>
          <cell r="Z209">
            <v>0</v>
          </cell>
        </row>
        <row r="210">
          <cell r="L210">
            <v>1215.4000000000001</v>
          </cell>
          <cell r="N210">
            <v>0</v>
          </cell>
          <cell r="W210">
            <v>973.26029999999992</v>
          </cell>
          <cell r="Z210">
            <v>0</v>
          </cell>
        </row>
        <row r="211">
          <cell r="F211">
            <v>881.29</v>
          </cell>
          <cell r="L211">
            <v>1093.5999999999999</v>
          </cell>
          <cell r="N211">
            <v>0</v>
          </cell>
          <cell r="W211">
            <v>722.96611250000001</v>
          </cell>
          <cell r="Z211">
            <v>0</v>
          </cell>
        </row>
        <row r="212">
          <cell r="F212">
            <v>308750040.52399999</v>
          </cell>
          <cell r="I212">
            <v>224610064.73999998</v>
          </cell>
          <cell r="L212">
            <v>903</v>
          </cell>
          <cell r="N212">
            <v>0</v>
          </cell>
          <cell r="W212">
            <v>406.201075</v>
          </cell>
          <cell r="Z212">
            <v>0</v>
          </cell>
        </row>
        <row r="213">
          <cell r="F213">
            <v>489711838.33999997</v>
          </cell>
          <cell r="I213">
            <v>1023071943.6039999</v>
          </cell>
          <cell r="L213">
            <v>923</v>
          </cell>
          <cell r="N213">
            <v>0</v>
          </cell>
          <cell r="W213">
            <v>337.64667499999996</v>
          </cell>
          <cell r="Z213">
            <v>0</v>
          </cell>
        </row>
        <row r="214">
          <cell r="L214">
            <v>376</v>
          </cell>
          <cell r="N214">
            <v>0</v>
          </cell>
          <cell r="W214">
            <v>660.39778750000005</v>
          </cell>
          <cell r="Z214">
            <v>0</v>
          </cell>
        </row>
        <row r="215">
          <cell r="L215">
            <v>313</v>
          </cell>
          <cell r="N215">
            <v>0</v>
          </cell>
        </row>
        <row r="216">
          <cell r="F216">
            <v>760</v>
          </cell>
          <cell r="H216">
            <v>0.33333333333333331</v>
          </cell>
          <cell r="L216">
            <v>766</v>
          </cell>
          <cell r="N216">
            <v>0</v>
          </cell>
        </row>
        <row r="217">
          <cell r="G217" t="str">
            <v>29.0°C</v>
          </cell>
        </row>
        <row r="220">
          <cell r="G220">
            <v>11500</v>
          </cell>
          <cell r="O220">
            <v>0</v>
          </cell>
        </row>
        <row r="221">
          <cell r="G221">
            <v>12381</v>
          </cell>
        </row>
        <row r="223">
          <cell r="G223">
            <v>881</v>
          </cell>
        </row>
        <row r="225"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30">
          <cell r="K230">
            <v>84.42</v>
          </cell>
          <cell r="O230">
            <v>93.6</v>
          </cell>
        </row>
      </sheetData>
      <sheetData sheetId="4"/>
      <sheetData sheetId="5"/>
      <sheetData sheetId="6">
        <row r="1">
          <cell r="B1">
            <v>43884</v>
          </cell>
        </row>
      </sheetData>
      <sheetData sheetId="7">
        <row r="9">
          <cell r="L9" t="str">
            <v>Under maint.</v>
          </cell>
        </row>
        <row r="10">
          <cell r="L10" t="str">
            <v>Gas shortage</v>
          </cell>
        </row>
        <row r="11">
          <cell r="L11" t="str">
            <v>Under maint.</v>
          </cell>
        </row>
        <row r="12">
          <cell r="L12" t="str">
            <v>Air Compressor problem</v>
          </cell>
        </row>
        <row r="13">
          <cell r="L13" t="str">
            <v>Contract Expired</v>
          </cell>
        </row>
        <row r="14">
          <cell r="L14" t="str">
            <v>Gas shortage</v>
          </cell>
        </row>
        <row r="15">
          <cell r="L15" t="str">
            <v>Under maint.</v>
          </cell>
        </row>
        <row r="17">
          <cell r="L17" t="str">
            <v>Contract Expired</v>
          </cell>
        </row>
        <row r="18">
          <cell r="L18" t="str">
            <v>Under maint.</v>
          </cell>
        </row>
        <row r="19">
          <cell r="L19" t="str">
            <v>Fuel shortage</v>
          </cell>
        </row>
        <row r="20">
          <cell r="L20" t="str">
            <v>Gas shortage</v>
          </cell>
        </row>
        <row r="21">
          <cell r="L21" t="str">
            <v>Low Demand</v>
          </cell>
        </row>
        <row r="22">
          <cell r="L22" t="str">
            <v>Fuel shortage</v>
          </cell>
        </row>
        <row r="23">
          <cell r="L23" t="str">
            <v>Low Demand</v>
          </cell>
        </row>
        <row r="24">
          <cell r="L24" t="str">
            <v>Contract Expired</v>
          </cell>
        </row>
        <row r="25">
          <cell r="L25" t="str">
            <v>Under maint.</v>
          </cell>
        </row>
        <row r="26">
          <cell r="L26" t="str">
            <v>Gas shortage</v>
          </cell>
        </row>
        <row r="27">
          <cell r="L27" t="str">
            <v>Fuel shortage</v>
          </cell>
        </row>
        <row r="29">
          <cell r="L29" t="str">
            <v>Fuel shortage</v>
          </cell>
        </row>
        <row r="30">
          <cell r="L30" t="str">
            <v>Fuel shortage</v>
          </cell>
        </row>
        <row r="31">
          <cell r="L31" t="str">
            <v>Fuel shortage</v>
          </cell>
        </row>
        <row r="32">
          <cell r="L32" t="str">
            <v>Fuel shortage</v>
          </cell>
        </row>
        <row r="33">
          <cell r="L33" t="str">
            <v>Fuel shortage</v>
          </cell>
        </row>
        <row r="34">
          <cell r="L34" t="str">
            <v>Fuel shortage</v>
          </cell>
        </row>
        <row r="36">
          <cell r="L36" t="str">
            <v>Engine problem</v>
          </cell>
        </row>
        <row r="37">
          <cell r="L37" t="str">
            <v>Engine problem</v>
          </cell>
        </row>
        <row r="38">
          <cell r="L38" t="str">
            <v>Engine problem</v>
          </cell>
        </row>
        <row r="39">
          <cell r="L39" t="str">
            <v>Fuel shortage</v>
          </cell>
        </row>
        <row r="40">
          <cell r="L40" t="str">
            <v>Gas shortage</v>
          </cell>
        </row>
        <row r="41">
          <cell r="L41" t="str">
            <v>Low Demand</v>
          </cell>
        </row>
        <row r="42">
          <cell r="L42" t="str">
            <v>Contract Expired</v>
          </cell>
        </row>
        <row r="43">
          <cell r="L43" t="str">
            <v>Contract Expired</v>
          </cell>
        </row>
        <row r="44">
          <cell r="L44" t="str">
            <v>Fuel shortage</v>
          </cell>
        </row>
        <row r="46">
          <cell r="L46" t="str">
            <v>Fuel shortage</v>
          </cell>
        </row>
        <row r="47">
          <cell r="L47" t="str">
            <v>Fuel shortage</v>
          </cell>
        </row>
        <row r="49">
          <cell r="L49" t="str">
            <v>Fuel shortage</v>
          </cell>
        </row>
        <row r="50">
          <cell r="L50" t="str">
            <v>On test.</v>
          </cell>
        </row>
        <row r="51">
          <cell r="L51" t="str">
            <v>On test.</v>
          </cell>
        </row>
        <row r="53">
          <cell r="L53" t="str">
            <v>Gas shortage</v>
          </cell>
        </row>
        <row r="54">
          <cell r="L54" t="str">
            <v>Gas shortage</v>
          </cell>
        </row>
        <row r="55">
          <cell r="L55" t="str">
            <v>Fuel shortage</v>
          </cell>
        </row>
        <row r="57">
          <cell r="L57" t="str">
            <v>Fuel shortage</v>
          </cell>
        </row>
        <row r="58">
          <cell r="L58" t="str">
            <v>Unit-3 under maint.</v>
          </cell>
        </row>
        <row r="60">
          <cell r="L60" t="str">
            <v>Under maint.</v>
          </cell>
        </row>
        <row r="61">
          <cell r="L61" t="str">
            <v>Fuel shortage</v>
          </cell>
        </row>
        <row r="62">
          <cell r="L62" t="str">
            <v>Engine problem</v>
          </cell>
        </row>
        <row r="63">
          <cell r="L63" t="str">
            <v>Engine problem</v>
          </cell>
        </row>
        <row r="64">
          <cell r="L64" t="str">
            <v>Reserve</v>
          </cell>
        </row>
        <row r="65">
          <cell r="L65" t="str">
            <v>Fuel shortage</v>
          </cell>
        </row>
        <row r="66">
          <cell r="L66" t="str">
            <v>Engine problem</v>
          </cell>
        </row>
        <row r="68">
          <cell r="L68" t="str">
            <v>Fuel shortage</v>
          </cell>
        </row>
        <row r="70">
          <cell r="L70" t="str">
            <v>Low Demand</v>
          </cell>
        </row>
        <row r="71">
          <cell r="L71" t="str">
            <v>Fuel shortage</v>
          </cell>
        </row>
        <row r="72">
          <cell r="L72" t="str">
            <v>Fuel shortage</v>
          </cell>
        </row>
        <row r="74">
          <cell r="L74" t="str">
            <v>Fuel shortage</v>
          </cell>
        </row>
        <row r="75">
          <cell r="L75" t="str">
            <v>Low Demand</v>
          </cell>
        </row>
        <row r="77">
          <cell r="L77" t="str">
            <v>On test.</v>
          </cell>
        </row>
        <row r="78">
          <cell r="L78" t="str">
            <v>On test.</v>
          </cell>
        </row>
        <row r="79">
          <cell r="L79" t="str">
            <v>On test.</v>
          </cell>
        </row>
        <row r="82">
          <cell r="L82" t="str">
            <v>Contract Expired</v>
          </cell>
        </row>
        <row r="83">
          <cell r="L83" t="str">
            <v>Contract Expired</v>
          </cell>
        </row>
        <row r="84">
          <cell r="L84" t="str">
            <v>Contract Expired</v>
          </cell>
        </row>
        <row r="85">
          <cell r="L85" t="str">
            <v>ST under maint</v>
          </cell>
        </row>
        <row r="86">
          <cell r="L86" t="str">
            <v>Under maint.</v>
          </cell>
        </row>
        <row r="87">
          <cell r="L87" t="str">
            <v>FGMO</v>
          </cell>
        </row>
        <row r="88">
          <cell r="L88" t="str">
            <v>Gas shortage</v>
          </cell>
        </row>
        <row r="89">
          <cell r="L89" t="str">
            <v>Gas shortage</v>
          </cell>
        </row>
        <row r="90">
          <cell r="L90" t="str">
            <v>Gas shortage</v>
          </cell>
        </row>
        <row r="91">
          <cell r="L91" t="str">
            <v>Gas shortage</v>
          </cell>
        </row>
        <row r="93">
          <cell r="L93" t="str">
            <v>Fuel shortage</v>
          </cell>
        </row>
        <row r="94">
          <cell r="L94" t="str">
            <v>Engine problem</v>
          </cell>
        </row>
        <row r="95">
          <cell r="L95" t="str">
            <v>Under maint.</v>
          </cell>
        </row>
        <row r="96">
          <cell r="L96" t="str">
            <v>Fuel shortage</v>
          </cell>
        </row>
        <row r="97">
          <cell r="L97" t="str">
            <v>Engine problem</v>
          </cell>
        </row>
        <row r="101">
          <cell r="L101" t="str">
            <v>Fuel shortage</v>
          </cell>
        </row>
        <row r="102">
          <cell r="L102" t="str">
            <v>Engine problem</v>
          </cell>
        </row>
        <row r="104">
          <cell r="L104" t="str">
            <v>Line S/D</v>
          </cell>
        </row>
        <row r="105">
          <cell r="L105" t="str">
            <v>Fuel shortage</v>
          </cell>
        </row>
        <row r="106">
          <cell r="L106" t="str">
            <v>Fuel shortage</v>
          </cell>
        </row>
        <row r="107">
          <cell r="L107" t="str">
            <v>Fuel shortage</v>
          </cell>
        </row>
        <row r="109">
          <cell r="L109" t="str">
            <v>Gas shortage</v>
          </cell>
        </row>
        <row r="110">
          <cell r="L110" t="str">
            <v>Contract Expired</v>
          </cell>
        </row>
        <row r="111">
          <cell r="L111" t="str">
            <v>Under maint.</v>
          </cell>
        </row>
        <row r="113">
          <cell r="L113" t="str">
            <v>Fuel shortage</v>
          </cell>
        </row>
        <row r="114">
          <cell r="L114" t="str">
            <v>Fuel shortage</v>
          </cell>
        </row>
        <row r="116">
          <cell r="L116" t="str">
            <v>Fuel shortage</v>
          </cell>
        </row>
        <row r="118">
          <cell r="L118" t="str">
            <v>Machine problem</v>
          </cell>
        </row>
        <row r="119">
          <cell r="L119" t="str">
            <v>Machine problem</v>
          </cell>
        </row>
        <row r="121">
          <cell r="L121" t="str">
            <v>Under maint.</v>
          </cell>
        </row>
        <row r="122">
          <cell r="L122" t="str">
            <v>Gas shortage</v>
          </cell>
        </row>
        <row r="123">
          <cell r="L123" t="str">
            <v>Gas shortage</v>
          </cell>
        </row>
        <row r="124">
          <cell r="L124" t="str">
            <v>Gas shortage</v>
          </cell>
        </row>
        <row r="125">
          <cell r="L125" t="str">
            <v>GT-9 Under maint.</v>
          </cell>
        </row>
        <row r="126">
          <cell r="L126" t="str">
            <v>Contract Expired</v>
          </cell>
        </row>
        <row r="127">
          <cell r="L127" t="str">
            <v>On test.</v>
          </cell>
        </row>
        <row r="128">
          <cell r="L128" t="str">
            <v>ST under maint</v>
          </cell>
        </row>
        <row r="129">
          <cell r="L129" t="str">
            <v>Gas shortage</v>
          </cell>
        </row>
        <row r="130">
          <cell r="L130" t="str">
            <v>Contract Expired</v>
          </cell>
        </row>
        <row r="131">
          <cell r="L131" t="str">
            <v>Gas shortage</v>
          </cell>
        </row>
        <row r="132">
          <cell r="L132" t="str">
            <v>FGMO</v>
          </cell>
        </row>
        <row r="133">
          <cell r="L133" t="str">
            <v>FGMO</v>
          </cell>
        </row>
        <row r="135">
          <cell r="L135" t="str">
            <v>FGMO</v>
          </cell>
        </row>
        <row r="137">
          <cell r="L137" t="str">
            <v>Reserve</v>
          </cell>
        </row>
        <row r="139">
          <cell r="L139" t="str">
            <v>Fuel shortage</v>
          </cell>
        </row>
        <row r="140">
          <cell r="L140" t="str">
            <v>Low Demand</v>
          </cell>
        </row>
        <row r="141">
          <cell r="L141" t="str">
            <v>Fuel shortage</v>
          </cell>
        </row>
        <row r="142">
          <cell r="L142" t="str">
            <v>Engine problem</v>
          </cell>
        </row>
        <row r="143">
          <cell r="L143" t="str">
            <v>Gas shortage</v>
          </cell>
        </row>
        <row r="144">
          <cell r="L144" t="str">
            <v>Fuel shortage</v>
          </cell>
        </row>
        <row r="145">
          <cell r="L145" t="str">
            <v>Contract Expired</v>
          </cell>
        </row>
        <row r="146">
          <cell r="L146" t="str">
            <v>Reserve</v>
          </cell>
        </row>
        <row r="147">
          <cell r="L147" t="str">
            <v>Fuel shortage</v>
          </cell>
        </row>
        <row r="149">
          <cell r="L149" t="str">
            <v>On test.</v>
          </cell>
        </row>
        <row r="153">
          <cell r="L153" t="str">
            <v>Low Demand</v>
          </cell>
        </row>
        <row r="154">
          <cell r="L154" t="str">
            <v>Engine problem</v>
          </cell>
        </row>
        <row r="155">
          <cell r="L155" t="str">
            <v>GT-2 under maint</v>
          </cell>
        </row>
        <row r="156">
          <cell r="L156" t="str">
            <v>Contract Expired</v>
          </cell>
        </row>
        <row r="157">
          <cell r="L157" t="str">
            <v>Increasing</v>
          </cell>
        </row>
        <row r="159">
          <cell r="L159" t="str">
            <v>Reserve</v>
          </cell>
        </row>
        <row r="160">
          <cell r="L160" t="str">
            <v>Coal shortage</v>
          </cell>
        </row>
        <row r="162">
          <cell r="L162" t="str">
            <v>Gas shortage</v>
          </cell>
        </row>
        <row r="163">
          <cell r="L163" t="str">
            <v>Gas shortage</v>
          </cell>
        </row>
        <row r="164">
          <cell r="L164" t="str">
            <v>Reserve</v>
          </cell>
        </row>
        <row r="165">
          <cell r="L165" t="str">
            <v>Reserve</v>
          </cell>
        </row>
        <row r="166">
          <cell r="L166" t="str">
            <v>Reserve</v>
          </cell>
        </row>
        <row r="167">
          <cell r="L167" t="str">
            <v>Reserve</v>
          </cell>
        </row>
        <row r="169">
          <cell r="L169" t="str">
            <v>Gas shortage</v>
          </cell>
        </row>
        <row r="171">
          <cell r="L171" t="str">
            <v>Gas shortage</v>
          </cell>
        </row>
        <row r="172">
          <cell r="L172" t="str">
            <v>FGMO</v>
          </cell>
        </row>
        <row r="173">
          <cell r="L173" t="str">
            <v>Engine problem</v>
          </cell>
        </row>
        <row r="174">
          <cell r="L174" t="str">
            <v>Contract Expired</v>
          </cell>
        </row>
        <row r="175">
          <cell r="L175" t="str">
            <v>Contract Expired</v>
          </cell>
        </row>
        <row r="176">
          <cell r="L176" t="str">
            <v>Engine problem</v>
          </cell>
        </row>
        <row r="177">
          <cell r="L177" t="str">
            <v>Fuel shortage</v>
          </cell>
        </row>
        <row r="178">
          <cell r="L178" t="str">
            <v>Low Demand</v>
          </cell>
        </row>
        <row r="179">
          <cell r="L179" t="str">
            <v>Fuel shortage</v>
          </cell>
        </row>
        <row r="180">
          <cell r="L180" t="str">
            <v>Fuel shortage</v>
          </cell>
        </row>
        <row r="181">
          <cell r="L181" t="str">
            <v>Fuel shortage</v>
          </cell>
        </row>
        <row r="185">
          <cell r="L185" t="str">
            <v>Under maint.</v>
          </cell>
        </row>
        <row r="186">
          <cell r="L186" t="str">
            <v>Under maint.</v>
          </cell>
        </row>
        <row r="187">
          <cell r="L187" t="str">
            <v>Coal shortage</v>
          </cell>
        </row>
        <row r="190">
          <cell r="L190" t="str">
            <v>Fuel shortage</v>
          </cell>
        </row>
        <row r="192">
          <cell r="L192" t="str">
            <v>Low Demand</v>
          </cell>
        </row>
      </sheetData>
      <sheetData sheetId="8"/>
      <sheetData sheetId="9"/>
      <sheetData sheetId="10">
        <row r="6">
          <cell r="C6">
            <v>1270</v>
          </cell>
        </row>
        <row r="7">
          <cell r="C7">
            <v>1070</v>
          </cell>
        </row>
        <row r="8">
          <cell r="C8">
            <v>1008</v>
          </cell>
        </row>
        <row r="9">
          <cell r="C9">
            <v>1032</v>
          </cell>
        </row>
        <row r="10">
          <cell r="C10">
            <v>1000</v>
          </cell>
        </row>
        <row r="11">
          <cell r="C11">
            <v>970</v>
          </cell>
        </row>
        <row r="12">
          <cell r="C12">
            <v>930</v>
          </cell>
        </row>
        <row r="13">
          <cell r="C13">
            <v>860</v>
          </cell>
        </row>
        <row r="14">
          <cell r="C14">
            <v>760</v>
          </cell>
        </row>
        <row r="15">
          <cell r="C15">
            <v>780</v>
          </cell>
        </row>
        <row r="16">
          <cell r="C16">
            <v>836</v>
          </cell>
        </row>
        <row r="17">
          <cell r="C17">
            <v>1140</v>
          </cell>
        </row>
        <row r="18">
          <cell r="C18">
            <v>1260</v>
          </cell>
        </row>
        <row r="19">
          <cell r="C19">
            <v>1220</v>
          </cell>
        </row>
        <row r="20">
          <cell r="C20">
            <v>1240</v>
          </cell>
        </row>
        <row r="21">
          <cell r="C21">
            <v>1230</v>
          </cell>
        </row>
        <row r="22">
          <cell r="C22">
            <v>1180</v>
          </cell>
        </row>
        <row r="23">
          <cell r="C23">
            <v>1160</v>
          </cell>
        </row>
        <row r="24">
          <cell r="C24">
            <v>1120</v>
          </cell>
        </row>
        <row r="26">
          <cell r="C26">
            <v>930</v>
          </cell>
        </row>
        <row r="27">
          <cell r="C27">
            <v>1090</v>
          </cell>
        </row>
        <row r="28">
          <cell r="C28">
            <v>1130</v>
          </cell>
        </row>
        <row r="29">
          <cell r="C29">
            <v>1270</v>
          </cell>
        </row>
        <row r="30">
          <cell r="C30">
            <v>1320</v>
          </cell>
        </row>
        <row r="31">
          <cell r="C31">
            <v>1280</v>
          </cell>
        </row>
        <row r="32">
          <cell r="C32">
            <v>1270</v>
          </cell>
        </row>
      </sheetData>
      <sheetData sheetId="11"/>
      <sheetData sheetId="12"/>
      <sheetData sheetId="13"/>
      <sheetData sheetId="14"/>
      <sheetData sheetId="15">
        <row r="2">
          <cell r="A2">
            <v>43884</v>
          </cell>
        </row>
        <row r="5">
          <cell r="GV5">
            <v>4255</v>
          </cell>
          <cell r="GW5">
            <v>3835</v>
          </cell>
          <cell r="GY5">
            <v>2933</v>
          </cell>
          <cell r="GZ5">
            <v>907</v>
          </cell>
          <cell r="HA5">
            <v>1396</v>
          </cell>
          <cell r="HB5">
            <v>0</v>
          </cell>
          <cell r="HC5">
            <v>30</v>
          </cell>
          <cell r="HD5">
            <v>2674</v>
          </cell>
          <cell r="HE5">
            <v>35</v>
          </cell>
          <cell r="HF5">
            <v>0</v>
          </cell>
          <cell r="HG5">
            <v>17</v>
          </cell>
          <cell r="HH5">
            <v>98</v>
          </cell>
          <cell r="HI5">
            <v>0</v>
          </cell>
          <cell r="HJ5">
            <v>0</v>
          </cell>
          <cell r="HK5">
            <v>0</v>
          </cell>
        </row>
        <row r="6">
          <cell r="GV6">
            <v>4203</v>
          </cell>
          <cell r="GW6">
            <v>3432</v>
          </cell>
          <cell r="GY6">
            <v>2925</v>
          </cell>
          <cell r="GZ6">
            <v>671</v>
          </cell>
          <cell r="HA6">
            <v>1405</v>
          </cell>
          <cell r="HB6">
            <v>0</v>
          </cell>
          <cell r="HC6">
            <v>0</v>
          </cell>
          <cell r="HD6">
            <v>2507</v>
          </cell>
          <cell r="HE6">
            <v>35</v>
          </cell>
          <cell r="HF6">
            <v>0</v>
          </cell>
          <cell r="HG6">
            <v>0</v>
          </cell>
          <cell r="HH6">
            <v>92</v>
          </cell>
          <cell r="HI6">
            <v>0</v>
          </cell>
          <cell r="HJ6">
            <v>0</v>
          </cell>
          <cell r="HK6">
            <v>0</v>
          </cell>
        </row>
        <row r="7">
          <cell r="GV7">
            <v>4057</v>
          </cell>
          <cell r="GW7">
            <v>3375</v>
          </cell>
          <cell r="GY7">
            <v>2874</v>
          </cell>
          <cell r="GZ7">
            <v>671</v>
          </cell>
          <cell r="HA7">
            <v>1316</v>
          </cell>
          <cell r="HB7">
            <v>0</v>
          </cell>
          <cell r="HC7">
            <v>0</v>
          </cell>
          <cell r="HD7">
            <v>2444</v>
          </cell>
          <cell r="HE7">
            <v>35</v>
          </cell>
          <cell r="HF7">
            <v>0</v>
          </cell>
          <cell r="HG7">
            <v>0</v>
          </cell>
          <cell r="HH7">
            <v>92</v>
          </cell>
          <cell r="HI7">
            <v>0</v>
          </cell>
          <cell r="HJ7">
            <v>0</v>
          </cell>
          <cell r="HK7">
            <v>0</v>
          </cell>
        </row>
        <row r="8">
          <cell r="GV8">
            <v>3938</v>
          </cell>
          <cell r="GW8">
            <v>3343</v>
          </cell>
          <cell r="GY8">
            <v>2769</v>
          </cell>
          <cell r="GZ8">
            <v>674</v>
          </cell>
          <cell r="HA8">
            <v>1273</v>
          </cell>
          <cell r="HB8">
            <v>0</v>
          </cell>
          <cell r="HC8">
            <v>0</v>
          </cell>
          <cell r="HD8">
            <v>2438</v>
          </cell>
          <cell r="HE8">
            <v>35</v>
          </cell>
          <cell r="HF8">
            <v>0</v>
          </cell>
          <cell r="HG8">
            <v>0</v>
          </cell>
          <cell r="HH8">
            <v>92</v>
          </cell>
          <cell r="HI8">
            <v>0</v>
          </cell>
          <cell r="HJ8">
            <v>0</v>
          </cell>
          <cell r="HK8">
            <v>0</v>
          </cell>
        </row>
        <row r="9">
          <cell r="GV9">
            <v>3844</v>
          </cell>
          <cell r="GW9">
            <v>3289</v>
          </cell>
          <cell r="GY9">
            <v>2685</v>
          </cell>
          <cell r="GZ9">
            <v>674</v>
          </cell>
          <cell r="HA9">
            <v>1238</v>
          </cell>
          <cell r="HB9">
            <v>0</v>
          </cell>
          <cell r="HC9">
            <v>0</v>
          </cell>
          <cell r="HD9">
            <v>2413</v>
          </cell>
          <cell r="HE9">
            <v>35</v>
          </cell>
          <cell r="HF9">
            <v>0</v>
          </cell>
          <cell r="HG9">
            <v>0</v>
          </cell>
          <cell r="HH9">
            <v>88</v>
          </cell>
          <cell r="HI9">
            <v>0</v>
          </cell>
          <cell r="HJ9">
            <v>0</v>
          </cell>
          <cell r="HK9">
            <v>0</v>
          </cell>
        </row>
        <row r="10">
          <cell r="GV10">
            <v>4051</v>
          </cell>
          <cell r="GW10">
            <v>3300</v>
          </cell>
          <cell r="GY10">
            <v>2830</v>
          </cell>
          <cell r="GZ10">
            <v>678</v>
          </cell>
          <cell r="HA10">
            <v>1302</v>
          </cell>
          <cell r="HB10">
            <v>0</v>
          </cell>
          <cell r="HC10">
            <v>0</v>
          </cell>
          <cell r="HD10">
            <v>2422</v>
          </cell>
          <cell r="HE10">
            <v>35</v>
          </cell>
          <cell r="HF10">
            <v>0</v>
          </cell>
          <cell r="HG10">
            <v>0</v>
          </cell>
          <cell r="HH10">
            <v>84</v>
          </cell>
          <cell r="HI10">
            <v>0</v>
          </cell>
          <cell r="HJ10">
            <v>0</v>
          </cell>
          <cell r="HK10">
            <v>0</v>
          </cell>
        </row>
        <row r="11">
          <cell r="GV11">
            <v>4556</v>
          </cell>
          <cell r="GW11">
            <v>3461</v>
          </cell>
          <cell r="GY11">
            <v>3095</v>
          </cell>
          <cell r="GZ11">
            <v>631</v>
          </cell>
          <cell r="HA11">
            <v>1513</v>
          </cell>
          <cell r="HB11">
            <v>0</v>
          </cell>
          <cell r="HC11">
            <v>50</v>
          </cell>
          <cell r="HD11">
            <v>2554</v>
          </cell>
          <cell r="HE11">
            <v>35</v>
          </cell>
          <cell r="HF11">
            <v>0</v>
          </cell>
          <cell r="HG11">
            <v>33</v>
          </cell>
          <cell r="HH11">
            <v>90</v>
          </cell>
          <cell r="HI11">
            <v>16</v>
          </cell>
          <cell r="HJ11">
            <v>0</v>
          </cell>
          <cell r="HK11">
            <v>0</v>
          </cell>
        </row>
        <row r="12">
          <cell r="GV12">
            <v>4983</v>
          </cell>
          <cell r="GW12">
            <v>3812</v>
          </cell>
          <cell r="GY12">
            <v>3229</v>
          </cell>
          <cell r="GZ12">
            <v>631</v>
          </cell>
          <cell r="HA12">
            <v>1677</v>
          </cell>
          <cell r="HB12">
            <v>0</v>
          </cell>
          <cell r="HC12">
            <v>228</v>
          </cell>
          <cell r="HD12">
            <v>2768</v>
          </cell>
          <cell r="HE12">
            <v>35</v>
          </cell>
          <cell r="HF12">
            <v>0</v>
          </cell>
          <cell r="HG12">
            <v>33</v>
          </cell>
          <cell r="HH12">
            <v>96</v>
          </cell>
          <cell r="HI12">
            <v>96</v>
          </cell>
          <cell r="HJ12">
            <v>0</v>
          </cell>
          <cell r="HK12">
            <v>52.524999999999999</v>
          </cell>
        </row>
        <row r="13">
          <cell r="GV13">
            <v>5105</v>
          </cell>
          <cell r="GW13">
            <v>4042</v>
          </cell>
          <cell r="GY13">
            <v>3231</v>
          </cell>
          <cell r="GZ13">
            <v>631</v>
          </cell>
          <cell r="HA13">
            <v>1578</v>
          </cell>
          <cell r="HB13">
            <v>0</v>
          </cell>
          <cell r="HC13">
            <v>396</v>
          </cell>
          <cell r="HD13">
            <v>2859</v>
          </cell>
          <cell r="HE13">
            <v>40</v>
          </cell>
          <cell r="HF13">
            <v>0</v>
          </cell>
          <cell r="HG13">
            <v>112</v>
          </cell>
          <cell r="HH13">
            <v>76</v>
          </cell>
          <cell r="HI13">
            <v>222</v>
          </cell>
          <cell r="HJ13">
            <v>0</v>
          </cell>
          <cell r="HK13">
            <v>60.164999999999999</v>
          </cell>
        </row>
        <row r="14">
          <cell r="GV14">
            <v>5004</v>
          </cell>
          <cell r="GW14">
            <v>3892</v>
          </cell>
          <cell r="GY14">
            <v>3175</v>
          </cell>
          <cell r="GZ14">
            <v>631</v>
          </cell>
          <cell r="HA14">
            <v>1476</v>
          </cell>
          <cell r="HB14">
            <v>0</v>
          </cell>
          <cell r="HC14">
            <v>276</v>
          </cell>
          <cell r="HD14">
            <v>2713</v>
          </cell>
          <cell r="HE14">
            <v>40</v>
          </cell>
          <cell r="HF14">
            <v>0</v>
          </cell>
          <cell r="HG14">
            <v>161</v>
          </cell>
          <cell r="HH14">
            <v>84</v>
          </cell>
          <cell r="HI14">
            <v>339</v>
          </cell>
          <cell r="HJ14">
            <v>0</v>
          </cell>
          <cell r="HK14">
            <v>0</v>
          </cell>
        </row>
        <row r="15">
          <cell r="GV15">
            <v>5136</v>
          </cell>
          <cell r="GW15">
            <v>4266</v>
          </cell>
          <cell r="GY15">
            <v>3193</v>
          </cell>
          <cell r="GZ15">
            <v>902</v>
          </cell>
          <cell r="HA15">
            <v>1491</v>
          </cell>
          <cell r="HB15">
            <v>0</v>
          </cell>
          <cell r="HC15">
            <v>317</v>
          </cell>
          <cell r="HD15">
            <v>2814</v>
          </cell>
          <cell r="HE15">
            <v>40</v>
          </cell>
          <cell r="HF15">
            <v>0</v>
          </cell>
          <cell r="HG15">
            <v>154</v>
          </cell>
          <cell r="HH15">
            <v>98</v>
          </cell>
          <cell r="HI15">
            <v>387</v>
          </cell>
          <cell r="HJ15">
            <v>2</v>
          </cell>
          <cell r="HK15">
            <v>0</v>
          </cell>
        </row>
        <row r="16">
          <cell r="GV16">
            <v>5301</v>
          </cell>
          <cell r="GW16">
            <v>4473</v>
          </cell>
          <cell r="GY16">
            <v>3208</v>
          </cell>
          <cell r="GZ16">
            <v>902</v>
          </cell>
          <cell r="HA16">
            <v>1517</v>
          </cell>
          <cell r="HB16">
            <v>0</v>
          </cell>
          <cell r="HC16">
            <v>464</v>
          </cell>
          <cell r="HD16">
            <v>2991</v>
          </cell>
          <cell r="HE16">
            <v>40</v>
          </cell>
          <cell r="HF16">
            <v>0</v>
          </cell>
          <cell r="HG16">
            <v>154</v>
          </cell>
          <cell r="HH16">
            <v>104</v>
          </cell>
          <cell r="HI16">
            <v>388</v>
          </cell>
          <cell r="HJ16">
            <v>3</v>
          </cell>
          <cell r="HK16">
            <v>0</v>
          </cell>
        </row>
        <row r="17">
          <cell r="GV17">
            <v>5517</v>
          </cell>
          <cell r="GW17">
            <v>4638</v>
          </cell>
          <cell r="GY17">
            <v>3172</v>
          </cell>
          <cell r="GZ17">
            <v>901</v>
          </cell>
          <cell r="HA17">
            <v>1797</v>
          </cell>
          <cell r="HB17">
            <v>0</v>
          </cell>
          <cell r="HC17">
            <v>493</v>
          </cell>
          <cell r="HD17">
            <v>3127</v>
          </cell>
          <cell r="HE17">
            <v>40</v>
          </cell>
          <cell r="HF17">
            <v>0</v>
          </cell>
          <cell r="HG17">
            <v>158</v>
          </cell>
          <cell r="HH17">
            <v>110</v>
          </cell>
          <cell r="HI17">
            <v>347</v>
          </cell>
          <cell r="HJ17">
            <v>4</v>
          </cell>
        </row>
        <row r="18">
          <cell r="GV18">
            <v>5573</v>
          </cell>
          <cell r="GW18">
            <v>4556</v>
          </cell>
          <cell r="HK18">
            <v>0</v>
          </cell>
        </row>
        <row r="19">
          <cell r="GV19">
            <v>5432</v>
          </cell>
          <cell r="GW19">
            <v>4345</v>
          </cell>
          <cell r="GY19">
            <v>3264</v>
          </cell>
          <cell r="GZ19">
            <v>901</v>
          </cell>
          <cell r="HA19">
            <v>1701</v>
          </cell>
          <cell r="HB19">
            <v>0</v>
          </cell>
          <cell r="HC19">
            <v>450</v>
          </cell>
          <cell r="HD19">
            <v>2893</v>
          </cell>
          <cell r="HE19">
            <v>40</v>
          </cell>
          <cell r="HF19">
            <v>0</v>
          </cell>
          <cell r="HG19">
            <v>142</v>
          </cell>
          <cell r="HH19">
            <v>114</v>
          </cell>
          <cell r="HI19">
            <v>249</v>
          </cell>
          <cell r="HJ19">
            <v>4</v>
          </cell>
          <cell r="HK19">
            <v>0</v>
          </cell>
        </row>
        <row r="20">
          <cell r="GV20">
            <v>5256</v>
          </cell>
          <cell r="GW20">
            <v>4222</v>
          </cell>
          <cell r="GY20">
            <v>3213</v>
          </cell>
          <cell r="GZ20">
            <v>902</v>
          </cell>
          <cell r="HA20">
            <v>1696</v>
          </cell>
          <cell r="HB20">
            <v>0</v>
          </cell>
          <cell r="HC20">
            <v>393</v>
          </cell>
          <cell r="HD20">
            <v>2809</v>
          </cell>
          <cell r="HE20">
            <v>40</v>
          </cell>
          <cell r="HF20">
            <v>0</v>
          </cell>
          <cell r="HG20">
            <v>147</v>
          </cell>
          <cell r="HH20">
            <v>120</v>
          </cell>
          <cell r="HI20">
            <v>148</v>
          </cell>
          <cell r="HJ20">
            <v>4</v>
          </cell>
          <cell r="HK20">
            <v>0</v>
          </cell>
        </row>
        <row r="21">
          <cell r="GV21">
            <v>5330</v>
          </cell>
          <cell r="GW21">
            <v>4121</v>
          </cell>
          <cell r="GY21">
            <v>3243</v>
          </cell>
          <cell r="GZ21">
            <v>902</v>
          </cell>
          <cell r="HA21">
            <v>1720</v>
          </cell>
          <cell r="HB21">
            <v>0</v>
          </cell>
          <cell r="HC21">
            <v>429</v>
          </cell>
          <cell r="HD21">
            <v>2815</v>
          </cell>
          <cell r="HE21">
            <v>40</v>
          </cell>
          <cell r="HF21">
            <v>0</v>
          </cell>
          <cell r="HG21">
            <v>154</v>
          </cell>
          <cell r="HH21">
            <v>116</v>
          </cell>
          <cell r="HI21">
            <v>30</v>
          </cell>
          <cell r="HJ21">
            <v>0</v>
          </cell>
          <cell r="HK21">
            <v>0</v>
          </cell>
        </row>
        <row r="22">
          <cell r="GV22">
            <v>5734</v>
          </cell>
          <cell r="GW22">
            <v>4489</v>
          </cell>
          <cell r="GY22">
            <v>3203</v>
          </cell>
          <cell r="GZ22">
            <v>902</v>
          </cell>
          <cell r="HA22">
            <v>1681</v>
          </cell>
          <cell r="HB22">
            <v>0</v>
          </cell>
          <cell r="HC22">
            <v>805</v>
          </cell>
          <cell r="HD22">
            <v>2902</v>
          </cell>
          <cell r="HE22">
            <v>40</v>
          </cell>
          <cell r="HF22">
            <v>9</v>
          </cell>
          <cell r="HG22">
            <v>553</v>
          </cell>
          <cell r="HH22">
            <v>122</v>
          </cell>
          <cell r="HI22">
            <v>0</v>
          </cell>
          <cell r="HJ22">
            <v>6</v>
          </cell>
          <cell r="HK22">
            <v>0</v>
          </cell>
        </row>
        <row r="24">
          <cell r="GV24">
            <v>6358</v>
          </cell>
          <cell r="GW24">
            <v>4774</v>
          </cell>
          <cell r="GY24">
            <v>3352</v>
          </cell>
          <cell r="GZ24">
            <v>618</v>
          </cell>
          <cell r="HA24">
            <v>1768</v>
          </cell>
          <cell r="HB24">
            <v>0</v>
          </cell>
          <cell r="HC24">
            <v>1272</v>
          </cell>
          <cell r="HD24">
            <v>3355</v>
          </cell>
          <cell r="HE24">
            <v>40</v>
          </cell>
          <cell r="HF24">
            <v>0</v>
          </cell>
          <cell r="HG24">
            <v>600</v>
          </cell>
          <cell r="HH24">
            <v>124</v>
          </cell>
          <cell r="HI24">
            <v>0</v>
          </cell>
          <cell r="HJ24">
            <v>3</v>
          </cell>
          <cell r="HK24">
            <v>0</v>
          </cell>
        </row>
        <row r="25">
          <cell r="GV25">
            <v>6002</v>
          </cell>
          <cell r="GW25">
            <v>4843</v>
          </cell>
          <cell r="GY25">
            <v>3365</v>
          </cell>
          <cell r="GZ25">
            <v>618</v>
          </cell>
          <cell r="HA25">
            <v>1787</v>
          </cell>
          <cell r="HB25">
            <v>0</v>
          </cell>
          <cell r="HC25">
            <v>920</v>
          </cell>
          <cell r="HD25">
            <v>3572</v>
          </cell>
          <cell r="HE25">
            <v>40</v>
          </cell>
          <cell r="HF25">
            <v>0</v>
          </cell>
          <cell r="HG25">
            <v>420</v>
          </cell>
          <cell r="HH25">
            <v>120</v>
          </cell>
          <cell r="HI25">
            <v>0</v>
          </cell>
          <cell r="HJ25">
            <v>3</v>
          </cell>
        </row>
        <row r="26">
          <cell r="GV26">
            <v>5854</v>
          </cell>
          <cell r="GW26">
            <v>4902</v>
          </cell>
          <cell r="GY26">
            <v>3403</v>
          </cell>
          <cell r="GZ26">
            <v>618</v>
          </cell>
          <cell r="HA26">
            <v>1834</v>
          </cell>
          <cell r="HB26">
            <v>0</v>
          </cell>
          <cell r="HC26">
            <v>716</v>
          </cell>
          <cell r="HD26">
            <v>3639</v>
          </cell>
          <cell r="HE26">
            <v>40</v>
          </cell>
          <cell r="HF26">
            <v>0</v>
          </cell>
          <cell r="HG26">
            <v>384</v>
          </cell>
          <cell r="HH26">
            <v>120</v>
          </cell>
          <cell r="HI26">
            <v>0</v>
          </cell>
          <cell r="HJ26">
            <v>2</v>
          </cell>
          <cell r="HK26">
            <v>0</v>
          </cell>
        </row>
        <row r="27">
          <cell r="GV27">
            <v>5713</v>
          </cell>
          <cell r="GW27">
            <v>4929</v>
          </cell>
          <cell r="GY27">
            <v>3363</v>
          </cell>
          <cell r="GZ27">
            <v>618</v>
          </cell>
          <cell r="HA27">
            <v>1863</v>
          </cell>
          <cell r="HB27">
            <v>0</v>
          </cell>
          <cell r="HC27">
            <v>629</v>
          </cell>
          <cell r="HD27">
            <v>3718</v>
          </cell>
          <cell r="HE27">
            <v>40</v>
          </cell>
          <cell r="HF27">
            <v>0</v>
          </cell>
          <cell r="HG27">
            <v>291</v>
          </cell>
          <cell r="HH27">
            <v>120</v>
          </cell>
          <cell r="HI27">
            <v>0</v>
          </cell>
          <cell r="HJ27">
            <v>0</v>
          </cell>
          <cell r="HK27">
            <v>0</v>
          </cell>
        </row>
        <row r="28">
          <cell r="GV28">
            <v>5499</v>
          </cell>
          <cell r="GW28">
            <v>4745</v>
          </cell>
          <cell r="GY28">
            <v>3340</v>
          </cell>
          <cell r="GZ28">
            <v>886</v>
          </cell>
          <cell r="HA28">
            <v>1835</v>
          </cell>
          <cell r="HB28">
            <v>0</v>
          </cell>
          <cell r="HC28">
            <v>454</v>
          </cell>
          <cell r="HD28">
            <v>3408</v>
          </cell>
          <cell r="HE28">
            <v>35</v>
          </cell>
          <cell r="HF28">
            <v>0</v>
          </cell>
          <cell r="HG28">
            <v>166</v>
          </cell>
          <cell r="HH28">
            <v>118</v>
          </cell>
          <cell r="HI28">
            <v>0</v>
          </cell>
          <cell r="HJ28">
            <v>2</v>
          </cell>
          <cell r="HK28">
            <v>0</v>
          </cell>
        </row>
        <row r="29">
          <cell r="GV29">
            <v>4935</v>
          </cell>
          <cell r="GW29">
            <v>4757</v>
          </cell>
          <cell r="GY29">
            <v>3277</v>
          </cell>
          <cell r="GZ29">
            <v>902</v>
          </cell>
          <cell r="HA29">
            <v>1560</v>
          </cell>
          <cell r="HB29">
            <v>0</v>
          </cell>
          <cell r="HC29">
            <v>351</v>
          </cell>
          <cell r="HD29">
            <v>3316</v>
          </cell>
          <cell r="HE29">
            <v>35</v>
          </cell>
          <cell r="HF29">
            <v>0</v>
          </cell>
          <cell r="HG29">
            <v>134</v>
          </cell>
          <cell r="HH29">
            <v>112</v>
          </cell>
          <cell r="HI29">
            <v>0</v>
          </cell>
          <cell r="HJ29">
            <v>5</v>
          </cell>
          <cell r="HK29">
            <v>0</v>
          </cell>
        </row>
        <row r="30">
          <cell r="GV30">
            <v>4922</v>
          </cell>
          <cell r="GW30">
            <v>4289</v>
          </cell>
          <cell r="GY30">
            <v>3400</v>
          </cell>
          <cell r="GZ30">
            <v>903</v>
          </cell>
          <cell r="HA30">
            <v>1435</v>
          </cell>
          <cell r="HB30">
            <v>0</v>
          </cell>
          <cell r="HC30">
            <v>207</v>
          </cell>
          <cell r="HD30">
            <v>2992</v>
          </cell>
          <cell r="HE30">
            <v>35</v>
          </cell>
          <cell r="HF30">
            <v>0</v>
          </cell>
          <cell r="HG30">
            <v>129</v>
          </cell>
          <cell r="HH30">
            <v>108</v>
          </cell>
          <cell r="HI30">
            <v>0</v>
          </cell>
          <cell r="HJ30">
            <v>2</v>
          </cell>
          <cell r="HK30">
            <v>0</v>
          </cell>
        </row>
        <row r="31">
          <cell r="C31">
            <v>0</v>
          </cell>
          <cell r="D31">
            <v>3336531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9370800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14400</v>
          </cell>
          <cell r="P31">
            <v>46464</v>
          </cell>
          <cell r="Q31">
            <v>153155</v>
          </cell>
          <cell r="R31">
            <v>7389067</v>
          </cell>
          <cell r="S31">
            <v>0</v>
          </cell>
          <cell r="T31">
            <v>0</v>
          </cell>
          <cell r="U31">
            <v>13440</v>
          </cell>
          <cell r="V31">
            <v>154944</v>
          </cell>
          <cell r="W31">
            <v>933120</v>
          </cell>
          <cell r="X31">
            <v>11101</v>
          </cell>
          <cell r="Y31">
            <v>0</v>
          </cell>
          <cell r="AA31">
            <v>0</v>
          </cell>
          <cell r="AB31">
            <v>28080</v>
          </cell>
          <cell r="AC31">
            <v>40261</v>
          </cell>
          <cell r="AD31">
            <v>39199</v>
          </cell>
          <cell r="AE31">
            <v>0</v>
          </cell>
          <cell r="AF31">
            <v>408000</v>
          </cell>
          <cell r="AG31">
            <v>510480</v>
          </cell>
          <cell r="AH31">
            <v>513360</v>
          </cell>
          <cell r="AI31">
            <v>475600</v>
          </cell>
          <cell r="AJ31">
            <v>193920</v>
          </cell>
          <cell r="AK31">
            <v>0</v>
          </cell>
          <cell r="AL31">
            <v>906420</v>
          </cell>
          <cell r="AM31">
            <v>0</v>
          </cell>
          <cell r="AN31">
            <v>0</v>
          </cell>
          <cell r="AO31">
            <v>0</v>
          </cell>
          <cell r="AP31">
            <v>142140</v>
          </cell>
          <cell r="AQ31">
            <v>5059967</v>
          </cell>
          <cell r="AR31">
            <v>0</v>
          </cell>
          <cell r="AS31">
            <v>0</v>
          </cell>
          <cell r="AT31">
            <v>0</v>
          </cell>
          <cell r="AV31">
            <v>44880</v>
          </cell>
          <cell r="AW31">
            <v>978432</v>
          </cell>
          <cell r="AX31">
            <v>118407</v>
          </cell>
          <cell r="AY31">
            <v>0</v>
          </cell>
          <cell r="AZ31">
            <v>0</v>
          </cell>
          <cell r="BA31">
            <v>181440</v>
          </cell>
          <cell r="BB31">
            <v>241920</v>
          </cell>
          <cell r="BC31">
            <v>567360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6810000</v>
          </cell>
          <cell r="BI31">
            <v>3543000</v>
          </cell>
          <cell r="BJ31">
            <v>33455</v>
          </cell>
          <cell r="BK31">
            <v>0</v>
          </cell>
          <cell r="BL31">
            <v>389376</v>
          </cell>
          <cell r="BM31">
            <v>212160</v>
          </cell>
          <cell r="BO31">
            <v>939716</v>
          </cell>
          <cell r="BQ31">
            <v>339008</v>
          </cell>
          <cell r="BR31">
            <v>112433</v>
          </cell>
          <cell r="BS31">
            <v>0</v>
          </cell>
          <cell r="BT31">
            <v>122220</v>
          </cell>
          <cell r="BU31">
            <v>819700</v>
          </cell>
          <cell r="BV31">
            <v>292950</v>
          </cell>
          <cell r="BW31">
            <v>2446080</v>
          </cell>
          <cell r="BX31">
            <v>1566720</v>
          </cell>
          <cell r="BY31">
            <v>0</v>
          </cell>
          <cell r="BZ31">
            <v>0</v>
          </cell>
          <cell r="CA31">
            <v>10800</v>
          </cell>
          <cell r="CB31">
            <v>903000</v>
          </cell>
          <cell r="CC31">
            <v>947040</v>
          </cell>
          <cell r="CD31">
            <v>336600</v>
          </cell>
          <cell r="CE31">
            <v>260208</v>
          </cell>
          <cell r="CF31">
            <v>3556636</v>
          </cell>
          <cell r="CG31">
            <v>0</v>
          </cell>
          <cell r="CH31">
            <v>531360</v>
          </cell>
          <cell r="CI31">
            <v>0</v>
          </cell>
          <cell r="CK31">
            <v>1354780</v>
          </cell>
          <cell r="CL31">
            <v>405000</v>
          </cell>
          <cell r="CM31">
            <v>0</v>
          </cell>
          <cell r="CN31">
            <v>236700</v>
          </cell>
          <cell r="CO31">
            <v>7152000</v>
          </cell>
          <cell r="CP31">
            <v>385632</v>
          </cell>
          <cell r="CQ31">
            <v>0</v>
          </cell>
          <cell r="CR31">
            <v>0</v>
          </cell>
          <cell r="CS31">
            <v>135491</v>
          </cell>
          <cell r="CU31">
            <v>0</v>
          </cell>
          <cell r="CV31">
            <v>180000</v>
          </cell>
          <cell r="CW31">
            <v>0</v>
          </cell>
          <cell r="CX31">
            <v>403920</v>
          </cell>
          <cell r="CY31">
            <v>111240</v>
          </cell>
          <cell r="CZ31">
            <v>314880</v>
          </cell>
          <cell r="DA31">
            <v>569280</v>
          </cell>
          <cell r="DB31">
            <v>93672</v>
          </cell>
          <cell r="DC31">
            <v>8471000</v>
          </cell>
          <cell r="DD31">
            <v>919200</v>
          </cell>
          <cell r="DE31">
            <v>543360</v>
          </cell>
          <cell r="DF31">
            <v>287709</v>
          </cell>
          <cell r="DG31">
            <v>22438</v>
          </cell>
          <cell r="DH31">
            <v>855600</v>
          </cell>
          <cell r="DI31">
            <v>90528</v>
          </cell>
          <cell r="DJ31">
            <v>213270</v>
          </cell>
          <cell r="DK31">
            <v>0</v>
          </cell>
          <cell r="DL31">
            <v>796320</v>
          </cell>
          <cell r="DM31">
            <v>363840</v>
          </cell>
          <cell r="DN31">
            <v>7778000</v>
          </cell>
          <cell r="DO31">
            <v>332160</v>
          </cell>
          <cell r="DP31">
            <v>271590</v>
          </cell>
          <cell r="DQ31">
            <v>194400</v>
          </cell>
          <cell r="DR31">
            <v>301091</v>
          </cell>
          <cell r="DS31">
            <v>454127</v>
          </cell>
          <cell r="DT31">
            <v>234720</v>
          </cell>
          <cell r="DU31">
            <v>173501</v>
          </cell>
          <cell r="DV31">
            <v>275520</v>
          </cell>
          <cell r="DW31">
            <v>69840</v>
          </cell>
          <cell r="DX31">
            <v>7324600</v>
          </cell>
          <cell r="DY31">
            <v>610545</v>
          </cell>
          <cell r="DZ31">
            <v>0</v>
          </cell>
          <cell r="EA31">
            <v>6850908</v>
          </cell>
          <cell r="EB31">
            <v>37440</v>
          </cell>
          <cell r="EC31">
            <v>3832727</v>
          </cell>
          <cell r="ED31">
            <v>10232727</v>
          </cell>
          <cell r="EE31">
            <v>2565909</v>
          </cell>
          <cell r="EF31">
            <v>162</v>
          </cell>
          <cell r="EH31">
            <v>18827636</v>
          </cell>
          <cell r="EI31">
            <v>0</v>
          </cell>
          <cell r="EJ31">
            <v>0</v>
          </cell>
          <cell r="EL31">
            <v>0</v>
          </cell>
          <cell r="EM31">
            <v>0</v>
          </cell>
          <cell r="EP31">
            <v>11520</v>
          </cell>
          <cell r="EQ31">
            <v>157312</v>
          </cell>
          <cell r="ER31">
            <v>0</v>
          </cell>
          <cell r="ES31">
            <v>2445000</v>
          </cell>
          <cell r="ET31">
            <v>135125</v>
          </cell>
          <cell r="EU31">
            <v>36192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217120</v>
          </cell>
          <cell r="FB31">
            <v>0</v>
          </cell>
          <cell r="FC31">
            <v>12923</v>
          </cell>
          <cell r="FD31">
            <v>83827</v>
          </cell>
          <cell r="FE31">
            <v>13786</v>
          </cell>
          <cell r="FF31">
            <v>68717</v>
          </cell>
          <cell r="FG31">
            <v>0</v>
          </cell>
          <cell r="FH31">
            <v>0</v>
          </cell>
          <cell r="FI31">
            <v>127062</v>
          </cell>
          <cell r="FJ31">
            <v>0</v>
          </cell>
          <cell r="FK31">
            <v>0</v>
          </cell>
          <cell r="FL31">
            <v>4144100</v>
          </cell>
          <cell r="FM31">
            <v>0</v>
          </cell>
          <cell r="FN31">
            <v>10000</v>
          </cell>
          <cell r="FO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4081118</v>
          </cell>
          <cell r="FW31">
            <v>7734690</v>
          </cell>
          <cell r="FX31">
            <v>50880</v>
          </cell>
          <cell r="FY31">
            <v>0</v>
          </cell>
          <cell r="FZ31">
            <v>67968</v>
          </cell>
          <cell r="GA31">
            <v>0</v>
          </cell>
          <cell r="GB31">
            <v>194496</v>
          </cell>
          <cell r="GD31">
            <v>42846</v>
          </cell>
          <cell r="GE31">
            <v>86688</v>
          </cell>
          <cell r="GF31">
            <v>19622200</v>
          </cell>
          <cell r="GG31">
            <v>4732145</v>
          </cell>
          <cell r="GI31">
            <v>25200</v>
          </cell>
          <cell r="GJ31">
            <v>32400</v>
          </cell>
          <cell r="GK31">
            <v>457920</v>
          </cell>
          <cell r="GL31">
            <v>156096</v>
          </cell>
          <cell r="GM31">
            <v>0</v>
          </cell>
          <cell r="GO31">
            <v>8574545</v>
          </cell>
          <cell r="GP31">
            <v>232942</v>
          </cell>
          <cell r="GQ31">
            <v>3643600</v>
          </cell>
          <cell r="GR31">
            <v>25337498</v>
          </cell>
          <cell r="GS31">
            <v>1168250</v>
          </cell>
          <cell r="GT31">
            <v>0</v>
          </cell>
          <cell r="GX31">
            <v>224022979</v>
          </cell>
        </row>
        <row r="34">
          <cell r="C34">
            <v>0</v>
          </cell>
          <cell r="D34">
            <v>140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411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8</v>
          </cell>
          <cell r="P34">
            <v>17</v>
          </cell>
          <cell r="Q34">
            <v>25</v>
          </cell>
          <cell r="R34">
            <v>335</v>
          </cell>
          <cell r="S34">
            <v>0</v>
          </cell>
          <cell r="T34">
            <v>0</v>
          </cell>
          <cell r="U34">
            <v>9</v>
          </cell>
          <cell r="V34">
            <v>64</v>
          </cell>
          <cell r="W34">
            <v>115</v>
          </cell>
          <cell r="X34">
            <v>13</v>
          </cell>
          <cell r="Y34">
            <v>0</v>
          </cell>
          <cell r="AA34">
            <v>0</v>
          </cell>
          <cell r="AB34">
            <v>17</v>
          </cell>
          <cell r="AC34">
            <v>17</v>
          </cell>
          <cell r="AD34">
            <v>17</v>
          </cell>
          <cell r="AE34">
            <v>0</v>
          </cell>
          <cell r="AF34">
            <v>17</v>
          </cell>
          <cell r="AG34">
            <v>22</v>
          </cell>
          <cell r="AH34">
            <v>17</v>
          </cell>
          <cell r="AI34">
            <v>18</v>
          </cell>
          <cell r="AJ34">
            <v>17</v>
          </cell>
          <cell r="AK34">
            <v>0</v>
          </cell>
          <cell r="AL34">
            <v>40</v>
          </cell>
          <cell r="AM34">
            <v>0</v>
          </cell>
          <cell r="AN34">
            <v>0</v>
          </cell>
          <cell r="AO34">
            <v>0</v>
          </cell>
          <cell r="AP34">
            <v>17</v>
          </cell>
          <cell r="AQ34">
            <v>216</v>
          </cell>
          <cell r="AR34">
            <v>0</v>
          </cell>
          <cell r="AS34">
            <v>0</v>
          </cell>
          <cell r="AT34">
            <v>0</v>
          </cell>
          <cell r="AV34">
            <v>6</v>
          </cell>
          <cell r="AW34">
            <v>50</v>
          </cell>
          <cell r="AX34">
            <v>34</v>
          </cell>
          <cell r="AY34">
            <v>0</v>
          </cell>
          <cell r="AZ34">
            <v>0</v>
          </cell>
          <cell r="BA34">
            <v>19</v>
          </cell>
          <cell r="BB34">
            <v>10</v>
          </cell>
          <cell r="BC34">
            <v>18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270</v>
          </cell>
          <cell r="BI34">
            <v>151</v>
          </cell>
          <cell r="BJ34">
            <v>0</v>
          </cell>
          <cell r="BK34">
            <v>0</v>
          </cell>
          <cell r="BL34">
            <v>10</v>
          </cell>
          <cell r="BM34">
            <v>10</v>
          </cell>
          <cell r="BO34">
            <v>51</v>
          </cell>
          <cell r="BQ34">
            <v>32</v>
          </cell>
          <cell r="BR34">
            <v>10</v>
          </cell>
          <cell r="BS34">
            <v>0</v>
          </cell>
          <cell r="BT34">
            <v>5</v>
          </cell>
          <cell r="BU34">
            <v>33</v>
          </cell>
          <cell r="BV34">
            <v>15</v>
          </cell>
          <cell r="BW34">
            <v>124</v>
          </cell>
          <cell r="BX34">
            <v>67</v>
          </cell>
          <cell r="BY34">
            <v>0</v>
          </cell>
          <cell r="BZ34">
            <v>0</v>
          </cell>
          <cell r="CA34">
            <v>0</v>
          </cell>
          <cell r="CB34">
            <v>38</v>
          </cell>
          <cell r="CC34">
            <v>40</v>
          </cell>
          <cell r="CD34">
            <v>0</v>
          </cell>
          <cell r="CE34">
            <v>0</v>
          </cell>
          <cell r="CF34">
            <v>163</v>
          </cell>
          <cell r="CG34">
            <v>0</v>
          </cell>
          <cell r="CH34">
            <v>20</v>
          </cell>
          <cell r="CI34">
            <v>0</v>
          </cell>
          <cell r="CK34">
            <v>137</v>
          </cell>
          <cell r="CL34">
            <v>18</v>
          </cell>
          <cell r="CM34">
            <v>0</v>
          </cell>
          <cell r="CN34">
            <v>10</v>
          </cell>
          <cell r="CO34">
            <v>285</v>
          </cell>
          <cell r="CP34">
            <v>16</v>
          </cell>
          <cell r="CQ34">
            <v>0</v>
          </cell>
          <cell r="CR34">
            <v>0</v>
          </cell>
          <cell r="CS34">
            <v>63</v>
          </cell>
          <cell r="CU34">
            <v>0</v>
          </cell>
          <cell r="CV34">
            <v>9</v>
          </cell>
          <cell r="CW34">
            <v>0</v>
          </cell>
          <cell r="CX34">
            <v>35</v>
          </cell>
          <cell r="CY34">
            <v>0</v>
          </cell>
          <cell r="CZ34">
            <v>25</v>
          </cell>
          <cell r="DA34">
            <v>34</v>
          </cell>
          <cell r="DB34">
            <v>6</v>
          </cell>
          <cell r="DC34">
            <v>366</v>
          </cell>
          <cell r="DD34">
            <v>69</v>
          </cell>
          <cell r="DE34">
            <v>105</v>
          </cell>
          <cell r="DF34">
            <v>17</v>
          </cell>
          <cell r="DG34">
            <v>0</v>
          </cell>
          <cell r="DH34">
            <v>115</v>
          </cell>
          <cell r="DI34">
            <v>0</v>
          </cell>
          <cell r="DJ34">
            <v>17</v>
          </cell>
          <cell r="DK34">
            <v>0</v>
          </cell>
          <cell r="DL34">
            <v>95</v>
          </cell>
          <cell r="DM34">
            <v>25</v>
          </cell>
          <cell r="DN34">
            <v>340</v>
          </cell>
          <cell r="DO34">
            <v>35</v>
          </cell>
          <cell r="DP34">
            <v>0</v>
          </cell>
          <cell r="DQ34">
            <v>35</v>
          </cell>
          <cell r="DR34">
            <v>17</v>
          </cell>
          <cell r="DS34">
            <v>80</v>
          </cell>
          <cell r="DT34">
            <v>17</v>
          </cell>
          <cell r="DU34">
            <v>0</v>
          </cell>
          <cell r="DV34">
            <v>53</v>
          </cell>
          <cell r="DW34">
            <v>17</v>
          </cell>
          <cell r="DX34">
            <v>300</v>
          </cell>
          <cell r="DY34">
            <v>144</v>
          </cell>
          <cell r="DZ34">
            <v>0</v>
          </cell>
          <cell r="EA34">
            <v>281</v>
          </cell>
          <cell r="EB34">
            <v>3</v>
          </cell>
          <cell r="EC34">
            <v>156</v>
          </cell>
          <cell r="ED34">
            <v>605</v>
          </cell>
          <cell r="EE34">
            <v>100</v>
          </cell>
          <cell r="EF34">
            <v>0</v>
          </cell>
          <cell r="EH34">
            <v>618</v>
          </cell>
          <cell r="EI34">
            <v>0</v>
          </cell>
          <cell r="EJ34">
            <v>0</v>
          </cell>
          <cell r="EL34">
            <v>0</v>
          </cell>
          <cell r="EM34">
            <v>0</v>
          </cell>
          <cell r="EP34">
            <v>10</v>
          </cell>
          <cell r="EQ34">
            <v>82</v>
          </cell>
          <cell r="ER34">
            <v>0</v>
          </cell>
          <cell r="ES34">
            <v>105</v>
          </cell>
          <cell r="ET34">
            <v>7</v>
          </cell>
          <cell r="EU34">
            <v>16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51</v>
          </cell>
          <cell r="FB34">
            <v>0</v>
          </cell>
          <cell r="FC34">
            <v>8</v>
          </cell>
          <cell r="FD34">
            <v>50</v>
          </cell>
          <cell r="FE34">
            <v>8</v>
          </cell>
          <cell r="FF34">
            <v>32</v>
          </cell>
          <cell r="FG34">
            <v>0</v>
          </cell>
          <cell r="FH34">
            <v>0</v>
          </cell>
          <cell r="FI34">
            <v>5</v>
          </cell>
          <cell r="FJ34">
            <v>0</v>
          </cell>
          <cell r="FK34">
            <v>0</v>
          </cell>
          <cell r="FL34">
            <v>170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150</v>
          </cell>
          <cell r="FV34">
            <v>0</v>
          </cell>
          <cell r="FW34">
            <v>299</v>
          </cell>
          <cell r="FX34">
            <v>0</v>
          </cell>
          <cell r="FY34">
            <v>0</v>
          </cell>
          <cell r="FZ34">
            <v>35</v>
          </cell>
          <cell r="GA34">
            <v>0</v>
          </cell>
          <cell r="GB34">
            <v>56</v>
          </cell>
          <cell r="GC34">
            <v>0</v>
          </cell>
          <cell r="GD34">
            <v>0</v>
          </cell>
          <cell r="GE34">
            <v>50</v>
          </cell>
          <cell r="GF34">
            <v>950</v>
          </cell>
          <cell r="GG34">
            <v>220</v>
          </cell>
          <cell r="GI34">
            <v>0</v>
          </cell>
          <cell r="GJ34">
            <v>0</v>
          </cell>
          <cell r="GK34">
            <v>0</v>
          </cell>
          <cell r="GL34">
            <v>54</v>
          </cell>
          <cell r="GM34">
            <v>0</v>
          </cell>
          <cell r="GO34">
            <v>357</v>
          </cell>
          <cell r="GP34">
            <v>0</v>
          </cell>
          <cell r="GQ34">
            <v>150</v>
          </cell>
          <cell r="GR34">
            <v>1291</v>
          </cell>
          <cell r="GS34">
            <v>0</v>
          </cell>
          <cell r="GT34">
            <v>0</v>
          </cell>
        </row>
        <row r="40">
          <cell r="D40">
            <v>11132</v>
          </cell>
          <cell r="E40">
            <v>0.79166666666666663</v>
          </cell>
        </row>
        <row r="41">
          <cell r="D41">
            <v>9774</v>
          </cell>
          <cell r="E41">
            <v>0.5</v>
          </cell>
        </row>
        <row r="42">
          <cell r="D42">
            <v>11132</v>
          </cell>
          <cell r="E42">
            <v>0.79166666666666663</v>
          </cell>
        </row>
        <row r="45">
          <cell r="D45">
            <v>0.83850977287699124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C3" t="str">
            <v>Ghorasal Repowered CCPP:Unit-3 (GT</v>
          </cell>
          <cell r="D3" t="str">
            <v>Ghorasal Repowered CCPP Unit-4</v>
          </cell>
          <cell r="E3" t="str">
            <v>Ghorasal TPP Unit-5</v>
          </cell>
          <cell r="F3" t="str">
            <v>Ghorasal 365 MW CCPP Unit-7</v>
          </cell>
          <cell r="G3" t="str">
            <v>Ghorashal 108 MW PP (Regent)</v>
          </cell>
          <cell r="H3" t="str">
            <v>Ghorashal 78.5 MW PP(MAX)</v>
          </cell>
          <cell r="I3" t="str">
            <v>Haripur  412 MW CCPP</v>
          </cell>
          <cell r="J3" t="str">
            <v>Haripur 360 MW CCPP(HPL)</v>
          </cell>
          <cell r="L3" t="str">
            <v>Haripur GTPP</v>
          </cell>
          <cell r="M3" t="str">
            <v>Meghnaghat 450 MW CCPP(MPL)</v>
          </cell>
          <cell r="N3" t="str">
            <v>Meghnaghat CCPP(Summit)</v>
          </cell>
          <cell r="O3" t="str">
            <v>Meghnaghat 100 MW(IEL)</v>
          </cell>
          <cell r="P3" t="str">
            <v>Madanganj 102 PP(Summit)</v>
          </cell>
          <cell r="Q3" t="str">
            <v>Madanganj-55 MW PP(Summit)</v>
          </cell>
          <cell r="R3" t="str">
            <v>Siddhirganj 335 MW CCPP</v>
          </cell>
          <cell r="S3" t="str">
            <v>210 MW Siddhirgonj TPP</v>
          </cell>
          <cell r="T3" t="str">
            <v xml:space="preserve">Siddhirgonj 2*120 MW GTPP </v>
          </cell>
          <cell r="U3" t="str">
            <v>Siddhirganj 100 PP(Dutch Bangla)</v>
          </cell>
          <cell r="V3" t="str">
            <v>Gagnagar 102 MW PP (Digital Power)</v>
          </cell>
          <cell r="W3" t="str">
            <v>Kodda 150 MW PP</v>
          </cell>
          <cell r="X3" t="str">
            <v>Keraniganj 100 MW PP (Powerpac)</v>
          </cell>
          <cell r="Y3" t="str">
            <v>Bosila 108 MW PP(CLC)</v>
          </cell>
          <cell r="AA3" t="str">
            <v>Katpotti 52 MW PP (Sinha)</v>
          </cell>
          <cell r="AB3" t="str">
            <v>Kamalaghat 54 MW PP(Banco Energy)</v>
          </cell>
          <cell r="AC3" t="str">
            <v>Manikganj 55 MW PP (Northern)</v>
          </cell>
          <cell r="AD3" t="str">
            <v>Nababganj 55 MW PP (Southern power )</v>
          </cell>
          <cell r="AE3" t="str">
            <v>Narshingdi 22 MW PP  (Doreen)</v>
          </cell>
          <cell r="AH3" t="str">
            <v>Maona 33 MW PP(Summit)</v>
          </cell>
          <cell r="AI3" t="str">
            <v xml:space="preserve">Rupganj 33 MW PP(Summit) </v>
          </cell>
          <cell r="AJ3" t="str">
            <v>Gazipur 52 MW PP</v>
          </cell>
          <cell r="AK3" t="str">
            <v>Tongi 80 MW GTPP</v>
          </cell>
          <cell r="AN3" t="str">
            <v xml:space="preserve">Chattogram TPP-1 </v>
          </cell>
          <cell r="AO3" t="str">
            <v>Chattogram TPP-2</v>
          </cell>
          <cell r="AP3" t="str">
            <v>Raozan 25 MW PP</v>
          </cell>
          <cell r="AV3" t="str">
            <v>Tangail Palli Power Gen 22 MW</v>
          </cell>
          <cell r="AW3" t="str">
            <v>Hathazari 100 MW peaking PP</v>
          </cell>
          <cell r="AX3" t="str">
            <v>Dohazari -Kalaish 100 MW Peaking</v>
          </cell>
          <cell r="AY3" t="str">
            <v>Juldah 100 MW Unit-1 (Acorn)</v>
          </cell>
          <cell r="AZ3" t="str">
            <v>Chattogram 108 MW PP (ECPV)</v>
          </cell>
          <cell r="BA3" t="str">
            <v>Patenga 50MW PP (Baraka)</v>
          </cell>
          <cell r="BB3" t="str">
            <v>Barabkunda  22 MW PP (Regent)</v>
          </cell>
          <cell r="BC3" t="str">
            <v>Malancha, Ctg. EPZ (United)</v>
          </cell>
          <cell r="BD3" t="str">
            <v>Ashuganj TPP Unit- 3</v>
          </cell>
          <cell r="BE3" t="str">
            <v>Ashuganj TPP Unit- 4</v>
          </cell>
          <cell r="BF3" t="str">
            <v>Ashuganj TPP Unit- 5</v>
          </cell>
          <cell r="BG3" t="str">
            <v>Ashuganj 450 MW CCPP(North)</v>
          </cell>
          <cell r="BH3" t="str">
            <v>Ashuganj 450 MW CCPP(South)</v>
          </cell>
          <cell r="BI3" t="str">
            <v xml:space="preserve">Ashuganj 225 MW  CCPP </v>
          </cell>
          <cell r="BJ3" t="str">
            <v xml:space="preserve">Ashuganj 195 MW PP (APSCL-United) </v>
          </cell>
          <cell r="BK3" t="str">
            <v>Chandpur 150 MW CCPP</v>
          </cell>
          <cell r="BL3" t="str">
            <v xml:space="preserve">Ashuganj 50 MW PP </v>
          </cell>
          <cell r="BM3" t="str">
            <v xml:space="preserve">Ashuganj 55 MW PP  (Precision) </v>
          </cell>
          <cell r="BO3" t="str">
            <v>Ashuganj  51 MW PP (Midland)</v>
          </cell>
          <cell r="BQ3" t="str">
            <v>Titas 50 MW Peaking PP</v>
          </cell>
          <cell r="BR3" t="str">
            <v>Jangalia 52 MW PP (Lakdanavi)</v>
          </cell>
          <cell r="BS3" t="str">
            <v>Feni  22 MW PP (Doreen)</v>
          </cell>
          <cell r="BT3" t="str">
            <v>Feni 11 MW PP  (Doreen)</v>
          </cell>
          <cell r="BU3" t="str">
            <v xml:space="preserve">Jangalia 33 MW PP (Summit) </v>
          </cell>
          <cell r="BV3" t="str">
            <v>Cumilla 25 MW PP (Summit)</v>
          </cell>
          <cell r="BW3" t="str">
            <v>Impoprt (Tripura)</v>
          </cell>
          <cell r="BX3" t="str">
            <v>RPCL 210MW CCPP</v>
          </cell>
          <cell r="BY3" t="str">
            <v>Jamalpur 95 MW PP(Powerpac)</v>
          </cell>
          <cell r="BZ3" t="str">
            <v>Tangail  22 MW PP (Doreen)</v>
          </cell>
          <cell r="CA3" t="str">
            <v>Sarishabari 3 MW Solar Plant</v>
          </cell>
          <cell r="CB3" t="str">
            <v>Fenchugonj CCPP Phase-1</v>
          </cell>
          <cell r="CC3" t="str">
            <v>Fenchugonj CCPP Phase-2</v>
          </cell>
          <cell r="CD3" t="str">
            <v xml:space="preserve">Fenchugonj 51 MW PP  (Barakatullah) </v>
          </cell>
          <cell r="CE3" t="str">
            <v>Fenchuganj  44 MW (Energyprima)</v>
          </cell>
          <cell r="CF3" t="str">
            <v>Kushiara 163 MW CCPP (KP)</v>
          </cell>
          <cell r="CG3" t="str">
            <v>Shajibazar 330 MW CCPP</v>
          </cell>
          <cell r="CH3" t="str">
            <v xml:space="preserve">Shahjibazar GTPP Unit- 8 &amp; 9 </v>
          </cell>
          <cell r="CI3" t="str">
            <v>Shahjibazar 86 MW PP (Shahjibazar)</v>
          </cell>
          <cell r="CK3" t="str">
            <v>Sylhet 225 MW CCPP</v>
          </cell>
          <cell r="CL3" t="str">
            <v>Sylhet  20 MW GTPP</v>
          </cell>
          <cell r="CM3" t="str">
            <v xml:space="preserve"> Sylhet  50 MW PP (EPL)</v>
          </cell>
          <cell r="CN3" t="str">
            <v xml:space="preserve">Sylhet 10MW PP (Desh)  </v>
          </cell>
          <cell r="CO3" t="str">
            <v>Bibiana-II 341 MW CCPP (Summit)</v>
          </cell>
          <cell r="CP3" t="str">
            <v>Shahjahanulla 25 MW PP</v>
          </cell>
          <cell r="CQ3" t="str">
            <v>Hobiganj  11 MW PP Cofidence-E</v>
          </cell>
          <cell r="CR3" t="str">
            <v>Daudkandi 200 MW PP (B.Trac)</v>
          </cell>
          <cell r="CS3" t="str">
            <v xml:space="preserve">Kodda 300 MW PP Unit-2 (Summit) </v>
          </cell>
          <cell r="CU3" t="str">
            <v xml:space="preserve"> Bramhangoan 100 MW PP (Aggreko)</v>
          </cell>
          <cell r="CV3" t="str">
            <v xml:space="preserve"> Mymensingh 200 MW PP (United)</v>
          </cell>
          <cell r="CW3" t="str">
            <v>Aurahati 100MW PP (Aggreko)</v>
          </cell>
          <cell r="CX3" t="str">
            <v xml:space="preserve">Kodda 149 MW PP Unit-1 (Summit) </v>
          </cell>
          <cell r="CY3" t="str">
            <v>Teknaf  20MW PP (Solartech)</v>
          </cell>
          <cell r="CZ3" t="str">
            <v>Juldah 100 MW PP Unit-3 (Acorn)</v>
          </cell>
          <cell r="DA3" t="str">
            <v>Chandpur 200 MW (Desh energy)</v>
          </cell>
          <cell r="DB3" t="str">
            <v>Ashuganj 150 MW PP (Midland)</v>
          </cell>
          <cell r="DC3" t="str">
            <v>Bibiyana-III  400 MW CCPP</v>
          </cell>
          <cell r="DD3" t="str">
            <v>Jamalpur 115 MW PP (United)</v>
          </cell>
          <cell r="DE3" t="str">
            <v>Gazipur 100 MW PP</v>
          </cell>
          <cell r="DF3" t="str">
            <v>Sikalbaha 105 MW PP (Baraka Sikalbaha)</v>
          </cell>
          <cell r="DG3" t="str">
            <v>Kaptai 7 MW  Solar PP</v>
          </cell>
          <cell r="DH3" t="str">
            <v>Anwara 300 MW PP (United)</v>
          </cell>
          <cell r="DI3" t="str">
            <v>Jodiac Power</v>
          </cell>
          <cell r="DJ3" t="str">
            <v>Karnaphuli Power Ltd.</v>
          </cell>
          <cell r="DK3" t="str">
            <v>Feni Lanka Power</v>
          </cell>
          <cell r="DL3" t="str">
            <v>Chowmuhani 113 MW</v>
          </cell>
          <cell r="DM3" t="str">
            <v>Juldah unit-2 (Acorn)</v>
          </cell>
          <cell r="DN3" t="str">
            <v>Bibiyana South 400 MW</v>
          </cell>
          <cell r="DO3" t="str">
            <v>Meghnaghat 104 MW PP (OPCL)</v>
          </cell>
          <cell r="DP3" t="str">
            <v>Sutiakhali 50 MW Solar PP</v>
          </cell>
          <cell r="DQ3" t="str">
            <v>Manikgonj 162MW PP(MPGL)</v>
          </cell>
          <cell r="DR3" t="str">
            <v>Anlima Energy Ltd.</v>
          </cell>
          <cell r="DS3" t="str">
            <v>Shahjibazar 100 MW GTPP</v>
          </cell>
          <cell r="DT3" t="str">
            <v>Bhairob 54.5 MW</v>
          </cell>
          <cell r="DU3" t="str">
            <v>Spectra Solar Plant Ltd.</v>
          </cell>
          <cell r="DV3" t="str">
            <v xml:space="preserve">Chandpur 115(Doreen) </v>
          </cell>
          <cell r="DW3" t="str">
            <v>Kanchan Purbachal Power Generation  Ltd.</v>
          </cell>
          <cell r="DX3" t="str">
            <v>Ashuganj 420 MW CCPP(East)</v>
          </cell>
          <cell r="DZ3" t="str">
            <v>Mirsharai 150 MW (Gas)</v>
          </cell>
          <cell r="EA3" t="str">
            <v>SS Power I</v>
          </cell>
          <cell r="EB3" t="str">
            <v>Cox's Bazar Wind</v>
          </cell>
          <cell r="EC3" t="str">
            <v>Matarbari 2*600 MW (CPGCL)</v>
          </cell>
          <cell r="ED3" t="str">
            <v>Meghnaghat Unique power</v>
          </cell>
          <cell r="EE3" t="str">
            <v>Summit Meghanghat-2 589 MW(Gas)</v>
          </cell>
          <cell r="EF3" t="str">
            <v>Sonagazi 75 MW Solar Plant</v>
          </cell>
          <cell r="EH3" t="str">
            <v>Bheramara (HVDC )</v>
          </cell>
          <cell r="EI3" t="str">
            <v>Bheramara GTPP Unit-3</v>
          </cell>
          <cell r="EJ3" t="str">
            <v>Bheramara 410 MW CCPP</v>
          </cell>
          <cell r="EL3" t="str">
            <v>Khulna 115 PP MW (KPCL-2)</v>
          </cell>
          <cell r="EM3" t="str">
            <v>Khulna  225 MW CCPP</v>
          </cell>
          <cell r="EP3" t="str">
            <v>Faridpur 50 MW Peaking PP</v>
          </cell>
          <cell r="EQ3" t="str">
            <v>Gopalganj 100 MW Peaking PP</v>
          </cell>
          <cell r="ER3" t="str">
            <v>Noapara 40 MW PP (Khanjahan Ali)</v>
          </cell>
          <cell r="ES3" t="str">
            <v>Bhola 225 MW  CCPP</v>
          </cell>
          <cell r="ET3" t="str">
            <v>Bhola  33 MW PP (Venture)</v>
          </cell>
          <cell r="EU3" t="str">
            <v>Barisal 110 MW PP (Summit )</v>
          </cell>
          <cell r="EW3" t="str">
            <v>Baghabari 100 MW GTPP</v>
          </cell>
          <cell r="EX3" t="str">
            <v>Baghabari 71 MW GTPP</v>
          </cell>
          <cell r="EY3" t="str">
            <v>Baghabari  50 MW Peaking PP</v>
          </cell>
          <cell r="EZ3" t="str">
            <v>Bera 70 MW Peaking PP</v>
          </cell>
          <cell r="FA3" t="str">
            <v>Chapainawabganj 100 MW Peaking PP</v>
          </cell>
          <cell r="FB3" t="str">
            <v>Amnura 50 MW PP(Sinha)</v>
          </cell>
          <cell r="FC3" t="str">
            <v>Katakhali 50 MW PP (Northern)</v>
          </cell>
          <cell r="FD3" t="str">
            <v>Katakhali 50 MW Peaking PP</v>
          </cell>
          <cell r="FE3" t="str">
            <v xml:space="preserve">Natore 52 MW PP (Rajlanka) </v>
          </cell>
          <cell r="FF3" t="str">
            <v>Santahar  50 MW Peaking PP</v>
          </cell>
          <cell r="FG3" t="str">
            <v>Bogra 22 MW PP (GBB)</v>
          </cell>
          <cell r="FH3" t="str">
            <v>Bogura 20 MW PP (Energyprima)</v>
          </cell>
          <cell r="FI3" t="str">
            <v>Ullapara 11 MW PP  (Summit)</v>
          </cell>
          <cell r="FJ3" t="str">
            <v xml:space="preserve">Barapukuria TPP Unit-1 </v>
          </cell>
          <cell r="FK3" t="str">
            <v>Barapukuria TPP  Unit-2</v>
          </cell>
          <cell r="FL3" t="str">
            <v>Barapukuria 275 MW TPP Unit-3</v>
          </cell>
          <cell r="FM3" t="str">
            <v>Rangpur 20 MW  GTPP</v>
          </cell>
          <cell r="FN3" t="str">
            <v>Saidpur 20 MW GTPP</v>
          </cell>
          <cell r="FS3" t="str">
            <v>Bhola 95 MW PP (Aggreko)</v>
          </cell>
          <cell r="FT3" t="str">
            <v xml:space="preserve"> Noapara 100 MW PP (Bangla Trac)</v>
          </cell>
          <cell r="FW3" t="str">
            <v>Sirajgonj 400 MW CCPP Unit-4</v>
          </cell>
          <cell r="FX3" t="str">
            <v>Rupsha 105 MW PP (Orion rupsha)</v>
          </cell>
          <cell r="FY3" t="str">
            <v>Baghabari 200 MW PP (Paramount)</v>
          </cell>
          <cell r="FZ3" t="str">
            <v>Bagura 113 MW PP (Confidence)-2</v>
          </cell>
          <cell r="GA3" t="str">
            <v>Madhumati 100 MW PP</v>
          </cell>
          <cell r="GB3" t="str">
            <v xml:space="preserve">Rangpur 113 MW PP (Confidence)  </v>
          </cell>
          <cell r="GD3" t="str">
            <v>Sympa Solar Power 8MW</v>
          </cell>
          <cell r="GE3" t="str">
            <v>Confidence Power Bogura Unit-1 113 MW</v>
          </cell>
          <cell r="GF3" t="str">
            <v>Payra 1320 MW</v>
          </cell>
          <cell r="GI3" t="str">
            <v>United Payra Power Ltd.</v>
          </cell>
          <cell r="GJ3" t="str">
            <v xml:space="preserve"> Sirajgonj 6.55 MW Solar</v>
          </cell>
          <cell r="GK3" t="str">
            <v>Mongla Orion 100 MW Solar PP</v>
          </cell>
          <cell r="GL3" t="str">
            <v>Energypac Power Venture Thakurgaon Ltd.</v>
          </cell>
          <cell r="GM3" t="str">
            <v>Khulna 330 MW CCPP (OIL)</v>
          </cell>
          <cell r="GO3" t="str">
            <v>Rampal 1320 MW (BIFPCL)</v>
          </cell>
          <cell r="GP3" t="str">
            <v xml:space="preserve">Intraco Solar  30 MW </v>
          </cell>
          <cell r="GQ3" t="str">
            <v xml:space="preserve">Barisal 307 MW </v>
          </cell>
          <cell r="GR3" t="str">
            <v>Adani Power Jharkhanda Ltd</v>
          </cell>
          <cell r="GS3" t="str">
            <v>Teesta Solar Limited</v>
          </cell>
          <cell r="GT3" t="str">
            <v>Kulna 225 MW CCPP (GAS)</v>
          </cell>
        </row>
        <row r="4">
          <cell r="C4" t="str">
            <v>PDB</v>
          </cell>
          <cell r="D4" t="str">
            <v>PDB</v>
          </cell>
          <cell r="E4" t="str">
            <v>PDB</v>
          </cell>
          <cell r="F4" t="str">
            <v>PDB</v>
          </cell>
          <cell r="G4" t="str">
            <v>IPP</v>
          </cell>
          <cell r="H4" t="str">
            <v>QRPP</v>
          </cell>
          <cell r="I4" t="str">
            <v>EGCB</v>
          </cell>
          <cell r="J4" t="str">
            <v>IPP</v>
          </cell>
          <cell r="L4" t="str">
            <v>SBU, PDB</v>
          </cell>
          <cell r="M4" t="str">
            <v>IPP</v>
          </cell>
          <cell r="N4" t="str">
            <v>IPP</v>
          </cell>
          <cell r="O4" t="str">
            <v>NENP</v>
          </cell>
          <cell r="P4" t="str">
            <v>NENP</v>
          </cell>
          <cell r="Q4" t="str">
            <v>IPP</v>
          </cell>
          <cell r="R4" t="str">
            <v>EGCB</v>
          </cell>
          <cell r="S4" t="str">
            <v>PDB</v>
          </cell>
          <cell r="T4" t="str">
            <v>EGCB</v>
          </cell>
          <cell r="U4" t="str">
            <v>NENP</v>
          </cell>
          <cell r="V4" t="str">
            <v>IPP</v>
          </cell>
          <cell r="W4" t="str">
            <v>BPDB-RPCL</v>
          </cell>
          <cell r="X4" t="str">
            <v>NENP</v>
          </cell>
          <cell r="Y4" t="str">
            <v>IPP</v>
          </cell>
          <cell r="AA4" t="str">
            <v>IPP</v>
          </cell>
          <cell r="AB4" t="str">
            <v>IPP</v>
          </cell>
          <cell r="AC4" t="str">
            <v>IPP</v>
          </cell>
          <cell r="AD4" t="str">
            <v>IPP</v>
          </cell>
          <cell r="AE4" t="str">
            <v>SIPP, REB</v>
          </cell>
          <cell r="AF4" t="str">
            <v>SIPP,REB</v>
          </cell>
          <cell r="AH4" t="str">
            <v>SIPP,REB</v>
          </cell>
          <cell r="AI4" t="str">
            <v>SIPP,REB</v>
          </cell>
          <cell r="AJ4" t="str">
            <v>RPCL</v>
          </cell>
          <cell r="AK4" t="str">
            <v>PDB</v>
          </cell>
          <cell r="AL4" t="str">
            <v>PDB</v>
          </cell>
          <cell r="AN4" t="str">
            <v>PDB</v>
          </cell>
          <cell r="AO4" t="str">
            <v>PDB</v>
          </cell>
          <cell r="AP4" t="str">
            <v>RPCL</v>
          </cell>
          <cell r="AQ4" t="str">
            <v>PDB</v>
          </cell>
          <cell r="AS4" t="str">
            <v>PDB</v>
          </cell>
          <cell r="AV4" t="str">
            <v>IPP</v>
          </cell>
          <cell r="AW4" t="str">
            <v>PDB</v>
          </cell>
          <cell r="AX4" t="str">
            <v>PDB</v>
          </cell>
          <cell r="AY4" t="str">
            <v>NENP</v>
          </cell>
          <cell r="AZ4" t="str">
            <v>IPP</v>
          </cell>
          <cell r="BA4" t="str">
            <v>IPP</v>
          </cell>
          <cell r="BB4" t="str">
            <v>SIPP, PDB</v>
          </cell>
          <cell r="BD4" t="str">
            <v>APSCL</v>
          </cell>
          <cell r="BE4" t="str">
            <v>APSCL</v>
          </cell>
          <cell r="BF4" t="str">
            <v>APSCL</v>
          </cell>
          <cell r="BG4" t="str">
            <v>APSCL</v>
          </cell>
          <cell r="BH4" t="str">
            <v>APSCL</v>
          </cell>
          <cell r="BI4" t="str">
            <v>APSCL</v>
          </cell>
          <cell r="BJ4" t="str">
            <v>IPP</v>
          </cell>
          <cell r="BK4" t="str">
            <v>PDB</v>
          </cell>
          <cell r="BL4" t="str">
            <v>APSCL</v>
          </cell>
          <cell r="BM4" t="str">
            <v>QRPP</v>
          </cell>
          <cell r="BO4" t="str">
            <v>IPP</v>
          </cell>
          <cell r="BQ4" t="str">
            <v>PDB</v>
          </cell>
          <cell r="BR4" t="str">
            <v>IPP</v>
          </cell>
          <cell r="BS4" t="str">
            <v>SIPP, PDB</v>
          </cell>
          <cell r="BT4" t="str">
            <v>SIPP, REB</v>
          </cell>
          <cell r="BU4" t="str">
            <v>SIPP, PDB</v>
          </cell>
          <cell r="BV4" t="str">
            <v>SIPP, REB</v>
          </cell>
          <cell r="BW4" t="str">
            <v>Imported power</v>
          </cell>
          <cell r="BX4" t="str">
            <v>IPP</v>
          </cell>
          <cell r="BY4" t="str">
            <v>IPP</v>
          </cell>
          <cell r="BZ4" t="str">
            <v>SIPP, PDB</v>
          </cell>
          <cell r="CA4" t="str">
            <v>IPP</v>
          </cell>
          <cell r="CB4" t="str">
            <v>PDB</v>
          </cell>
          <cell r="CC4" t="str">
            <v>PDB</v>
          </cell>
          <cell r="CD4" t="str">
            <v xml:space="preserve">RPP </v>
          </cell>
          <cell r="CE4" t="str">
            <v>NENP</v>
          </cell>
          <cell r="CF4" t="str">
            <v>IPP</v>
          </cell>
          <cell r="CG4" t="str">
            <v>PDB</v>
          </cell>
          <cell r="CH4" t="str">
            <v>PDB</v>
          </cell>
          <cell r="CI4" t="str">
            <v xml:space="preserve">RPP </v>
          </cell>
          <cell r="CK4" t="str">
            <v>PDB</v>
          </cell>
          <cell r="CL4" t="str">
            <v>PDB</v>
          </cell>
          <cell r="CM4" t="str">
            <v>NENP</v>
          </cell>
          <cell r="CN4" t="str">
            <v xml:space="preserve">RPP </v>
          </cell>
          <cell r="CO4" t="str">
            <v>IPP</v>
          </cell>
          <cell r="CP4" t="str">
            <v>SIPP, REB</v>
          </cell>
          <cell r="CQ4" t="str">
            <v>SIPP, REB</v>
          </cell>
          <cell r="CR4" t="str">
            <v>IPP</v>
          </cell>
          <cell r="CS4" t="str">
            <v>IPP</v>
          </cell>
          <cell r="CU4" t="str">
            <v>IPP</v>
          </cell>
          <cell r="CV4" t="str">
            <v>IPP</v>
          </cell>
          <cell r="CW4" t="str">
            <v>IPP</v>
          </cell>
          <cell r="CX4" t="str">
            <v>IPP</v>
          </cell>
          <cell r="CY4" t="str">
            <v>IPP</v>
          </cell>
          <cell r="CZ4" t="str">
            <v>IPP</v>
          </cell>
          <cell r="DA4" t="str">
            <v>IPP</v>
          </cell>
          <cell r="DB4" t="str">
            <v>IPP</v>
          </cell>
          <cell r="DC4" t="str">
            <v>PDB</v>
          </cell>
          <cell r="DD4" t="str">
            <v>IPP</v>
          </cell>
          <cell r="DE4" t="str">
            <v>RPCL</v>
          </cell>
          <cell r="DF4" t="str">
            <v>IPP</v>
          </cell>
          <cell r="DG4" t="str">
            <v>PDB</v>
          </cell>
          <cell r="DH4" t="str">
            <v>IPP</v>
          </cell>
          <cell r="DI4" t="str">
            <v>IPP</v>
          </cell>
          <cell r="DJ4" t="str">
            <v>IPP</v>
          </cell>
          <cell r="DK4" t="str">
            <v>IPP</v>
          </cell>
          <cell r="DL4" t="str">
            <v>IPP</v>
          </cell>
          <cell r="DM4" t="str">
            <v>IPP</v>
          </cell>
          <cell r="DN4" t="str">
            <v>PDB</v>
          </cell>
          <cell r="DO4" t="str">
            <v>IPP</v>
          </cell>
          <cell r="DP4" t="str">
            <v>IPP</v>
          </cell>
          <cell r="DQ4" t="str">
            <v>IPP</v>
          </cell>
          <cell r="DR4" t="str">
            <v>IPP</v>
          </cell>
          <cell r="DS4" t="str">
            <v>PDB</v>
          </cell>
          <cell r="DT4" t="str">
            <v>IPP</v>
          </cell>
          <cell r="DU4" t="str">
            <v>IPP</v>
          </cell>
          <cell r="DV4" t="str">
            <v>IPP</v>
          </cell>
          <cell r="DW4" t="str">
            <v>IPP</v>
          </cell>
          <cell r="DX4" t="str">
            <v>APSCL</v>
          </cell>
          <cell r="DY4" t="str">
            <v>BPDB-RPCL</v>
          </cell>
          <cell r="DZ4" t="str">
            <v>BPDB-RPCL</v>
          </cell>
          <cell r="EA4" t="str">
            <v xml:space="preserve">SS Power </v>
          </cell>
          <cell r="EB4" t="str">
            <v>IPP</v>
          </cell>
          <cell r="EC4" t="str">
            <v>CPGCL</v>
          </cell>
          <cell r="ED4" t="str">
            <v>IPP</v>
          </cell>
          <cell r="EE4" t="str">
            <v>IPP</v>
          </cell>
          <cell r="EF4" t="str">
            <v>EGCB</v>
          </cell>
          <cell r="EH4" t="str">
            <v>Imported power</v>
          </cell>
          <cell r="EI4" t="str">
            <v>PDB</v>
          </cell>
          <cell r="EJ4" t="str">
            <v>NWPGCL</v>
          </cell>
          <cell r="EL4" t="str">
            <v>NENP</v>
          </cell>
          <cell r="EM4" t="str">
            <v>NWPGCL</v>
          </cell>
          <cell r="EP4" t="str">
            <v>PDB</v>
          </cell>
          <cell r="EQ4" t="str">
            <v>PDB</v>
          </cell>
          <cell r="ER4" t="str">
            <v>NENP</v>
          </cell>
          <cell r="ES4" t="str">
            <v>PDB</v>
          </cell>
          <cell r="ET4" t="str">
            <v>NENP</v>
          </cell>
          <cell r="EU4" t="str">
            <v>IPP</v>
          </cell>
          <cell r="EW4" t="str">
            <v>PDB</v>
          </cell>
          <cell r="EX4" t="str">
            <v>PDB</v>
          </cell>
          <cell r="EY4" t="str">
            <v>PDB</v>
          </cell>
          <cell r="EZ4" t="str">
            <v>PDB</v>
          </cell>
          <cell r="FA4" t="str">
            <v>PDB</v>
          </cell>
          <cell r="FB4" t="str">
            <v>NENP</v>
          </cell>
          <cell r="FC4" t="str">
            <v>QRPP</v>
          </cell>
          <cell r="FD4" t="str">
            <v>PDB</v>
          </cell>
          <cell r="FE4" t="str">
            <v>IPP</v>
          </cell>
          <cell r="FF4" t="str">
            <v>PDB</v>
          </cell>
          <cell r="FG4" t="str">
            <v xml:space="preserve">RPP </v>
          </cell>
          <cell r="FH4" t="str">
            <v>NENP</v>
          </cell>
          <cell r="FI4" t="str">
            <v>SIPP, REB</v>
          </cell>
          <cell r="FJ4" t="str">
            <v>PDB</v>
          </cell>
          <cell r="FK4" t="str">
            <v>PDB</v>
          </cell>
          <cell r="FL4" t="str">
            <v>PDB</v>
          </cell>
          <cell r="FM4" t="str">
            <v>PDB</v>
          </cell>
          <cell r="FN4" t="str">
            <v>PDB</v>
          </cell>
          <cell r="FO4" t="str">
            <v>NWPGCL</v>
          </cell>
          <cell r="FQ4" t="str">
            <v>NWPGCL</v>
          </cell>
          <cell r="FS4" t="str">
            <v>QRPP</v>
          </cell>
          <cell r="FT4" t="str">
            <v>IPP</v>
          </cell>
          <cell r="FU4" t="str">
            <v>NWPGCL</v>
          </cell>
          <cell r="FW4" t="str">
            <v>SNWPGCL</v>
          </cell>
          <cell r="FX4" t="str">
            <v>IPP</v>
          </cell>
          <cell r="FY4" t="str">
            <v>IPP</v>
          </cell>
          <cell r="FZ4" t="str">
            <v>IPP</v>
          </cell>
          <cell r="GA4" t="str">
            <v>NWPGCL</v>
          </cell>
          <cell r="GB4" t="str">
            <v>IPP</v>
          </cell>
          <cell r="GD4" t="str">
            <v>IPP</v>
          </cell>
          <cell r="GE4" t="str">
            <v>IPP</v>
          </cell>
          <cell r="GF4" t="str">
            <v>BCPCL</v>
          </cell>
          <cell r="GG4" t="str">
            <v>IPP</v>
          </cell>
          <cell r="GI4" t="str">
            <v>IPP</v>
          </cell>
          <cell r="GJ4" t="str">
            <v>NWPGCL</v>
          </cell>
          <cell r="GK4" t="str">
            <v>IPP</v>
          </cell>
          <cell r="GL4" t="str">
            <v>IPP</v>
          </cell>
          <cell r="GM4" t="str">
            <v>BPDB</v>
          </cell>
          <cell r="GO4" t="str">
            <v>NTPC&amp;BPDB</v>
          </cell>
          <cell r="GP4" t="str">
            <v>IPP</v>
          </cell>
          <cell r="GQ4" t="str">
            <v>IPP</v>
          </cell>
          <cell r="GR4" t="str">
            <v>Imported power</v>
          </cell>
          <cell r="GS4" t="str">
            <v xml:space="preserve">BPCL </v>
          </cell>
          <cell r="GT4" t="str">
            <v>NWPGCL</v>
          </cell>
        </row>
        <row r="6">
          <cell r="C6" t="str">
            <v>1*260</v>
          </cell>
          <cell r="D6" t="str">
            <v>1*210</v>
          </cell>
          <cell r="E6" t="str">
            <v>1*210</v>
          </cell>
          <cell r="F6" t="str">
            <v>1*243+1*122</v>
          </cell>
          <cell r="G6" t="str">
            <v>34*3.35</v>
          </cell>
          <cell r="H6" t="str">
            <v>2*40</v>
          </cell>
          <cell r="I6" t="str">
            <v>1*273+1*139</v>
          </cell>
          <cell r="J6" t="str">
            <v>1*235+1*125</v>
          </cell>
          <cell r="L6" t="str">
            <v>2*32</v>
          </cell>
          <cell r="M6" t="str">
            <v>2*150+1*150</v>
          </cell>
          <cell r="N6" t="str">
            <v>2*110+1*110</v>
          </cell>
          <cell r="O6" t="str">
            <v>12*8.9</v>
          </cell>
          <cell r="P6" t="str">
            <v>6*17</v>
          </cell>
          <cell r="Q6" t="str">
            <v>3*17.08+1*11.3</v>
          </cell>
          <cell r="R6" t="str">
            <v>1*217+118</v>
          </cell>
          <cell r="S6" t="str">
            <v xml:space="preserve"> 1*210</v>
          </cell>
          <cell r="T6" t="str">
            <v xml:space="preserve"> 2*105</v>
          </cell>
          <cell r="U6" t="str">
            <v>12*8.9</v>
          </cell>
          <cell r="V6" t="str">
            <v>12*8.924</v>
          </cell>
          <cell r="W6" t="str">
            <v>9*17.06</v>
          </cell>
          <cell r="X6" t="str">
            <v>8*13.45</v>
          </cell>
          <cell r="Y6" t="str">
            <v>12*8.775+1*3.5</v>
          </cell>
          <cell r="AA6" t="str">
            <v>7*7.9</v>
          </cell>
          <cell r="AB6" t="str">
            <v>3*18</v>
          </cell>
          <cell r="AC6" t="str">
            <v>3*19.3</v>
          </cell>
          <cell r="AD6" t="str">
            <v>3*19.3</v>
          </cell>
          <cell r="AE6" t="str">
            <v>8*2.90</v>
          </cell>
          <cell r="AF6" t="str">
            <v>3*3.67+4*8.73</v>
          </cell>
          <cell r="AH6" t="str">
            <v>4*8.73</v>
          </cell>
          <cell r="AI6" t="str">
            <v>4*8.73</v>
          </cell>
          <cell r="AJ6" t="str">
            <v>6*8.9</v>
          </cell>
          <cell r="AK6" t="str">
            <v>1* 105</v>
          </cell>
          <cell r="AN6" t="str">
            <v>1*210</v>
          </cell>
          <cell r="AO6" t="str">
            <v>1*210</v>
          </cell>
          <cell r="AP6" t="str">
            <v>3*8.9</v>
          </cell>
          <cell r="AQ6" t="str">
            <v>1*150+1*75</v>
          </cell>
          <cell r="AS6" t="str">
            <v xml:space="preserve">1*150 </v>
          </cell>
          <cell r="AV6" t="str">
            <v>4*6.7</v>
          </cell>
          <cell r="AW6" t="str">
            <v>11*8.9</v>
          </cell>
          <cell r="AX6" t="str">
            <v>6*17</v>
          </cell>
          <cell r="AY6" t="str">
            <v>8*13.45</v>
          </cell>
          <cell r="AZ6" t="str">
            <v>16*7</v>
          </cell>
          <cell r="BA6" t="str">
            <v>8*6.98</v>
          </cell>
          <cell r="BB6" t="str">
            <v>8*2.90</v>
          </cell>
          <cell r="BC6" t="str">
            <v>5*8.73+3*9.34</v>
          </cell>
          <cell r="BD6" t="str">
            <v>1*150</v>
          </cell>
          <cell r="BE6" t="str">
            <v>1*150</v>
          </cell>
          <cell r="BF6" t="str">
            <v>1*150</v>
          </cell>
          <cell r="BG6" t="str">
            <v>1*360</v>
          </cell>
          <cell r="BH6" t="str">
            <v>1*360</v>
          </cell>
          <cell r="BI6" t="str">
            <v>1*142+1*75</v>
          </cell>
          <cell r="BJ6" t="str">
            <v>20*9.73+1*16</v>
          </cell>
          <cell r="BK6" t="str">
            <v>1*106+1*57</v>
          </cell>
          <cell r="BL6" t="str">
            <v>14*3.968</v>
          </cell>
          <cell r="BO6" t="str">
            <v>6*9.34</v>
          </cell>
          <cell r="BQ6" t="str">
            <v>6*8.92</v>
          </cell>
          <cell r="BR6" t="str">
            <v>6*8.92</v>
          </cell>
          <cell r="BS6" t="str">
            <v>8*2.90</v>
          </cell>
          <cell r="BT6" t="str">
            <v>4*2.90</v>
          </cell>
          <cell r="BU6" t="str">
            <v>4*8.73</v>
          </cell>
          <cell r="BV6" t="str">
            <v>3*3.67+2*6.97</v>
          </cell>
          <cell r="BX6" t="str">
            <v>4*35+1*70</v>
          </cell>
          <cell r="BY6">
            <v>0</v>
          </cell>
          <cell r="BZ6" t="str">
            <v>8*2.90</v>
          </cell>
          <cell r="CA6" t="str">
            <v>1*3</v>
          </cell>
          <cell r="CB6" t="str">
            <v>2*32+1*33</v>
          </cell>
          <cell r="CC6" t="str">
            <v>2*35+1*35</v>
          </cell>
          <cell r="CD6" t="str">
            <v>19*2.90</v>
          </cell>
          <cell r="CE6" t="str">
            <v>12*3.3+5*2</v>
          </cell>
          <cell r="CF6" t="str">
            <v>1*109+1*54</v>
          </cell>
          <cell r="CG6" t="str">
            <v>3*110</v>
          </cell>
          <cell r="CH6" t="str">
            <v>2*35</v>
          </cell>
          <cell r="CI6" t="str">
            <v>32*2.90</v>
          </cell>
          <cell r="CK6" t="str">
            <v>1*142+1*89</v>
          </cell>
          <cell r="CL6" t="str">
            <v>1*20</v>
          </cell>
          <cell r="CM6" t="str">
            <v>27*2</v>
          </cell>
          <cell r="CN6" t="str">
            <v>6*1.95</v>
          </cell>
          <cell r="CO6" t="str">
            <v>1*222+1*119</v>
          </cell>
          <cell r="CP6" t="str">
            <v>3*9.34</v>
          </cell>
          <cell r="CQ6" t="str">
            <v>4*2.90</v>
          </cell>
          <cell r="CR6" t="str">
            <v>154*1.4</v>
          </cell>
          <cell r="CS6" t="str">
            <v>18*17.076</v>
          </cell>
          <cell r="CU6" t="str">
            <v>114*0.959</v>
          </cell>
          <cell r="CV6" t="str">
            <v>9.78*21</v>
          </cell>
          <cell r="CW6" t="str">
            <v>0.85*23+0.95*91</v>
          </cell>
          <cell r="CX6" t="str">
            <v>8*18.45+8.97</v>
          </cell>
          <cell r="CY6">
            <v>20</v>
          </cell>
          <cell r="CZ6" t="str">
            <v>8*13.5</v>
          </cell>
          <cell r="DA6" t="str">
            <v>12*18.4</v>
          </cell>
          <cell r="DB6" t="str">
            <v>23*7.015</v>
          </cell>
          <cell r="DC6" t="str">
            <v>285*1+134*1</v>
          </cell>
          <cell r="DD6" t="str">
            <v>9.78*12</v>
          </cell>
          <cell r="DE6" t="str">
            <v>6*17.5</v>
          </cell>
          <cell r="DF6" t="str">
            <v>6*17.5</v>
          </cell>
          <cell r="DG6" t="str">
            <v>7.4 MW</v>
          </cell>
          <cell r="DH6" t="str">
            <v>17*17+24</v>
          </cell>
          <cell r="DI6" t="str">
            <v>3*18.55+1*3.6</v>
          </cell>
          <cell r="DJ6" t="str">
            <v>18.415*6+6.5</v>
          </cell>
          <cell r="DK6" t="str">
            <v>7*18.415+1*9.78</v>
          </cell>
          <cell r="DL6" t="str">
            <v>12*9.78+2*3.1</v>
          </cell>
          <cell r="DM6" t="str">
            <v>8*13.6</v>
          </cell>
          <cell r="DN6" t="str">
            <v>400 MW</v>
          </cell>
          <cell r="DO6" t="str">
            <v>18.5*6</v>
          </cell>
          <cell r="DP6">
            <v>50</v>
          </cell>
          <cell r="DQ6" t="str">
            <v>9*18</v>
          </cell>
          <cell r="DR6" t="str">
            <v>6*21.2</v>
          </cell>
          <cell r="DS6" t="str">
            <v>1*100</v>
          </cell>
          <cell r="DT6" t="str">
            <v>3*18.2</v>
          </cell>
          <cell r="DU6">
            <v>35</v>
          </cell>
          <cell r="DV6" t="str">
            <v>4*18.5+2*22.5</v>
          </cell>
          <cell r="DW6" t="str">
            <v>18.4*3</v>
          </cell>
          <cell r="DX6" t="str">
            <v>284*1+116*1</v>
          </cell>
          <cell r="DY6" t="str">
            <v>18.5*9</v>
          </cell>
          <cell r="DZ6" t="str">
            <v>18.5*9</v>
          </cell>
          <cell r="EA6" t="str">
            <v>2*612</v>
          </cell>
          <cell r="EB6">
            <v>66</v>
          </cell>
          <cell r="ED6">
            <v>586</v>
          </cell>
          <cell r="EE6">
            <v>589</v>
          </cell>
          <cell r="EF6">
            <v>75</v>
          </cell>
          <cell r="EH6" t="str">
            <v>2*500</v>
          </cell>
          <cell r="EI6" t="str">
            <v>1*20</v>
          </cell>
          <cell r="EJ6" t="str">
            <v>1*278+1*132</v>
          </cell>
          <cell r="EL6" t="str">
            <v>7*17</v>
          </cell>
          <cell r="EM6" t="str">
            <v>1*150+1*75</v>
          </cell>
          <cell r="EP6" t="str">
            <v>8*6.89</v>
          </cell>
          <cell r="EQ6" t="str">
            <v>16*6.98</v>
          </cell>
          <cell r="ER6" t="str">
            <v>5*8.5</v>
          </cell>
          <cell r="ES6" t="str">
            <v>2*63+1*68</v>
          </cell>
          <cell r="ET6" t="str">
            <v>1*34.50</v>
          </cell>
          <cell r="EU6" t="str">
            <v>7*17.076</v>
          </cell>
          <cell r="EW6" t="str">
            <v>1*100</v>
          </cell>
          <cell r="EX6" t="str">
            <v>1*71</v>
          </cell>
          <cell r="EY6" t="str">
            <v>6*8.9</v>
          </cell>
          <cell r="EZ6" t="str">
            <v>9*8.29</v>
          </cell>
          <cell r="FA6" t="str">
            <v>12*8.924</v>
          </cell>
          <cell r="FB6" t="str">
            <v>7*7.79</v>
          </cell>
          <cell r="FC6" t="str">
            <v>6*8.9</v>
          </cell>
          <cell r="FD6" t="str">
            <v>6*8.7</v>
          </cell>
          <cell r="FE6" t="str">
            <v>6*8.92</v>
          </cell>
          <cell r="FF6" t="str">
            <v>6*8.7</v>
          </cell>
          <cell r="FG6">
            <v>0</v>
          </cell>
          <cell r="FH6" t="str">
            <v>5*3.3+5*2</v>
          </cell>
          <cell r="FI6" t="str">
            <v>4*2.90</v>
          </cell>
          <cell r="FJ6" t="str">
            <v>1*125</v>
          </cell>
          <cell r="FK6" t="str">
            <v>1*125</v>
          </cell>
          <cell r="FL6" t="str">
            <v>1*275</v>
          </cell>
          <cell r="FM6" t="str">
            <v>1*20</v>
          </cell>
          <cell r="FN6" t="str">
            <v>1*20</v>
          </cell>
          <cell r="FO6" t="str">
            <v>1*150+1*75</v>
          </cell>
          <cell r="FQ6" t="str">
            <v>1*150+1*75</v>
          </cell>
          <cell r="FS6" t="str">
            <v>96*1.10</v>
          </cell>
          <cell r="FT6" t="str">
            <v>70*1.4</v>
          </cell>
          <cell r="FU6" t="str">
            <v>1*141</v>
          </cell>
          <cell r="FW6" t="str">
            <v>1*282+1*132</v>
          </cell>
          <cell r="FX6" t="str">
            <v>6*18.445</v>
          </cell>
          <cell r="FY6" t="str">
            <v>135*1.6</v>
          </cell>
          <cell r="FZ6" t="str">
            <v>6*18.55+7.2</v>
          </cell>
          <cell r="GA6" t="str">
            <v>6*18</v>
          </cell>
          <cell r="GB6" t="str">
            <v>9*6.984+7*7.015+3.15*2</v>
          </cell>
          <cell r="GD6" t="str">
            <v>8 MW</v>
          </cell>
          <cell r="GE6" t="str">
            <v>6*18.55</v>
          </cell>
          <cell r="GF6" t="str">
            <v>2*622</v>
          </cell>
          <cell r="GG6">
            <v>220</v>
          </cell>
          <cell r="GI6" t="str">
            <v>8*18.5+1*9.5</v>
          </cell>
          <cell r="GJ6" t="str">
            <v>1*6</v>
          </cell>
          <cell r="GK6">
            <v>100</v>
          </cell>
          <cell r="GL6">
            <v>115</v>
          </cell>
          <cell r="GM6" t="str">
            <v>1*220+1*110</v>
          </cell>
          <cell r="GO6" t="str">
            <v>660*2</v>
          </cell>
          <cell r="GP6" t="str">
            <v>1*30</v>
          </cell>
          <cell r="GQ6" t="str">
            <v>307*1</v>
          </cell>
          <cell r="GR6" t="str">
            <v>748*2</v>
          </cell>
          <cell r="GS6" t="str">
            <v>16*12.5</v>
          </cell>
        </row>
        <row r="8">
          <cell r="C8">
            <v>260</v>
          </cell>
          <cell r="D8">
            <v>180</v>
          </cell>
          <cell r="E8">
            <v>190</v>
          </cell>
          <cell r="F8">
            <v>365</v>
          </cell>
          <cell r="G8">
            <v>108</v>
          </cell>
          <cell r="I8">
            <v>412</v>
          </cell>
          <cell r="J8">
            <v>0</v>
          </cell>
          <cell r="L8">
            <v>20</v>
          </cell>
          <cell r="M8">
            <v>450</v>
          </cell>
          <cell r="N8">
            <v>335</v>
          </cell>
          <cell r="O8">
            <v>100</v>
          </cell>
          <cell r="P8">
            <v>102</v>
          </cell>
          <cell r="Q8">
            <v>55</v>
          </cell>
          <cell r="R8">
            <v>335</v>
          </cell>
          <cell r="S8">
            <v>115</v>
          </cell>
          <cell r="T8">
            <v>210</v>
          </cell>
          <cell r="U8">
            <v>100</v>
          </cell>
          <cell r="V8">
            <v>102</v>
          </cell>
          <cell r="W8">
            <v>149</v>
          </cell>
          <cell r="X8">
            <v>75</v>
          </cell>
          <cell r="Y8">
            <v>0</v>
          </cell>
          <cell r="AA8">
            <v>0</v>
          </cell>
          <cell r="AB8">
            <v>54</v>
          </cell>
          <cell r="AC8">
            <v>55</v>
          </cell>
          <cell r="AD8">
            <v>55</v>
          </cell>
          <cell r="AE8">
            <v>22</v>
          </cell>
          <cell r="AF8">
            <v>45</v>
          </cell>
          <cell r="AG8">
            <v>35</v>
          </cell>
          <cell r="AH8">
            <v>33</v>
          </cell>
          <cell r="AI8">
            <v>33</v>
          </cell>
          <cell r="AJ8">
            <v>52</v>
          </cell>
          <cell r="AK8">
            <v>105</v>
          </cell>
          <cell r="AL8">
            <v>130</v>
          </cell>
          <cell r="AM8">
            <v>100</v>
          </cell>
          <cell r="AN8">
            <v>180</v>
          </cell>
          <cell r="AO8">
            <v>180</v>
          </cell>
          <cell r="AP8">
            <v>25</v>
          </cell>
          <cell r="AQ8">
            <v>225</v>
          </cell>
          <cell r="AS8">
            <v>150</v>
          </cell>
          <cell r="AV8">
            <v>22</v>
          </cell>
          <cell r="AW8">
            <v>98</v>
          </cell>
          <cell r="AX8">
            <v>102</v>
          </cell>
          <cell r="AY8">
            <v>100</v>
          </cell>
          <cell r="AZ8">
            <v>108</v>
          </cell>
          <cell r="BA8">
            <v>50</v>
          </cell>
          <cell r="BB8">
            <v>22</v>
          </cell>
          <cell r="BD8">
            <v>0</v>
          </cell>
          <cell r="BE8">
            <v>0</v>
          </cell>
          <cell r="BF8">
            <v>0</v>
          </cell>
          <cell r="BG8">
            <v>360</v>
          </cell>
          <cell r="BH8">
            <v>360</v>
          </cell>
          <cell r="BI8">
            <v>221</v>
          </cell>
          <cell r="BJ8">
            <v>195</v>
          </cell>
          <cell r="BK8">
            <v>163</v>
          </cell>
          <cell r="BL8">
            <v>45</v>
          </cell>
          <cell r="BM8">
            <v>55</v>
          </cell>
          <cell r="BO8">
            <v>51</v>
          </cell>
          <cell r="BQ8">
            <v>52</v>
          </cell>
          <cell r="BR8">
            <v>52</v>
          </cell>
          <cell r="BS8">
            <v>22</v>
          </cell>
          <cell r="BT8">
            <v>11</v>
          </cell>
          <cell r="BU8">
            <v>33</v>
          </cell>
          <cell r="BV8">
            <v>25</v>
          </cell>
          <cell r="BW8">
            <v>160</v>
          </cell>
          <cell r="BX8">
            <v>202</v>
          </cell>
          <cell r="BY8">
            <v>0</v>
          </cell>
          <cell r="BZ8">
            <v>22</v>
          </cell>
          <cell r="CA8">
            <v>3</v>
          </cell>
          <cell r="CB8">
            <v>70</v>
          </cell>
          <cell r="CC8">
            <v>90</v>
          </cell>
          <cell r="CD8">
            <v>51</v>
          </cell>
          <cell r="CE8">
            <v>50</v>
          </cell>
          <cell r="CF8">
            <v>163</v>
          </cell>
          <cell r="CG8">
            <v>330</v>
          </cell>
          <cell r="CH8">
            <v>66</v>
          </cell>
          <cell r="CI8">
            <v>86</v>
          </cell>
          <cell r="CK8">
            <v>231</v>
          </cell>
          <cell r="CL8">
            <v>20</v>
          </cell>
          <cell r="CM8">
            <v>0</v>
          </cell>
          <cell r="CN8">
            <v>10</v>
          </cell>
          <cell r="CO8">
            <v>341</v>
          </cell>
          <cell r="CP8">
            <v>25</v>
          </cell>
          <cell r="CQ8">
            <v>11</v>
          </cell>
          <cell r="CR8">
            <v>0</v>
          </cell>
          <cell r="CS8">
            <v>300</v>
          </cell>
          <cell r="CU8">
            <v>0</v>
          </cell>
          <cell r="CV8">
            <v>200</v>
          </cell>
          <cell r="CW8">
            <v>0</v>
          </cell>
          <cell r="CX8">
            <v>149</v>
          </cell>
          <cell r="CY8">
            <v>20</v>
          </cell>
          <cell r="CZ8">
            <v>100</v>
          </cell>
          <cell r="DA8">
            <v>200</v>
          </cell>
          <cell r="DB8">
            <v>150</v>
          </cell>
          <cell r="DC8">
            <v>400</v>
          </cell>
          <cell r="DD8">
            <v>115</v>
          </cell>
          <cell r="DE8">
            <v>105</v>
          </cell>
          <cell r="DF8">
            <v>105</v>
          </cell>
          <cell r="DG8">
            <v>7</v>
          </cell>
          <cell r="DH8">
            <v>300</v>
          </cell>
          <cell r="DI8">
            <v>54</v>
          </cell>
          <cell r="DJ8">
            <v>110</v>
          </cell>
          <cell r="DK8">
            <v>114</v>
          </cell>
          <cell r="DL8">
            <v>113</v>
          </cell>
          <cell r="DM8">
            <v>100</v>
          </cell>
          <cell r="DN8">
            <v>383</v>
          </cell>
          <cell r="DO8">
            <v>104</v>
          </cell>
          <cell r="DP8">
            <v>50</v>
          </cell>
          <cell r="DQ8">
            <v>162</v>
          </cell>
          <cell r="DR8">
            <v>116</v>
          </cell>
          <cell r="DS8">
            <v>100</v>
          </cell>
          <cell r="DT8">
            <v>54</v>
          </cell>
          <cell r="DU8">
            <v>35</v>
          </cell>
          <cell r="DV8">
            <v>115</v>
          </cell>
          <cell r="DW8">
            <v>55</v>
          </cell>
          <cell r="DX8">
            <v>400</v>
          </cell>
          <cell r="DY8">
            <v>163</v>
          </cell>
          <cell r="DZ8">
            <v>0</v>
          </cell>
          <cell r="EA8">
            <v>1224</v>
          </cell>
          <cell r="EC8">
            <v>575</v>
          </cell>
          <cell r="EH8">
            <v>1000</v>
          </cell>
          <cell r="EI8">
            <v>16</v>
          </cell>
          <cell r="EJ8">
            <v>410</v>
          </cell>
          <cell r="EL8">
            <v>115</v>
          </cell>
          <cell r="EM8">
            <v>230</v>
          </cell>
          <cell r="EP8">
            <v>54</v>
          </cell>
          <cell r="EQ8">
            <v>109</v>
          </cell>
          <cell r="ER8">
            <v>40</v>
          </cell>
          <cell r="ES8">
            <v>194</v>
          </cell>
          <cell r="ET8">
            <v>40</v>
          </cell>
          <cell r="EU8">
            <v>110</v>
          </cell>
          <cell r="EW8">
            <v>100</v>
          </cell>
          <cell r="EX8">
            <v>71</v>
          </cell>
          <cell r="EY8">
            <v>52</v>
          </cell>
          <cell r="EZ8">
            <v>71</v>
          </cell>
          <cell r="FA8">
            <v>104</v>
          </cell>
          <cell r="FB8">
            <v>28</v>
          </cell>
          <cell r="FC8">
            <v>50</v>
          </cell>
          <cell r="FD8">
            <v>50</v>
          </cell>
          <cell r="FE8">
            <v>52</v>
          </cell>
          <cell r="FF8">
            <v>50</v>
          </cell>
          <cell r="FG8">
            <v>0</v>
          </cell>
          <cell r="FI8">
            <v>11</v>
          </cell>
          <cell r="FJ8">
            <v>85</v>
          </cell>
          <cell r="FK8">
            <v>85</v>
          </cell>
          <cell r="FL8">
            <v>274</v>
          </cell>
          <cell r="FM8">
            <v>20</v>
          </cell>
          <cell r="FN8">
            <v>20</v>
          </cell>
          <cell r="FO8">
            <v>210</v>
          </cell>
          <cell r="FQ8">
            <v>220</v>
          </cell>
          <cell r="FS8">
            <v>0</v>
          </cell>
          <cell r="FU8">
            <v>220</v>
          </cell>
          <cell r="FW8">
            <v>414</v>
          </cell>
          <cell r="FX8">
            <v>105</v>
          </cell>
          <cell r="FY8">
            <v>200</v>
          </cell>
          <cell r="FZ8">
            <v>113</v>
          </cell>
          <cell r="GA8">
            <v>105</v>
          </cell>
          <cell r="GB8">
            <v>113</v>
          </cell>
          <cell r="GD8">
            <v>8</v>
          </cell>
          <cell r="GE8">
            <v>113</v>
          </cell>
          <cell r="GF8">
            <v>1244</v>
          </cell>
          <cell r="GG8">
            <v>220</v>
          </cell>
          <cell r="GI8">
            <v>150</v>
          </cell>
          <cell r="GJ8">
            <v>6</v>
          </cell>
          <cell r="GK8">
            <v>100</v>
          </cell>
          <cell r="GL8">
            <v>115</v>
          </cell>
          <cell r="GM8">
            <v>336</v>
          </cell>
          <cell r="GO8">
            <v>617</v>
          </cell>
          <cell r="GP8">
            <v>30</v>
          </cell>
          <cell r="GQ8">
            <v>307</v>
          </cell>
          <cell r="GR8">
            <v>1496</v>
          </cell>
          <cell r="GS8">
            <v>200</v>
          </cell>
        </row>
        <row r="21">
          <cell r="B21">
            <v>0</v>
          </cell>
          <cell r="C21">
            <v>0</v>
          </cell>
          <cell r="D21">
            <v>190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363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290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16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17</v>
          </cell>
          <cell r="AG21">
            <v>22</v>
          </cell>
          <cell r="AH21">
            <v>25</v>
          </cell>
          <cell r="AI21">
            <v>15</v>
          </cell>
          <cell r="AJ21">
            <v>0</v>
          </cell>
          <cell r="AK21">
            <v>0</v>
          </cell>
          <cell r="AL21">
            <v>35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218</v>
          </cell>
          <cell r="AR21">
            <v>0</v>
          </cell>
          <cell r="AS21">
            <v>0</v>
          </cell>
          <cell r="AT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6</v>
          </cell>
          <cell r="BB21">
            <v>10</v>
          </cell>
          <cell r="BC21">
            <v>5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320</v>
          </cell>
          <cell r="BI21">
            <v>152</v>
          </cell>
          <cell r="BJ21">
            <v>5</v>
          </cell>
          <cell r="BK21">
            <v>0</v>
          </cell>
          <cell r="BL21">
            <v>46</v>
          </cell>
          <cell r="BM21">
            <v>10</v>
          </cell>
          <cell r="BN21">
            <v>0</v>
          </cell>
          <cell r="BO21">
            <v>51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33</v>
          </cell>
          <cell r="BV21">
            <v>11</v>
          </cell>
          <cell r="BW21">
            <v>94</v>
          </cell>
          <cell r="BX21">
            <v>69</v>
          </cell>
          <cell r="BY21">
            <v>0</v>
          </cell>
          <cell r="BZ21">
            <v>0</v>
          </cell>
          <cell r="CA21">
            <v>0</v>
          </cell>
          <cell r="CB21">
            <v>38</v>
          </cell>
          <cell r="CC21">
            <v>40</v>
          </cell>
          <cell r="CD21">
            <v>0</v>
          </cell>
          <cell r="CE21">
            <v>0</v>
          </cell>
          <cell r="CF21">
            <v>120</v>
          </cell>
          <cell r="CG21">
            <v>0</v>
          </cell>
          <cell r="CH21">
            <v>30</v>
          </cell>
          <cell r="CI21">
            <v>0</v>
          </cell>
          <cell r="CJ21">
            <v>0</v>
          </cell>
          <cell r="CK21">
            <v>138</v>
          </cell>
          <cell r="CL21">
            <v>18</v>
          </cell>
          <cell r="CM21">
            <v>0</v>
          </cell>
          <cell r="CN21">
            <v>10</v>
          </cell>
          <cell r="CO21">
            <v>290</v>
          </cell>
          <cell r="CP21">
            <v>16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10</v>
          </cell>
          <cell r="CW21">
            <v>0</v>
          </cell>
          <cell r="CX21">
            <v>0</v>
          </cell>
          <cell r="CY21">
            <v>2</v>
          </cell>
          <cell r="CZ21">
            <v>4</v>
          </cell>
          <cell r="DA21">
            <v>0</v>
          </cell>
          <cell r="DB21">
            <v>5</v>
          </cell>
          <cell r="DC21">
            <v>80</v>
          </cell>
          <cell r="DD21">
            <v>9</v>
          </cell>
          <cell r="DE21">
            <v>0</v>
          </cell>
          <cell r="DF21">
            <v>0</v>
          </cell>
          <cell r="DG21">
            <v>1</v>
          </cell>
          <cell r="DH21">
            <v>60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6</v>
          </cell>
          <cell r="DN21">
            <v>370</v>
          </cell>
          <cell r="DO21">
            <v>5</v>
          </cell>
          <cell r="DP21">
            <v>1</v>
          </cell>
          <cell r="DQ21">
            <v>0</v>
          </cell>
          <cell r="DR21">
            <v>17</v>
          </cell>
          <cell r="DS21">
            <v>0</v>
          </cell>
          <cell r="DT21">
            <v>0</v>
          </cell>
          <cell r="DU21">
            <v>2</v>
          </cell>
          <cell r="DV21">
            <v>0</v>
          </cell>
          <cell r="DW21">
            <v>0</v>
          </cell>
          <cell r="DX21">
            <v>330</v>
          </cell>
          <cell r="DY21">
            <v>17</v>
          </cell>
          <cell r="DZ21">
            <v>0</v>
          </cell>
          <cell r="EA21">
            <v>340</v>
          </cell>
          <cell r="EB21">
            <v>0</v>
          </cell>
          <cell r="EC21">
            <v>158</v>
          </cell>
          <cell r="ED21">
            <v>241</v>
          </cell>
          <cell r="EE21">
            <v>100</v>
          </cell>
          <cell r="EF21">
            <v>8</v>
          </cell>
          <cell r="EH21">
            <v>624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142</v>
          </cell>
          <cell r="ET21">
            <v>4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2</v>
          </cell>
          <cell r="FJ21">
            <v>0</v>
          </cell>
          <cell r="FK21">
            <v>0</v>
          </cell>
          <cell r="FL21">
            <v>170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127</v>
          </cell>
          <cell r="FV21">
            <v>0</v>
          </cell>
          <cell r="FW21">
            <v>347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1</v>
          </cell>
          <cell r="GE21">
            <v>0</v>
          </cell>
          <cell r="GF21">
            <v>910</v>
          </cell>
          <cell r="GG21">
            <v>220</v>
          </cell>
          <cell r="GH21">
            <v>0</v>
          </cell>
          <cell r="GI21">
            <v>0</v>
          </cell>
          <cell r="GJ21">
            <v>0</v>
          </cell>
          <cell r="GK21">
            <v>7</v>
          </cell>
          <cell r="GL21">
            <v>0</v>
          </cell>
          <cell r="GM21">
            <v>0</v>
          </cell>
          <cell r="GN21">
            <v>0</v>
          </cell>
          <cell r="GO21">
            <v>359</v>
          </cell>
          <cell r="GP21">
            <v>9</v>
          </cell>
          <cell r="GQ21">
            <v>150</v>
          </cell>
          <cell r="GR21">
            <v>1109</v>
          </cell>
          <cell r="GS21">
            <v>20</v>
          </cell>
          <cell r="GT21">
            <v>0</v>
          </cell>
        </row>
        <row r="48">
          <cell r="D48">
            <v>7439</v>
          </cell>
          <cell r="E48">
            <v>0.25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activeCell="J230" sqref="J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11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03"/>
      <c r="C1" s="203"/>
      <c r="D1" s="203"/>
      <c r="E1" s="203"/>
      <c r="F1" s="204"/>
      <c r="G1" s="205" t="s">
        <v>38</v>
      </c>
      <c r="H1" s="203"/>
      <c r="I1" s="203"/>
      <c r="J1" s="203"/>
      <c r="K1" s="203"/>
      <c r="L1" s="203"/>
      <c r="M1" s="203"/>
      <c r="N1" s="203"/>
      <c r="O1" s="203"/>
      <c r="P1" s="203"/>
      <c r="Q1" s="1"/>
      <c r="R1" s="2" t="s">
        <v>39</v>
      </c>
      <c r="S1" s="2"/>
    </row>
    <row r="2" spans="1:19" ht="34.5">
      <c r="A2" s="7"/>
      <c r="B2" s="203"/>
      <c r="C2" s="203"/>
      <c r="D2" s="203"/>
      <c r="E2" s="481" t="s">
        <v>967</v>
      </c>
      <c r="F2" s="206"/>
      <c r="G2" s="206"/>
      <c r="H2" s="206"/>
      <c r="I2" s="206"/>
      <c r="J2" s="206"/>
      <c r="K2" s="206"/>
      <c r="L2" s="482">
        <v>43885</v>
      </c>
      <c r="M2" s="207" t="s">
        <v>1031</v>
      </c>
      <c r="N2" s="208"/>
      <c r="O2" s="789"/>
      <c r="P2" s="203"/>
      <c r="Q2" s="1"/>
      <c r="R2" s="1"/>
      <c r="S2" s="1"/>
    </row>
    <row r="3" spans="1:19" ht="21" thickBot="1">
      <c r="A3" s="483"/>
      <c r="B3" s="3"/>
      <c r="C3" s="209" t="s">
        <v>40</v>
      </c>
      <c r="D3" s="210" t="s">
        <v>41</v>
      </c>
      <c r="E3" s="211">
        <v>43885</v>
      </c>
      <c r="F3" s="211"/>
      <c r="G3" s="190" t="s">
        <v>1031</v>
      </c>
      <c r="H3" s="212"/>
      <c r="I3" s="213"/>
      <c r="J3" s="213"/>
      <c r="K3" s="3"/>
      <c r="L3" s="199"/>
      <c r="M3" s="3"/>
      <c r="N3" s="213"/>
      <c r="O3" s="214"/>
      <c r="P3" s="215"/>
      <c r="Q3" s="215"/>
      <c r="R3" s="3"/>
      <c r="S3" s="3"/>
    </row>
    <row r="4" spans="1:19" ht="15.75" thickBot="1">
      <c r="A4" s="7"/>
      <c r="B4" s="790"/>
      <c r="C4" s="791" t="s">
        <v>42</v>
      </c>
      <c r="D4" s="791"/>
      <c r="E4" s="791" t="s">
        <v>43</v>
      </c>
      <c r="F4" s="791"/>
      <c r="G4" s="792" t="s">
        <v>44</v>
      </c>
      <c r="H4" s="793">
        <v>11218.6</v>
      </c>
      <c r="I4" s="793" t="s">
        <v>45</v>
      </c>
      <c r="J4" s="791"/>
      <c r="K4" s="794"/>
      <c r="L4" s="791" t="s">
        <v>46</v>
      </c>
      <c r="M4" s="791"/>
      <c r="N4" s="793">
        <v>12381</v>
      </c>
      <c r="O4" s="791" t="s">
        <v>45</v>
      </c>
      <c r="P4" s="791"/>
      <c r="Q4" s="791"/>
      <c r="R4" s="795"/>
      <c r="S4" s="2"/>
    </row>
    <row r="5" spans="1:19" ht="15.75" customHeight="1" thickBot="1">
      <c r="A5" s="7"/>
      <c r="B5" s="796" t="s">
        <v>47</v>
      </c>
      <c r="C5" s="797"/>
      <c r="D5" s="798"/>
      <c r="E5" s="799"/>
      <c r="F5" s="799"/>
      <c r="G5" s="800"/>
      <c r="H5" s="798"/>
      <c r="I5" s="796" t="s">
        <v>48</v>
      </c>
      <c r="J5" s="801" t="s">
        <v>49</v>
      </c>
      <c r="K5" s="802"/>
      <c r="L5" s="803" t="s">
        <v>50</v>
      </c>
      <c r="M5" s="802"/>
      <c r="N5" s="804" t="s">
        <v>51</v>
      </c>
      <c r="O5" s="804"/>
      <c r="P5" s="800" t="s">
        <v>52</v>
      </c>
      <c r="Q5" s="798"/>
      <c r="R5" s="799" t="s">
        <v>53</v>
      </c>
      <c r="S5" s="32"/>
    </row>
    <row r="6" spans="1:19" ht="15.75" thickBot="1">
      <c r="A6" s="7"/>
      <c r="B6" s="805" t="s">
        <v>54</v>
      </c>
      <c r="C6" s="805" t="s">
        <v>55</v>
      </c>
      <c r="D6" s="806"/>
      <c r="E6" s="807" t="s">
        <v>56</v>
      </c>
      <c r="F6" s="807" t="s">
        <v>57</v>
      </c>
      <c r="G6" s="808" t="s">
        <v>58</v>
      </c>
      <c r="H6" s="806"/>
      <c r="I6" s="808" t="s">
        <v>59</v>
      </c>
      <c r="J6" s="809" t="s">
        <v>60</v>
      </c>
      <c r="K6" s="810">
        <v>43884</v>
      </c>
      <c r="L6" s="811">
        <v>43885</v>
      </c>
      <c r="M6" s="812" t="s">
        <v>61</v>
      </c>
      <c r="N6" s="808" t="s">
        <v>62</v>
      </c>
      <c r="O6" s="807" t="s">
        <v>63</v>
      </c>
      <c r="P6" s="805" t="s">
        <v>64</v>
      </c>
      <c r="Q6" s="806"/>
      <c r="R6" s="813" t="s">
        <v>65</v>
      </c>
      <c r="S6" s="32"/>
    </row>
    <row r="7" spans="1:19" ht="15.75" thickBot="1">
      <c r="A7" s="7"/>
      <c r="B7" s="814"/>
      <c r="C7" s="815"/>
      <c r="D7" s="816"/>
      <c r="E7" s="817"/>
      <c r="F7" s="814"/>
      <c r="G7" s="815"/>
      <c r="H7" s="816"/>
      <c r="I7" s="814"/>
      <c r="J7" s="808" t="s">
        <v>66</v>
      </c>
      <c r="K7" s="808" t="s">
        <v>67</v>
      </c>
      <c r="L7" s="808" t="s">
        <v>68</v>
      </c>
      <c r="M7" s="807" t="s">
        <v>67</v>
      </c>
      <c r="N7" s="808" t="s">
        <v>69</v>
      </c>
      <c r="O7" s="807" t="s">
        <v>70</v>
      </c>
      <c r="P7" s="818" t="s">
        <v>71</v>
      </c>
      <c r="Q7" s="816"/>
      <c r="R7" s="813" t="s">
        <v>1</v>
      </c>
      <c r="S7" s="32"/>
    </row>
    <row r="8" spans="1:19" ht="15.75" thickBot="1">
      <c r="A8" s="7"/>
      <c r="B8" s="819"/>
      <c r="C8" s="820"/>
      <c r="D8" s="820"/>
      <c r="E8" s="804"/>
      <c r="F8" s="804"/>
      <c r="G8" s="821" t="s">
        <v>72</v>
      </c>
      <c r="H8" s="822" t="s">
        <v>45</v>
      </c>
      <c r="I8" s="819" t="s">
        <v>45</v>
      </c>
      <c r="J8" s="823" t="s">
        <v>45</v>
      </c>
      <c r="K8" s="809" t="s">
        <v>45</v>
      </c>
      <c r="L8" s="809" t="s">
        <v>45</v>
      </c>
      <c r="M8" s="819" t="s">
        <v>45</v>
      </c>
      <c r="N8" s="809" t="s">
        <v>45</v>
      </c>
      <c r="O8" s="819" t="s">
        <v>45</v>
      </c>
      <c r="P8" s="824"/>
      <c r="Q8" s="825"/>
      <c r="R8" s="804"/>
      <c r="S8" s="179"/>
    </row>
    <row r="9" spans="1:19">
      <c r="A9" s="7"/>
      <c r="B9" s="1461">
        <v>1</v>
      </c>
      <c r="C9" s="826" t="s">
        <v>710</v>
      </c>
      <c r="D9" s="1460"/>
      <c r="E9" s="827" t="s">
        <v>73</v>
      </c>
      <c r="F9" s="828" t="s">
        <v>74</v>
      </c>
      <c r="G9" s="1627" t="s">
        <v>711</v>
      </c>
      <c r="H9" s="1461">
        <v>260</v>
      </c>
      <c r="I9" s="1462">
        <v>260</v>
      </c>
      <c r="J9" s="1463">
        <v>0</v>
      </c>
      <c r="K9" s="1464">
        <v>0</v>
      </c>
      <c r="L9" s="1463">
        <v>0</v>
      </c>
      <c r="M9" s="1464">
        <v>0</v>
      </c>
      <c r="N9" s="1464"/>
      <c r="O9" s="829">
        <v>260</v>
      </c>
      <c r="P9" s="831" t="s">
        <v>112</v>
      </c>
      <c r="Q9" s="830"/>
      <c r="R9" s="1467"/>
      <c r="S9" s="180"/>
    </row>
    <row r="10" spans="1:19">
      <c r="A10" s="7"/>
      <c r="B10" s="1628">
        <v>2</v>
      </c>
      <c r="C10" s="826" t="s">
        <v>479</v>
      </c>
      <c r="D10" s="1460"/>
      <c r="E10" s="1473" t="s">
        <v>73</v>
      </c>
      <c r="F10" s="1461" t="s">
        <v>74</v>
      </c>
      <c r="G10" s="1627" t="s">
        <v>75</v>
      </c>
      <c r="H10" s="1461">
        <v>210</v>
      </c>
      <c r="I10" s="1462">
        <v>180</v>
      </c>
      <c r="J10" s="1463">
        <v>138</v>
      </c>
      <c r="K10" s="1464">
        <v>140</v>
      </c>
      <c r="L10" s="1463">
        <v>180</v>
      </c>
      <c r="M10" s="1464">
        <v>180</v>
      </c>
      <c r="N10" s="1464"/>
      <c r="O10" s="829"/>
      <c r="P10" s="831"/>
      <c r="Q10" s="830"/>
      <c r="R10" s="1479"/>
      <c r="S10" s="180"/>
    </row>
    <row r="11" spans="1:19">
      <c r="A11" s="7"/>
      <c r="B11" s="832"/>
      <c r="C11" s="826" t="s">
        <v>481</v>
      </c>
      <c r="D11" s="1460"/>
      <c r="E11" s="1473" t="s">
        <v>73</v>
      </c>
      <c r="F11" s="1461" t="s">
        <v>74</v>
      </c>
      <c r="G11" s="1627" t="s">
        <v>75</v>
      </c>
      <c r="H11" s="1461">
        <v>210</v>
      </c>
      <c r="I11" s="1462">
        <v>190</v>
      </c>
      <c r="J11" s="1463">
        <v>0</v>
      </c>
      <c r="K11" s="1464">
        <v>0</v>
      </c>
      <c r="L11" s="1463">
        <v>0</v>
      </c>
      <c r="M11" s="1464">
        <v>0</v>
      </c>
      <c r="N11" s="1464"/>
      <c r="O11" s="829">
        <v>190</v>
      </c>
      <c r="P11" s="831" t="s">
        <v>112</v>
      </c>
      <c r="Q11" s="830"/>
      <c r="R11" s="1629"/>
      <c r="S11" s="180"/>
    </row>
    <row r="12" spans="1:19">
      <c r="A12" s="7"/>
      <c r="B12" s="1461">
        <v>3</v>
      </c>
      <c r="C12" s="826" t="s">
        <v>482</v>
      </c>
      <c r="D12" s="1460"/>
      <c r="E12" s="1473" t="s">
        <v>73</v>
      </c>
      <c r="F12" s="1461" t="s">
        <v>74</v>
      </c>
      <c r="G12" s="1627" t="s">
        <v>483</v>
      </c>
      <c r="H12" s="1461">
        <v>365</v>
      </c>
      <c r="I12" s="1462">
        <v>365</v>
      </c>
      <c r="J12" s="1463">
        <v>0</v>
      </c>
      <c r="K12" s="1464">
        <v>0</v>
      </c>
      <c r="L12" s="1463">
        <v>0</v>
      </c>
      <c r="M12" s="1464">
        <v>0</v>
      </c>
      <c r="N12" s="1464"/>
      <c r="O12" s="829">
        <v>365</v>
      </c>
      <c r="P12" s="831" t="s">
        <v>949</v>
      </c>
      <c r="Q12" s="830"/>
      <c r="R12" s="1629"/>
      <c r="S12" s="5"/>
    </row>
    <row r="13" spans="1:19">
      <c r="A13" s="7"/>
      <c r="B13" s="1630"/>
      <c r="C13" s="833" t="s">
        <v>484</v>
      </c>
      <c r="D13" s="1631"/>
      <c r="E13" s="1632" t="s">
        <v>73</v>
      </c>
      <c r="F13" s="1630" t="s">
        <v>76</v>
      </c>
      <c r="G13" s="1633" t="s">
        <v>485</v>
      </c>
      <c r="H13" s="1630">
        <v>0</v>
      </c>
      <c r="I13" s="1634">
        <v>0</v>
      </c>
      <c r="J13" s="1635">
        <v>0</v>
      </c>
      <c r="K13" s="1636">
        <v>0</v>
      </c>
      <c r="L13" s="1635">
        <v>0</v>
      </c>
      <c r="M13" s="1637">
        <v>0</v>
      </c>
      <c r="N13" s="1636"/>
      <c r="O13" s="834"/>
      <c r="P13" s="835" t="s">
        <v>578</v>
      </c>
      <c r="Q13" s="836"/>
      <c r="R13" s="1638"/>
      <c r="S13" s="5"/>
    </row>
    <row r="14" spans="1:19">
      <c r="A14" s="7"/>
      <c r="B14" s="1461">
        <v>4</v>
      </c>
      <c r="C14" s="826" t="s">
        <v>968</v>
      </c>
      <c r="D14" s="1460"/>
      <c r="E14" s="1473" t="s">
        <v>73</v>
      </c>
      <c r="F14" s="1461" t="s">
        <v>78</v>
      </c>
      <c r="G14" s="1472" t="s">
        <v>79</v>
      </c>
      <c r="H14" s="1461">
        <v>108</v>
      </c>
      <c r="I14" s="1462">
        <v>108</v>
      </c>
      <c r="J14" s="1463">
        <v>0</v>
      </c>
      <c r="K14" s="1464">
        <v>0</v>
      </c>
      <c r="L14" s="1463">
        <v>0</v>
      </c>
      <c r="M14" s="1466">
        <v>0</v>
      </c>
      <c r="N14" s="1464">
        <v>108</v>
      </c>
      <c r="O14" s="837"/>
      <c r="P14" s="831" t="s">
        <v>77</v>
      </c>
      <c r="Q14" s="830"/>
      <c r="R14" s="1479"/>
      <c r="S14" s="180"/>
    </row>
    <row r="15" spans="1:19">
      <c r="A15" s="7"/>
      <c r="B15" s="1461">
        <v>5</v>
      </c>
      <c r="C15" s="838" t="s">
        <v>486</v>
      </c>
      <c r="D15" s="1460"/>
      <c r="E15" s="1473" t="s">
        <v>73</v>
      </c>
      <c r="F15" s="1461" t="s">
        <v>80</v>
      </c>
      <c r="G15" s="1472" t="s">
        <v>81</v>
      </c>
      <c r="H15" s="1461">
        <v>32</v>
      </c>
      <c r="I15" s="1462">
        <v>20</v>
      </c>
      <c r="J15" s="1463">
        <v>0</v>
      </c>
      <c r="K15" s="1464">
        <v>0</v>
      </c>
      <c r="L15" s="1463">
        <v>0</v>
      </c>
      <c r="M15" s="1466">
        <v>0</v>
      </c>
      <c r="N15" s="1464"/>
      <c r="O15" s="837">
        <v>20</v>
      </c>
      <c r="P15" s="839" t="s">
        <v>112</v>
      </c>
      <c r="Q15" s="830"/>
      <c r="R15" s="1479"/>
      <c r="S15" s="180"/>
    </row>
    <row r="16" spans="1:19">
      <c r="A16" s="7"/>
      <c r="B16" s="1461">
        <v>6</v>
      </c>
      <c r="C16" s="826" t="s">
        <v>82</v>
      </c>
      <c r="D16" s="1460"/>
      <c r="E16" s="1473" t="s">
        <v>73</v>
      </c>
      <c r="F16" s="1461" t="s">
        <v>83</v>
      </c>
      <c r="G16" s="1627" t="s">
        <v>84</v>
      </c>
      <c r="H16" s="1461">
        <v>412</v>
      </c>
      <c r="I16" s="1462">
        <v>412</v>
      </c>
      <c r="J16" s="1463">
        <v>411</v>
      </c>
      <c r="K16" s="1464">
        <v>411</v>
      </c>
      <c r="L16" s="1465">
        <v>412</v>
      </c>
      <c r="M16" s="1466">
        <v>412</v>
      </c>
      <c r="N16" s="1464"/>
      <c r="O16" s="837"/>
      <c r="P16" s="839"/>
      <c r="Q16" s="830"/>
      <c r="R16" s="1639"/>
      <c r="S16" s="180"/>
    </row>
    <row r="17" spans="1:19" ht="15.75">
      <c r="A17" s="845"/>
      <c r="B17" s="1630">
        <v>7</v>
      </c>
      <c r="C17" s="833" t="s">
        <v>969</v>
      </c>
      <c r="D17" s="1631"/>
      <c r="E17" s="1632" t="s">
        <v>73</v>
      </c>
      <c r="F17" s="1630" t="s">
        <v>78</v>
      </c>
      <c r="G17" s="1633" t="s">
        <v>87</v>
      </c>
      <c r="H17" s="1630">
        <v>360</v>
      </c>
      <c r="I17" s="1634">
        <v>0</v>
      </c>
      <c r="J17" s="1635">
        <v>0</v>
      </c>
      <c r="K17" s="1636">
        <v>0</v>
      </c>
      <c r="L17" s="1640">
        <v>0</v>
      </c>
      <c r="M17" s="1637">
        <v>0</v>
      </c>
      <c r="N17" s="1636"/>
      <c r="O17" s="834"/>
      <c r="P17" s="1357" t="s">
        <v>578</v>
      </c>
      <c r="Q17" s="836"/>
      <c r="R17" s="1638"/>
      <c r="S17" s="180"/>
    </row>
    <row r="18" spans="1:19">
      <c r="A18" s="7"/>
      <c r="B18" s="1461">
        <v>8</v>
      </c>
      <c r="C18" s="840" t="s">
        <v>487</v>
      </c>
      <c r="D18" s="1641"/>
      <c r="E18" s="1473" t="s">
        <v>73</v>
      </c>
      <c r="F18" s="1461" t="s">
        <v>78</v>
      </c>
      <c r="G18" s="1627" t="s">
        <v>88</v>
      </c>
      <c r="H18" s="1474">
        <v>450</v>
      </c>
      <c r="I18" s="1475">
        <v>450</v>
      </c>
      <c r="J18" s="1463">
        <v>0</v>
      </c>
      <c r="K18" s="1464">
        <v>0</v>
      </c>
      <c r="L18" s="1642">
        <v>0</v>
      </c>
      <c r="M18" s="1643">
        <v>0</v>
      </c>
      <c r="N18" s="1464"/>
      <c r="O18" s="837"/>
      <c r="P18" s="839" t="s">
        <v>970</v>
      </c>
      <c r="Q18" s="830"/>
      <c r="R18" s="1629"/>
      <c r="S18" s="180"/>
    </row>
    <row r="19" spans="1:19">
      <c r="A19" s="7"/>
      <c r="B19" s="1468">
        <v>9</v>
      </c>
      <c r="C19" s="841" t="s">
        <v>488</v>
      </c>
      <c r="D19" s="1644"/>
      <c r="E19" s="1645" t="s">
        <v>85</v>
      </c>
      <c r="F19" s="1468" t="s">
        <v>881</v>
      </c>
      <c r="G19" s="1646" t="s">
        <v>89</v>
      </c>
      <c r="H19" s="1647">
        <v>100</v>
      </c>
      <c r="I19" s="1648">
        <v>100</v>
      </c>
      <c r="J19" s="1469">
        <v>0</v>
      </c>
      <c r="K19" s="1470">
        <v>8</v>
      </c>
      <c r="L19" s="1649">
        <v>9</v>
      </c>
      <c r="M19" s="1650">
        <v>9</v>
      </c>
      <c r="N19" s="1470">
        <v>91</v>
      </c>
      <c r="O19" s="842"/>
      <c r="P19" s="839" t="s">
        <v>681</v>
      </c>
      <c r="Q19" s="843"/>
      <c r="R19" s="1651"/>
      <c r="S19" s="5"/>
    </row>
    <row r="20" spans="1:19">
      <c r="A20" s="7"/>
      <c r="B20" s="1461">
        <v>10</v>
      </c>
      <c r="C20" s="840" t="s">
        <v>90</v>
      </c>
      <c r="D20" s="1641"/>
      <c r="E20" s="1473" t="s">
        <v>73</v>
      </c>
      <c r="F20" s="1461" t="s">
        <v>78</v>
      </c>
      <c r="G20" s="844" t="s">
        <v>92</v>
      </c>
      <c r="H20" s="1474">
        <v>335</v>
      </c>
      <c r="I20" s="1475">
        <v>335</v>
      </c>
      <c r="J20" s="1463">
        <v>0</v>
      </c>
      <c r="K20" s="1464">
        <v>0</v>
      </c>
      <c r="L20" s="1642">
        <v>0</v>
      </c>
      <c r="M20" s="1650">
        <v>0</v>
      </c>
      <c r="N20" s="1464">
        <v>335</v>
      </c>
      <c r="O20" s="829"/>
      <c r="P20" s="839" t="s">
        <v>77</v>
      </c>
      <c r="Q20" s="830"/>
      <c r="R20" s="1479"/>
      <c r="S20" s="180"/>
    </row>
    <row r="21" spans="1:19">
      <c r="A21" s="845"/>
      <c r="B21" s="1468">
        <v>11</v>
      </c>
      <c r="C21" s="841" t="s">
        <v>489</v>
      </c>
      <c r="D21" s="1644"/>
      <c r="E21" s="1645" t="s">
        <v>85</v>
      </c>
      <c r="F21" s="1468" t="s">
        <v>881</v>
      </c>
      <c r="G21" s="1646" t="s">
        <v>93</v>
      </c>
      <c r="H21" s="1647">
        <v>102</v>
      </c>
      <c r="I21" s="1648">
        <v>102</v>
      </c>
      <c r="J21" s="1469">
        <v>0</v>
      </c>
      <c r="K21" s="1470">
        <v>17</v>
      </c>
      <c r="L21" s="1649">
        <v>85</v>
      </c>
      <c r="M21" s="1650">
        <v>85</v>
      </c>
      <c r="N21" s="1470"/>
      <c r="O21" s="842">
        <v>17</v>
      </c>
      <c r="P21" s="839" t="s">
        <v>681</v>
      </c>
      <c r="Q21" s="843"/>
      <c r="R21" s="1651"/>
      <c r="S21" s="180"/>
    </row>
    <row r="22" spans="1:19">
      <c r="A22" s="7"/>
      <c r="B22" s="1461">
        <v>12</v>
      </c>
      <c r="C22" s="846" t="s">
        <v>490</v>
      </c>
      <c r="D22" s="1641"/>
      <c r="E22" s="1473" t="s">
        <v>85</v>
      </c>
      <c r="F22" s="1461" t="s">
        <v>78</v>
      </c>
      <c r="G22" s="1627" t="s">
        <v>94</v>
      </c>
      <c r="H22" s="1474">
        <v>55</v>
      </c>
      <c r="I22" s="1475">
        <v>55</v>
      </c>
      <c r="J22" s="1463">
        <v>15</v>
      </c>
      <c r="K22" s="1464">
        <v>25</v>
      </c>
      <c r="L22" s="1642">
        <v>15</v>
      </c>
      <c r="M22" s="1643">
        <v>25</v>
      </c>
      <c r="N22" s="1470">
        <v>30</v>
      </c>
      <c r="O22" s="829"/>
      <c r="P22" s="852" t="s">
        <v>681</v>
      </c>
      <c r="Q22" s="830"/>
      <c r="R22" s="1479"/>
      <c r="S22" s="5"/>
    </row>
    <row r="23" spans="1:19">
      <c r="A23" s="7"/>
      <c r="B23" s="1468">
        <v>13</v>
      </c>
      <c r="C23" s="841" t="s">
        <v>491</v>
      </c>
      <c r="D23" s="1644"/>
      <c r="E23" s="1645" t="s">
        <v>85</v>
      </c>
      <c r="F23" s="1468" t="s">
        <v>881</v>
      </c>
      <c r="G23" s="1646" t="s">
        <v>95</v>
      </c>
      <c r="H23" s="1647">
        <v>100</v>
      </c>
      <c r="I23" s="1648">
        <v>75</v>
      </c>
      <c r="J23" s="1469">
        <v>0</v>
      </c>
      <c r="K23" s="1470">
        <v>13</v>
      </c>
      <c r="L23" s="1649">
        <v>14</v>
      </c>
      <c r="M23" s="1650">
        <v>26</v>
      </c>
      <c r="N23" s="1470">
        <v>49</v>
      </c>
      <c r="O23" s="842"/>
      <c r="P23" s="1358" t="s">
        <v>681</v>
      </c>
      <c r="Q23" s="843"/>
      <c r="R23" s="1479"/>
      <c r="S23" s="180"/>
    </row>
    <row r="24" spans="1:19">
      <c r="A24" s="7"/>
      <c r="B24" s="1461">
        <v>14</v>
      </c>
      <c r="C24" s="856" t="s">
        <v>492</v>
      </c>
      <c r="D24" s="1652"/>
      <c r="E24" s="1653" t="s">
        <v>73</v>
      </c>
      <c r="F24" s="1654" t="s">
        <v>96</v>
      </c>
      <c r="G24" s="1655" t="s">
        <v>97</v>
      </c>
      <c r="H24" s="1656">
        <v>22</v>
      </c>
      <c r="I24" s="1657">
        <v>22</v>
      </c>
      <c r="J24" s="1658">
        <v>0</v>
      </c>
      <c r="K24" s="1659">
        <v>0</v>
      </c>
      <c r="L24" s="1660">
        <v>0</v>
      </c>
      <c r="M24" s="1661">
        <v>0</v>
      </c>
      <c r="N24" s="1659"/>
      <c r="O24" s="847"/>
      <c r="P24" s="1359" t="s">
        <v>578</v>
      </c>
      <c r="Q24" s="848"/>
      <c r="R24" s="1662"/>
      <c r="S24" s="180"/>
    </row>
    <row r="25" spans="1:19">
      <c r="A25" s="7"/>
      <c r="B25" s="1461">
        <v>15</v>
      </c>
      <c r="C25" s="826" t="s">
        <v>493</v>
      </c>
      <c r="D25" s="1460"/>
      <c r="E25" s="1473" t="s">
        <v>73</v>
      </c>
      <c r="F25" s="1461" t="s">
        <v>74</v>
      </c>
      <c r="G25" s="1472" t="s">
        <v>98</v>
      </c>
      <c r="H25" s="1461">
        <v>210</v>
      </c>
      <c r="I25" s="1462">
        <v>115</v>
      </c>
      <c r="J25" s="1463">
        <v>0</v>
      </c>
      <c r="K25" s="1464">
        <v>0</v>
      </c>
      <c r="L25" s="1463">
        <v>0</v>
      </c>
      <c r="M25" s="1470">
        <v>0</v>
      </c>
      <c r="N25" s="1464"/>
      <c r="O25" s="837">
        <v>115</v>
      </c>
      <c r="P25" s="849" t="s">
        <v>112</v>
      </c>
      <c r="Q25" s="1476"/>
      <c r="R25" s="1479"/>
      <c r="S25" s="181"/>
    </row>
    <row r="26" spans="1:19">
      <c r="A26" s="7"/>
      <c r="B26" s="1461">
        <v>16</v>
      </c>
      <c r="C26" s="826" t="s">
        <v>494</v>
      </c>
      <c r="D26" s="1460"/>
      <c r="E26" s="1473" t="s">
        <v>73</v>
      </c>
      <c r="F26" s="1461" t="s">
        <v>83</v>
      </c>
      <c r="G26" s="1472" t="s">
        <v>99</v>
      </c>
      <c r="H26" s="1461">
        <v>210</v>
      </c>
      <c r="I26" s="1462">
        <v>210</v>
      </c>
      <c r="J26" s="1463">
        <v>0</v>
      </c>
      <c r="K26" s="1464">
        <v>0</v>
      </c>
      <c r="L26" s="1465">
        <v>0</v>
      </c>
      <c r="M26" s="1461">
        <v>0</v>
      </c>
      <c r="N26" s="1464">
        <v>210</v>
      </c>
      <c r="O26" s="829"/>
      <c r="P26" s="831" t="s">
        <v>77</v>
      </c>
      <c r="Q26" s="1476"/>
      <c r="R26" s="1479"/>
      <c r="S26" s="181"/>
    </row>
    <row r="27" spans="1:19">
      <c r="A27" s="845"/>
      <c r="B27" s="1468">
        <v>17</v>
      </c>
      <c r="C27" s="850" t="s">
        <v>495</v>
      </c>
      <c r="D27" s="1663"/>
      <c r="E27" s="1645" t="s">
        <v>85</v>
      </c>
      <c r="F27" s="1468" t="s">
        <v>881</v>
      </c>
      <c r="G27" s="1664" t="s">
        <v>89</v>
      </c>
      <c r="H27" s="1665">
        <v>100</v>
      </c>
      <c r="I27" s="1666">
        <v>100</v>
      </c>
      <c r="J27" s="1469">
        <v>0</v>
      </c>
      <c r="K27" s="1470">
        <v>9</v>
      </c>
      <c r="L27" s="1667">
        <v>16</v>
      </c>
      <c r="M27" s="1668">
        <v>16</v>
      </c>
      <c r="N27" s="1470">
        <v>84</v>
      </c>
      <c r="O27" s="842"/>
      <c r="P27" s="839" t="s">
        <v>681</v>
      </c>
      <c r="Q27" s="1669"/>
      <c r="R27" s="1651"/>
      <c r="S27" s="180"/>
    </row>
    <row r="28" spans="1:19">
      <c r="A28" s="7"/>
      <c r="B28" s="1461">
        <v>18</v>
      </c>
      <c r="C28" s="851" t="s">
        <v>496</v>
      </c>
      <c r="D28" s="1670"/>
      <c r="E28" s="1473" t="s">
        <v>73</v>
      </c>
      <c r="F28" s="1461" t="s">
        <v>83</v>
      </c>
      <c r="G28" s="1477" t="s">
        <v>497</v>
      </c>
      <c r="H28" s="1471">
        <v>335</v>
      </c>
      <c r="I28" s="1671">
        <v>335</v>
      </c>
      <c r="J28" s="1463">
        <v>300</v>
      </c>
      <c r="K28" s="1464">
        <v>335</v>
      </c>
      <c r="L28" s="1672">
        <v>335</v>
      </c>
      <c r="M28" s="1673">
        <v>335</v>
      </c>
      <c r="N28" s="1464"/>
      <c r="O28" s="837"/>
      <c r="P28" s="831"/>
      <c r="Q28" s="1476"/>
      <c r="R28" s="1479"/>
      <c r="S28" s="182"/>
    </row>
    <row r="29" spans="1:19">
      <c r="A29" s="7"/>
      <c r="B29" s="1461">
        <v>19</v>
      </c>
      <c r="C29" s="826" t="s">
        <v>498</v>
      </c>
      <c r="D29" s="1460"/>
      <c r="E29" s="1473" t="s">
        <v>85</v>
      </c>
      <c r="F29" s="1461" t="s">
        <v>78</v>
      </c>
      <c r="G29" s="1472" t="s">
        <v>101</v>
      </c>
      <c r="H29" s="1461">
        <v>102</v>
      </c>
      <c r="I29" s="1462">
        <v>102</v>
      </c>
      <c r="J29" s="1463">
        <v>8</v>
      </c>
      <c r="K29" s="1464">
        <v>64</v>
      </c>
      <c r="L29" s="1465">
        <v>16</v>
      </c>
      <c r="M29" s="1674">
        <v>42</v>
      </c>
      <c r="N29" s="1464"/>
      <c r="O29" s="829">
        <v>60</v>
      </c>
      <c r="P29" s="852" t="s">
        <v>86</v>
      </c>
      <c r="Q29" s="830"/>
      <c r="R29" s="1479"/>
      <c r="S29" s="180"/>
    </row>
    <row r="30" spans="1:19">
      <c r="A30" s="7"/>
      <c r="B30" s="1461">
        <v>20</v>
      </c>
      <c r="C30" s="826" t="s">
        <v>499</v>
      </c>
      <c r="D30" s="1460"/>
      <c r="E30" s="1473" t="s">
        <v>85</v>
      </c>
      <c r="F30" s="1461" t="s">
        <v>78</v>
      </c>
      <c r="G30" s="1472" t="s">
        <v>102</v>
      </c>
      <c r="H30" s="1461">
        <v>51</v>
      </c>
      <c r="I30" s="1462">
        <v>0</v>
      </c>
      <c r="J30" s="1463">
        <v>0</v>
      </c>
      <c r="K30" s="1464">
        <v>0</v>
      </c>
      <c r="L30" s="1465">
        <v>0</v>
      </c>
      <c r="M30" s="1466">
        <v>0</v>
      </c>
      <c r="N30" s="1464">
        <v>51</v>
      </c>
      <c r="O30" s="829"/>
      <c r="P30" s="852" t="s">
        <v>681</v>
      </c>
      <c r="Q30" s="830"/>
      <c r="R30" s="1479"/>
      <c r="S30" s="180"/>
    </row>
    <row r="31" spans="1:19">
      <c r="A31" s="7"/>
      <c r="B31" s="1461">
        <v>21</v>
      </c>
      <c r="C31" s="826" t="s">
        <v>500</v>
      </c>
      <c r="D31" s="1460"/>
      <c r="E31" s="1473" t="s">
        <v>85</v>
      </c>
      <c r="F31" s="1461" t="s">
        <v>78</v>
      </c>
      <c r="G31" s="1472" t="s">
        <v>501</v>
      </c>
      <c r="H31" s="1461">
        <v>54</v>
      </c>
      <c r="I31" s="1462">
        <v>54</v>
      </c>
      <c r="J31" s="1463">
        <v>0</v>
      </c>
      <c r="K31" s="1464">
        <v>17</v>
      </c>
      <c r="L31" s="1465">
        <v>0</v>
      </c>
      <c r="M31" s="1466">
        <v>17</v>
      </c>
      <c r="N31" s="1464">
        <v>37</v>
      </c>
      <c r="O31" s="829"/>
      <c r="P31" s="853" t="s">
        <v>681</v>
      </c>
      <c r="Q31" s="830"/>
      <c r="R31" s="854"/>
      <c r="S31" s="180"/>
    </row>
    <row r="32" spans="1:19">
      <c r="A32" s="7"/>
      <c r="B32" s="1461">
        <v>22</v>
      </c>
      <c r="C32" s="826" t="s">
        <v>938</v>
      </c>
      <c r="D32" s="1460"/>
      <c r="E32" s="1473" t="s">
        <v>85</v>
      </c>
      <c r="F32" s="1461" t="s">
        <v>103</v>
      </c>
      <c r="G32" s="1472" t="s">
        <v>104</v>
      </c>
      <c r="H32" s="1461">
        <v>149</v>
      </c>
      <c r="I32" s="1462">
        <v>149</v>
      </c>
      <c r="J32" s="1463">
        <v>48</v>
      </c>
      <c r="K32" s="1464">
        <v>115</v>
      </c>
      <c r="L32" s="1465">
        <v>48</v>
      </c>
      <c r="M32" s="1466">
        <v>149</v>
      </c>
      <c r="N32" s="1464"/>
      <c r="O32" s="829"/>
      <c r="P32" s="852"/>
      <c r="Q32" s="830"/>
      <c r="R32" s="854"/>
      <c r="S32" s="183"/>
    </row>
    <row r="33" spans="1:19">
      <c r="A33" s="7"/>
      <c r="B33" s="1461">
        <v>23</v>
      </c>
      <c r="C33" s="826" t="s">
        <v>502</v>
      </c>
      <c r="D33" s="1460"/>
      <c r="E33" s="1473" t="s">
        <v>85</v>
      </c>
      <c r="F33" s="1461" t="s">
        <v>78</v>
      </c>
      <c r="G33" s="1472" t="s">
        <v>105</v>
      </c>
      <c r="H33" s="1461">
        <v>55</v>
      </c>
      <c r="I33" s="1462">
        <v>55</v>
      </c>
      <c r="J33" s="1463">
        <v>0</v>
      </c>
      <c r="K33" s="1464">
        <v>17</v>
      </c>
      <c r="L33" s="1465">
        <v>0</v>
      </c>
      <c r="M33" s="1675">
        <v>17</v>
      </c>
      <c r="N33" s="1464">
        <v>38</v>
      </c>
      <c r="O33" s="855"/>
      <c r="P33" s="852" t="s">
        <v>681</v>
      </c>
      <c r="Q33" s="830"/>
      <c r="R33" s="854"/>
      <c r="S33" s="183"/>
    </row>
    <row r="34" spans="1:19">
      <c r="A34" s="7"/>
      <c r="B34" s="1461">
        <v>24</v>
      </c>
      <c r="C34" s="826" t="s">
        <v>503</v>
      </c>
      <c r="D34" s="1460"/>
      <c r="E34" s="1473" t="s">
        <v>85</v>
      </c>
      <c r="F34" s="1461" t="s">
        <v>78</v>
      </c>
      <c r="G34" s="1472" t="s">
        <v>105</v>
      </c>
      <c r="H34" s="1461">
        <v>55</v>
      </c>
      <c r="I34" s="1462">
        <v>55</v>
      </c>
      <c r="J34" s="1463">
        <v>0</v>
      </c>
      <c r="K34" s="1464">
        <v>17</v>
      </c>
      <c r="L34" s="1465">
        <v>0</v>
      </c>
      <c r="M34" s="1466">
        <v>17</v>
      </c>
      <c r="N34" s="1464">
        <v>38</v>
      </c>
      <c r="O34" s="855"/>
      <c r="P34" s="852" t="s">
        <v>681</v>
      </c>
      <c r="Q34" s="830"/>
      <c r="R34" s="854"/>
      <c r="S34" s="184"/>
    </row>
    <row r="35" spans="1:19">
      <c r="A35" s="7"/>
      <c r="B35" s="1461">
        <v>25</v>
      </c>
      <c r="C35" s="856" t="s">
        <v>971</v>
      </c>
      <c r="D35" s="1652"/>
      <c r="E35" s="1653" t="s">
        <v>85</v>
      </c>
      <c r="F35" s="1656" t="s">
        <v>78</v>
      </c>
      <c r="G35" s="1676" t="s">
        <v>106</v>
      </c>
      <c r="H35" s="1656">
        <v>108</v>
      </c>
      <c r="I35" s="1657">
        <v>0</v>
      </c>
      <c r="J35" s="1658">
        <v>0</v>
      </c>
      <c r="K35" s="1659">
        <v>0</v>
      </c>
      <c r="L35" s="1660">
        <v>0</v>
      </c>
      <c r="M35" s="1661">
        <v>0</v>
      </c>
      <c r="N35" s="1659"/>
      <c r="O35" s="847"/>
      <c r="P35" s="857"/>
      <c r="Q35" s="848"/>
      <c r="R35" s="858"/>
      <c r="S35" s="183"/>
    </row>
    <row r="36" spans="1:19">
      <c r="A36" s="7"/>
      <c r="B36" s="1461">
        <v>26</v>
      </c>
      <c r="C36" s="826" t="s">
        <v>107</v>
      </c>
      <c r="D36" s="1460"/>
      <c r="E36" s="1473" t="s">
        <v>73</v>
      </c>
      <c r="F36" s="1471" t="s">
        <v>108</v>
      </c>
      <c r="G36" s="1472" t="s">
        <v>504</v>
      </c>
      <c r="H36" s="1461">
        <v>80</v>
      </c>
      <c r="I36" s="1462">
        <v>80</v>
      </c>
      <c r="J36" s="1677">
        <v>39</v>
      </c>
      <c r="K36" s="1464">
        <v>39</v>
      </c>
      <c r="L36" s="1465">
        <v>39</v>
      </c>
      <c r="M36" s="1466">
        <v>39</v>
      </c>
      <c r="N36" s="1464"/>
      <c r="O36" s="837">
        <v>41</v>
      </c>
      <c r="P36" s="839" t="s">
        <v>86</v>
      </c>
      <c r="Q36" s="830"/>
      <c r="R36" s="854"/>
      <c r="S36" s="181"/>
    </row>
    <row r="37" spans="1:19">
      <c r="A37" s="7"/>
      <c r="B37" s="1461">
        <v>27</v>
      </c>
      <c r="C37" s="826" t="s">
        <v>505</v>
      </c>
      <c r="D37" s="1460"/>
      <c r="E37" s="1473" t="s">
        <v>73</v>
      </c>
      <c r="F37" s="1471" t="s">
        <v>108</v>
      </c>
      <c r="G37" s="1472" t="s">
        <v>109</v>
      </c>
      <c r="H37" s="1461">
        <v>33</v>
      </c>
      <c r="I37" s="1462">
        <v>33</v>
      </c>
      <c r="J37" s="1677">
        <v>25</v>
      </c>
      <c r="K37" s="1464">
        <v>17</v>
      </c>
      <c r="L37" s="1465">
        <v>33</v>
      </c>
      <c r="M37" s="1466">
        <v>33</v>
      </c>
      <c r="N37" s="1464"/>
      <c r="O37" s="837"/>
      <c r="P37" s="831"/>
      <c r="Q37" s="830"/>
      <c r="R37" s="854"/>
      <c r="S37" s="181"/>
    </row>
    <row r="38" spans="1:19">
      <c r="A38" s="7"/>
      <c r="B38" s="1461">
        <v>28</v>
      </c>
      <c r="C38" s="826" t="s">
        <v>506</v>
      </c>
      <c r="D38" s="1460"/>
      <c r="E38" s="1473" t="s">
        <v>73</v>
      </c>
      <c r="F38" s="1678" t="s">
        <v>108</v>
      </c>
      <c r="G38" s="1477" t="s">
        <v>109</v>
      </c>
      <c r="H38" s="1461">
        <v>33</v>
      </c>
      <c r="I38" s="1462">
        <v>33</v>
      </c>
      <c r="J38" s="1677">
        <v>18</v>
      </c>
      <c r="K38" s="1464">
        <v>18</v>
      </c>
      <c r="L38" s="1465">
        <v>33</v>
      </c>
      <c r="M38" s="1466">
        <v>33</v>
      </c>
      <c r="N38" s="1464"/>
      <c r="O38" s="837"/>
      <c r="P38" s="831"/>
      <c r="Q38" s="830"/>
      <c r="R38" s="854"/>
      <c r="S38" s="180"/>
    </row>
    <row r="39" spans="1:19">
      <c r="A39" s="7"/>
      <c r="B39" s="1461">
        <v>29</v>
      </c>
      <c r="C39" s="859" t="s">
        <v>507</v>
      </c>
      <c r="D39" s="1460"/>
      <c r="E39" s="1461" t="s">
        <v>85</v>
      </c>
      <c r="F39" s="1477" t="s">
        <v>517</v>
      </c>
      <c r="G39" s="1478" t="s">
        <v>110</v>
      </c>
      <c r="H39" s="1461">
        <v>52</v>
      </c>
      <c r="I39" s="1462">
        <v>52</v>
      </c>
      <c r="J39" s="1463">
        <v>8</v>
      </c>
      <c r="K39" s="1464">
        <v>17</v>
      </c>
      <c r="L39" s="1465">
        <v>8</v>
      </c>
      <c r="M39" s="1466">
        <v>17</v>
      </c>
      <c r="N39" s="1464">
        <v>35</v>
      </c>
      <c r="O39" s="837"/>
      <c r="P39" s="839" t="s">
        <v>681</v>
      </c>
      <c r="Q39" s="830"/>
      <c r="R39" s="1479"/>
      <c r="S39" s="180"/>
    </row>
    <row r="40" spans="1:19">
      <c r="A40" s="7"/>
      <c r="B40" s="1461">
        <v>30</v>
      </c>
      <c r="C40" s="1679" t="s">
        <v>508</v>
      </c>
      <c r="D40" s="860"/>
      <c r="E40" s="1680" t="s">
        <v>73</v>
      </c>
      <c r="F40" s="1681" t="s">
        <v>74</v>
      </c>
      <c r="G40" s="1682" t="s">
        <v>111</v>
      </c>
      <c r="H40" s="1680">
        <v>105</v>
      </c>
      <c r="I40" s="1683">
        <v>105</v>
      </c>
      <c r="J40" s="1684">
        <v>0</v>
      </c>
      <c r="K40" s="1685">
        <v>0</v>
      </c>
      <c r="L40" s="1686">
        <v>0</v>
      </c>
      <c r="M40" s="1687">
        <v>0</v>
      </c>
      <c r="N40" s="1685">
        <v>105</v>
      </c>
      <c r="O40" s="829"/>
      <c r="P40" s="839" t="s">
        <v>77</v>
      </c>
      <c r="Q40" s="830"/>
      <c r="R40" s="1688"/>
      <c r="S40" s="181"/>
    </row>
    <row r="41" spans="1:19">
      <c r="A41" s="7"/>
      <c r="B41" s="1689">
        <v>31</v>
      </c>
      <c r="C41" s="1458" t="s">
        <v>509</v>
      </c>
      <c r="D41" s="1690"/>
      <c r="E41" s="1689" t="s">
        <v>85</v>
      </c>
      <c r="F41" s="1689" t="s">
        <v>78</v>
      </c>
      <c r="G41" s="1691" t="s">
        <v>510</v>
      </c>
      <c r="H41" s="1689">
        <v>300</v>
      </c>
      <c r="I41" s="1692">
        <v>300</v>
      </c>
      <c r="J41" s="1693">
        <v>0</v>
      </c>
      <c r="K41" s="1694">
        <v>63</v>
      </c>
      <c r="L41" s="1695">
        <v>80</v>
      </c>
      <c r="M41" s="1696">
        <v>130</v>
      </c>
      <c r="N41" s="1685">
        <v>170</v>
      </c>
      <c r="O41" s="861"/>
      <c r="P41" s="839" t="s">
        <v>681</v>
      </c>
      <c r="Q41" s="830"/>
      <c r="R41" s="1697"/>
      <c r="S41" s="181"/>
    </row>
    <row r="42" spans="1:19" ht="15.75">
      <c r="A42" s="7"/>
      <c r="B42" s="1698"/>
      <c r="C42" s="1298" t="s">
        <v>512</v>
      </c>
      <c r="D42" s="1299"/>
      <c r="E42" s="1699" t="s">
        <v>91</v>
      </c>
      <c r="F42" s="1700" t="s">
        <v>78</v>
      </c>
      <c r="G42" s="1701" t="s">
        <v>882</v>
      </c>
      <c r="H42" s="1702">
        <v>0</v>
      </c>
      <c r="I42" s="1703">
        <v>0</v>
      </c>
      <c r="J42" s="1704">
        <v>0</v>
      </c>
      <c r="K42" s="1705">
        <v>0</v>
      </c>
      <c r="L42" s="1704">
        <v>0</v>
      </c>
      <c r="M42" s="1705">
        <v>0</v>
      </c>
      <c r="N42" s="1705"/>
      <c r="O42" s="847"/>
      <c r="P42" s="1360" t="s">
        <v>578</v>
      </c>
      <c r="Q42" s="848"/>
      <c r="R42" s="1688"/>
      <c r="S42" s="181"/>
    </row>
    <row r="43" spans="1:19" ht="15.75">
      <c r="A43" s="7"/>
      <c r="B43" s="1706"/>
      <c r="C43" s="1707" t="s">
        <v>513</v>
      </c>
      <c r="D43" s="1708"/>
      <c r="E43" s="1706" t="s">
        <v>91</v>
      </c>
      <c r="F43" s="1361" t="s">
        <v>78</v>
      </c>
      <c r="G43" s="1362" t="s">
        <v>514</v>
      </c>
      <c r="H43" s="1363">
        <v>0</v>
      </c>
      <c r="I43" s="1364">
        <v>0</v>
      </c>
      <c r="J43" s="1709">
        <v>0</v>
      </c>
      <c r="K43" s="1710">
        <v>0</v>
      </c>
      <c r="L43" s="1711">
        <v>0</v>
      </c>
      <c r="M43" s="1712">
        <v>0</v>
      </c>
      <c r="N43" s="1705"/>
      <c r="O43" s="1303"/>
      <c r="P43" s="1360" t="s">
        <v>578</v>
      </c>
      <c r="Q43" s="848"/>
      <c r="R43" s="1697"/>
      <c r="S43" s="181"/>
    </row>
    <row r="44" spans="1:19">
      <c r="A44" s="7"/>
      <c r="B44" s="1689">
        <v>32</v>
      </c>
      <c r="C44" s="1713" t="s">
        <v>515</v>
      </c>
      <c r="D44" s="1714"/>
      <c r="E44" s="1689" t="s">
        <v>85</v>
      </c>
      <c r="F44" s="1715" t="s">
        <v>78</v>
      </c>
      <c r="G44" s="1716" t="s">
        <v>883</v>
      </c>
      <c r="H44" s="1446">
        <v>149</v>
      </c>
      <c r="I44" s="1717">
        <v>149</v>
      </c>
      <c r="J44" s="1693">
        <v>17</v>
      </c>
      <c r="K44" s="1694">
        <v>35</v>
      </c>
      <c r="L44" s="1695">
        <v>17</v>
      </c>
      <c r="M44" s="1696">
        <v>35</v>
      </c>
      <c r="N44" s="1694">
        <v>114</v>
      </c>
      <c r="O44" s="863"/>
      <c r="P44" s="831" t="s">
        <v>681</v>
      </c>
      <c r="Q44" s="830"/>
      <c r="R44" s="1697"/>
      <c r="S44" s="181"/>
    </row>
    <row r="45" spans="1:19">
      <c r="A45" s="7"/>
      <c r="B45" s="1447">
        <v>33</v>
      </c>
      <c r="C45" s="1718" t="s">
        <v>516</v>
      </c>
      <c r="D45" s="1719"/>
      <c r="E45" s="1447" t="s">
        <v>85</v>
      </c>
      <c r="F45" s="1448" t="s">
        <v>517</v>
      </c>
      <c r="G45" s="1448" t="s">
        <v>884</v>
      </c>
      <c r="H45" s="1447">
        <v>105</v>
      </c>
      <c r="I45" s="1447">
        <v>105</v>
      </c>
      <c r="J45" s="1446">
        <v>17</v>
      </c>
      <c r="K45" s="1446">
        <v>105</v>
      </c>
      <c r="L45" s="1449">
        <v>17</v>
      </c>
      <c r="M45" s="1449">
        <v>105</v>
      </c>
      <c r="N45" s="1446"/>
      <c r="O45" s="1720"/>
      <c r="P45" s="831"/>
      <c r="Q45" s="830"/>
      <c r="R45" s="1721"/>
      <c r="S45" s="181"/>
    </row>
    <row r="46" spans="1:19">
      <c r="A46" s="7"/>
      <c r="B46" s="1447">
        <v>34</v>
      </c>
      <c r="C46" s="1718" t="s">
        <v>685</v>
      </c>
      <c r="D46" s="1719"/>
      <c r="E46" s="1447" t="s">
        <v>85</v>
      </c>
      <c r="F46" s="1448" t="s">
        <v>78</v>
      </c>
      <c r="G46" s="1716" t="s">
        <v>686</v>
      </c>
      <c r="H46" s="1447">
        <v>104</v>
      </c>
      <c r="I46" s="1722">
        <v>104</v>
      </c>
      <c r="J46" s="1446">
        <v>17</v>
      </c>
      <c r="K46" s="1446">
        <v>35</v>
      </c>
      <c r="L46" s="1723">
        <v>17</v>
      </c>
      <c r="M46" s="1449">
        <v>51</v>
      </c>
      <c r="N46" s="1446">
        <v>53</v>
      </c>
      <c r="O46" s="1720"/>
      <c r="P46" s="831" t="s">
        <v>681</v>
      </c>
      <c r="Q46" s="830"/>
      <c r="R46" s="1721"/>
      <c r="S46" s="180"/>
    </row>
    <row r="47" spans="1:19">
      <c r="A47" s="7"/>
      <c r="B47" s="1447">
        <v>35</v>
      </c>
      <c r="C47" s="1713" t="s">
        <v>687</v>
      </c>
      <c r="D47" s="1459"/>
      <c r="E47" s="1447" t="s">
        <v>85</v>
      </c>
      <c r="F47" s="1448" t="s">
        <v>78</v>
      </c>
      <c r="G47" s="1448" t="s">
        <v>688</v>
      </c>
      <c r="H47" s="1447">
        <v>162</v>
      </c>
      <c r="I47" s="1447">
        <v>162</v>
      </c>
      <c r="J47" s="1446">
        <v>17</v>
      </c>
      <c r="K47" s="1446">
        <v>35</v>
      </c>
      <c r="L47" s="1449">
        <v>35</v>
      </c>
      <c r="M47" s="1449">
        <v>17</v>
      </c>
      <c r="N47" s="1446">
        <v>145</v>
      </c>
      <c r="O47" s="1720"/>
      <c r="P47" s="831" t="s">
        <v>681</v>
      </c>
      <c r="Q47" s="830"/>
      <c r="R47" s="1450"/>
      <c r="S47" s="181"/>
    </row>
    <row r="48" spans="1:19">
      <c r="A48" s="7"/>
      <c r="B48" s="1447">
        <v>36</v>
      </c>
      <c r="C48" s="1718" t="s">
        <v>712</v>
      </c>
      <c r="D48" s="1719"/>
      <c r="E48" s="1447" t="s">
        <v>147</v>
      </c>
      <c r="F48" s="1448" t="s">
        <v>78</v>
      </c>
      <c r="G48" s="1716">
        <v>35</v>
      </c>
      <c r="H48" s="1447">
        <v>35</v>
      </c>
      <c r="I48" s="1722">
        <v>35</v>
      </c>
      <c r="J48" s="1446">
        <v>30</v>
      </c>
      <c r="K48" s="1446">
        <v>0</v>
      </c>
      <c r="L48" s="1723">
        <v>35</v>
      </c>
      <c r="M48" s="1449">
        <v>0</v>
      </c>
      <c r="N48" s="1446"/>
      <c r="O48" s="1720"/>
      <c r="P48" s="1365"/>
      <c r="Q48" s="830"/>
      <c r="R48" s="1724"/>
      <c r="S48" s="180"/>
    </row>
    <row r="49" spans="1:19" ht="15.75" thickBot="1">
      <c r="A49" s="7"/>
      <c r="B49" s="1268">
        <v>37</v>
      </c>
      <c r="C49" s="1713" t="s">
        <v>713</v>
      </c>
      <c r="D49" s="1459"/>
      <c r="E49" s="1447" t="s">
        <v>85</v>
      </c>
      <c r="F49" s="1448" t="s">
        <v>78</v>
      </c>
      <c r="G49" s="1448" t="s">
        <v>885</v>
      </c>
      <c r="H49" s="1447">
        <v>55</v>
      </c>
      <c r="I49" s="1447">
        <v>55</v>
      </c>
      <c r="J49" s="1446">
        <v>0</v>
      </c>
      <c r="K49" s="1446">
        <v>17</v>
      </c>
      <c r="L49" s="1449">
        <v>0</v>
      </c>
      <c r="M49" s="1449">
        <v>17</v>
      </c>
      <c r="N49" s="1446">
        <v>38</v>
      </c>
      <c r="O49" s="1457"/>
      <c r="P49" s="1366" t="s">
        <v>681</v>
      </c>
      <c r="Q49" s="830"/>
      <c r="R49" s="1450"/>
      <c r="S49" s="180"/>
    </row>
    <row r="50" spans="1:19" ht="15.75">
      <c r="A50" s="7"/>
      <c r="B50" s="889"/>
      <c r="C50" s="1367" t="s">
        <v>972</v>
      </c>
      <c r="D50" s="1368"/>
      <c r="E50" s="889" t="s">
        <v>73</v>
      </c>
      <c r="F50" s="890" t="s">
        <v>78</v>
      </c>
      <c r="G50" s="890">
        <v>586</v>
      </c>
      <c r="H50" s="889">
        <v>0</v>
      </c>
      <c r="I50" s="889">
        <v>0</v>
      </c>
      <c r="J50" s="891">
        <v>423</v>
      </c>
      <c r="K50" s="891">
        <v>605</v>
      </c>
      <c r="L50" s="892">
        <v>240</v>
      </c>
      <c r="M50" s="892">
        <v>240</v>
      </c>
      <c r="N50" s="891"/>
      <c r="O50" s="895"/>
      <c r="P50" s="1369" t="s">
        <v>973</v>
      </c>
      <c r="Q50" s="830"/>
      <c r="R50" s="894"/>
      <c r="S50" s="185"/>
    </row>
    <row r="51" spans="1:19" ht="15.75" thickBot="1">
      <c r="A51" s="7"/>
      <c r="B51" s="1268"/>
      <c r="C51" s="1725" t="s">
        <v>974</v>
      </c>
      <c r="D51" s="1459"/>
      <c r="E51" s="1447" t="s">
        <v>73</v>
      </c>
      <c r="F51" s="1448" t="s">
        <v>78</v>
      </c>
      <c r="G51" s="1448">
        <v>589</v>
      </c>
      <c r="H51" s="1447">
        <v>0</v>
      </c>
      <c r="I51" s="1447">
        <v>0</v>
      </c>
      <c r="J51" s="1446">
        <v>100</v>
      </c>
      <c r="K51" s="1446">
        <v>100</v>
      </c>
      <c r="L51" s="1449">
        <v>100</v>
      </c>
      <c r="M51" s="1449">
        <v>100</v>
      </c>
      <c r="N51" s="1446"/>
      <c r="O51" s="1457"/>
      <c r="P51" s="1370" t="s">
        <v>973</v>
      </c>
      <c r="Q51" s="830"/>
      <c r="R51" s="1450"/>
      <c r="S51" s="180"/>
    </row>
    <row r="52" spans="1:19" ht="16.5" thickBot="1">
      <c r="A52" s="13"/>
      <c r="B52" s="484"/>
      <c r="C52" s="485" t="s">
        <v>113</v>
      </c>
      <c r="D52" s="485"/>
      <c r="E52" s="868"/>
      <c r="F52" s="868"/>
      <c r="G52" s="484"/>
      <c r="H52" s="487">
        <v>5763</v>
      </c>
      <c r="I52" s="869">
        <v>5062</v>
      </c>
      <c r="J52" s="487">
        <v>1631</v>
      </c>
      <c r="K52" s="487">
        <v>2274</v>
      </c>
      <c r="L52" s="869">
        <v>1784</v>
      </c>
      <c r="M52" s="487">
        <v>2147</v>
      </c>
      <c r="N52" s="487">
        <v>1731</v>
      </c>
      <c r="O52" s="870">
        <v>1068</v>
      </c>
      <c r="P52" s="871"/>
      <c r="Q52" s="872"/>
      <c r="R52" s="873"/>
      <c r="S52" s="185"/>
    </row>
    <row r="53" spans="1:19">
      <c r="A53" s="7"/>
      <c r="B53" s="874">
        <v>38</v>
      </c>
      <c r="C53" s="875" t="s">
        <v>518</v>
      </c>
      <c r="D53" s="876"/>
      <c r="E53" s="828" t="s">
        <v>73</v>
      </c>
      <c r="F53" s="877" t="s">
        <v>74</v>
      </c>
      <c r="G53" s="827" t="s">
        <v>75</v>
      </c>
      <c r="H53" s="828">
        <v>210</v>
      </c>
      <c r="I53" s="878">
        <v>180</v>
      </c>
      <c r="J53" s="879">
        <v>0</v>
      </c>
      <c r="K53" s="880">
        <v>0</v>
      </c>
      <c r="L53" s="879">
        <v>0</v>
      </c>
      <c r="M53" s="880">
        <v>0</v>
      </c>
      <c r="N53" s="880">
        <v>180</v>
      </c>
      <c r="O53" s="837"/>
      <c r="P53" s="839" t="s">
        <v>77</v>
      </c>
      <c r="Q53" s="830"/>
      <c r="R53" s="881"/>
      <c r="S53" s="180"/>
    </row>
    <row r="54" spans="1:19">
      <c r="A54" s="7"/>
      <c r="B54" s="1680"/>
      <c r="C54" s="882" t="s">
        <v>519</v>
      </c>
      <c r="D54" s="876"/>
      <c r="E54" s="828" t="s">
        <v>73</v>
      </c>
      <c r="F54" s="877" t="s">
        <v>74</v>
      </c>
      <c r="G54" s="827" t="s">
        <v>75</v>
      </c>
      <c r="H54" s="828">
        <v>210</v>
      </c>
      <c r="I54" s="878">
        <v>180</v>
      </c>
      <c r="J54" s="879">
        <v>0</v>
      </c>
      <c r="K54" s="880">
        <v>0</v>
      </c>
      <c r="L54" s="879">
        <v>0</v>
      </c>
      <c r="M54" s="880">
        <v>0</v>
      </c>
      <c r="N54" s="880"/>
      <c r="O54" s="829">
        <v>180</v>
      </c>
      <c r="P54" s="883" t="s">
        <v>480</v>
      </c>
      <c r="Q54" s="1726"/>
      <c r="R54" s="1688"/>
      <c r="S54" s="180"/>
    </row>
    <row r="55" spans="1:19">
      <c r="A55" s="7"/>
      <c r="B55" s="1680">
        <v>39</v>
      </c>
      <c r="C55" s="1264" t="s">
        <v>520</v>
      </c>
      <c r="D55" s="7"/>
      <c r="E55" s="828" t="s">
        <v>85</v>
      </c>
      <c r="F55" s="877" t="s">
        <v>517</v>
      </c>
      <c r="G55" s="827" t="s">
        <v>114</v>
      </c>
      <c r="H55" s="828">
        <v>25</v>
      </c>
      <c r="I55" s="878">
        <v>25</v>
      </c>
      <c r="J55" s="879">
        <v>8</v>
      </c>
      <c r="K55" s="880">
        <v>17</v>
      </c>
      <c r="L55" s="879">
        <v>8</v>
      </c>
      <c r="M55" s="880">
        <v>17</v>
      </c>
      <c r="N55" s="880">
        <v>8</v>
      </c>
      <c r="O55" s="829"/>
      <c r="P55" s="883" t="s">
        <v>681</v>
      </c>
      <c r="Q55" s="1726"/>
      <c r="R55" s="884"/>
      <c r="S55" s="186"/>
    </row>
    <row r="56" spans="1:19">
      <c r="A56" s="7"/>
      <c r="B56" s="1680">
        <v>40</v>
      </c>
      <c r="C56" s="859" t="s">
        <v>521</v>
      </c>
      <c r="D56" s="876"/>
      <c r="E56" s="828" t="s">
        <v>147</v>
      </c>
      <c r="F56" s="877" t="s">
        <v>78</v>
      </c>
      <c r="G56" s="827">
        <v>20</v>
      </c>
      <c r="H56" s="828">
        <v>20</v>
      </c>
      <c r="I56" s="878">
        <v>20</v>
      </c>
      <c r="J56" s="879">
        <v>13</v>
      </c>
      <c r="K56" s="880">
        <v>0</v>
      </c>
      <c r="L56" s="879">
        <v>20</v>
      </c>
      <c r="M56" s="880">
        <v>0</v>
      </c>
      <c r="N56" s="1685"/>
      <c r="O56" s="829"/>
      <c r="P56" s="883"/>
      <c r="Q56" s="1726"/>
      <c r="R56" s="884"/>
      <c r="S56" s="184"/>
    </row>
    <row r="57" spans="1:19">
      <c r="A57" s="7"/>
      <c r="B57" s="1680">
        <v>41</v>
      </c>
      <c r="C57" s="859" t="s">
        <v>522</v>
      </c>
      <c r="D57" s="876"/>
      <c r="E57" s="828" t="s">
        <v>85</v>
      </c>
      <c r="F57" s="877" t="s">
        <v>78</v>
      </c>
      <c r="G57" s="827" t="s">
        <v>115</v>
      </c>
      <c r="H57" s="828">
        <v>50</v>
      </c>
      <c r="I57" s="878">
        <v>50</v>
      </c>
      <c r="J57" s="879">
        <v>6</v>
      </c>
      <c r="K57" s="880">
        <v>19</v>
      </c>
      <c r="L57" s="879">
        <v>6</v>
      </c>
      <c r="M57" s="880">
        <v>6</v>
      </c>
      <c r="N57" s="1685">
        <v>44</v>
      </c>
      <c r="O57" s="829"/>
      <c r="P57" s="883" t="s">
        <v>681</v>
      </c>
      <c r="Q57" s="1726"/>
      <c r="R57" s="1688"/>
      <c r="S57" s="184"/>
    </row>
    <row r="58" spans="1:19">
      <c r="A58" s="7"/>
      <c r="B58" s="1680">
        <v>42</v>
      </c>
      <c r="C58" s="859" t="s">
        <v>523</v>
      </c>
      <c r="D58" s="1727"/>
      <c r="E58" s="1680" t="s">
        <v>117</v>
      </c>
      <c r="F58" s="1682" t="s">
        <v>74</v>
      </c>
      <c r="G58" s="1682" t="s">
        <v>118</v>
      </c>
      <c r="H58" s="1680">
        <v>230</v>
      </c>
      <c r="I58" s="1683">
        <v>230</v>
      </c>
      <c r="J58" s="1684">
        <v>40</v>
      </c>
      <c r="K58" s="1685">
        <v>40</v>
      </c>
      <c r="L58" s="1684">
        <v>35</v>
      </c>
      <c r="M58" s="1685">
        <v>35</v>
      </c>
      <c r="N58" s="1685">
        <v>195</v>
      </c>
      <c r="O58" s="829"/>
      <c r="P58" s="1233" t="s">
        <v>975</v>
      </c>
      <c r="Q58" s="1726"/>
      <c r="R58" s="884"/>
      <c r="S58" s="180"/>
    </row>
    <row r="59" spans="1:19">
      <c r="A59" s="7"/>
      <c r="B59" s="1680">
        <v>43</v>
      </c>
      <c r="C59" s="885" t="s">
        <v>524</v>
      </c>
      <c r="D59" s="1728"/>
      <c r="E59" s="1680" t="s">
        <v>120</v>
      </c>
      <c r="F59" s="1681" t="s">
        <v>74</v>
      </c>
      <c r="G59" s="1682" t="s">
        <v>167</v>
      </c>
      <c r="H59" s="1680">
        <v>225</v>
      </c>
      <c r="I59" s="1683">
        <v>225</v>
      </c>
      <c r="J59" s="1684">
        <v>217</v>
      </c>
      <c r="K59" s="1685">
        <v>216</v>
      </c>
      <c r="L59" s="1684">
        <v>220</v>
      </c>
      <c r="M59" s="1685">
        <v>220</v>
      </c>
      <c r="N59" s="1729"/>
      <c r="O59" s="829"/>
      <c r="P59" s="883"/>
      <c r="Q59" s="1726"/>
      <c r="R59" s="1688"/>
      <c r="S59" s="180"/>
    </row>
    <row r="60" spans="1:19">
      <c r="A60" s="7"/>
      <c r="B60" s="1680">
        <v>44</v>
      </c>
      <c r="C60" s="885" t="s">
        <v>121</v>
      </c>
      <c r="D60" s="1730"/>
      <c r="E60" s="1680" t="s">
        <v>120</v>
      </c>
      <c r="F60" s="1681" t="s">
        <v>74</v>
      </c>
      <c r="G60" s="1682" t="s">
        <v>122</v>
      </c>
      <c r="H60" s="1680">
        <v>150</v>
      </c>
      <c r="I60" s="1683">
        <v>150</v>
      </c>
      <c r="J60" s="1684">
        <v>0</v>
      </c>
      <c r="K60" s="1685">
        <v>0</v>
      </c>
      <c r="L60" s="1684">
        <v>0</v>
      </c>
      <c r="M60" s="1685">
        <v>0</v>
      </c>
      <c r="N60" s="1685"/>
      <c r="O60" s="829">
        <v>150</v>
      </c>
      <c r="P60" s="883" t="s">
        <v>480</v>
      </c>
      <c r="Q60" s="1726"/>
      <c r="R60" s="1731"/>
      <c r="S60" s="181"/>
    </row>
    <row r="61" spans="1:19">
      <c r="A61" s="7"/>
      <c r="B61" s="1680">
        <v>45</v>
      </c>
      <c r="C61" s="885" t="s">
        <v>525</v>
      </c>
      <c r="D61" s="1730"/>
      <c r="E61" s="1680" t="s">
        <v>85</v>
      </c>
      <c r="F61" s="1681" t="s">
        <v>78</v>
      </c>
      <c r="G61" s="1732" t="s">
        <v>884</v>
      </c>
      <c r="H61" s="1733">
        <v>105</v>
      </c>
      <c r="I61" s="1734">
        <v>105</v>
      </c>
      <c r="J61" s="1684">
        <v>17</v>
      </c>
      <c r="K61" s="1685">
        <v>17</v>
      </c>
      <c r="L61" s="1735">
        <v>17</v>
      </c>
      <c r="M61" s="1736">
        <v>17</v>
      </c>
      <c r="N61" s="1685">
        <v>88</v>
      </c>
      <c r="O61" s="829"/>
      <c r="P61" s="886" t="s">
        <v>681</v>
      </c>
      <c r="Q61" s="1726"/>
      <c r="R61" s="1688"/>
      <c r="S61" s="181"/>
    </row>
    <row r="62" spans="1:19">
      <c r="A62" s="7"/>
      <c r="B62" s="1680">
        <v>46</v>
      </c>
      <c r="C62" s="885" t="s">
        <v>526</v>
      </c>
      <c r="D62" s="1730"/>
      <c r="E62" s="1680" t="s">
        <v>85</v>
      </c>
      <c r="F62" s="1681" t="s">
        <v>74</v>
      </c>
      <c r="G62" s="1732" t="s">
        <v>124</v>
      </c>
      <c r="H62" s="1680">
        <v>98</v>
      </c>
      <c r="I62" s="1683">
        <v>98</v>
      </c>
      <c r="J62" s="1684">
        <v>56</v>
      </c>
      <c r="K62" s="1685">
        <v>50</v>
      </c>
      <c r="L62" s="1684">
        <v>0</v>
      </c>
      <c r="M62" s="1685">
        <v>70</v>
      </c>
      <c r="N62" s="1685">
        <v>28</v>
      </c>
      <c r="O62" s="829"/>
      <c r="P62" s="886" t="s">
        <v>681</v>
      </c>
      <c r="Q62" s="830"/>
      <c r="R62" s="1688"/>
      <c r="S62" s="181"/>
    </row>
    <row r="63" spans="1:19">
      <c r="A63" s="7"/>
      <c r="B63" s="1680">
        <v>47</v>
      </c>
      <c r="C63" s="885" t="s">
        <v>527</v>
      </c>
      <c r="D63" s="1730"/>
      <c r="E63" s="1680" t="s">
        <v>85</v>
      </c>
      <c r="F63" s="1681" t="s">
        <v>74</v>
      </c>
      <c r="G63" s="1732" t="s">
        <v>93</v>
      </c>
      <c r="H63" s="1680">
        <v>102</v>
      </c>
      <c r="I63" s="1683">
        <v>102</v>
      </c>
      <c r="J63" s="1684">
        <v>0</v>
      </c>
      <c r="K63" s="1685">
        <v>34</v>
      </c>
      <c r="L63" s="1684">
        <v>0</v>
      </c>
      <c r="M63" s="1685">
        <v>51</v>
      </c>
      <c r="N63" s="1685">
        <v>51</v>
      </c>
      <c r="O63" s="829"/>
      <c r="P63" s="883" t="s">
        <v>681</v>
      </c>
      <c r="Q63" s="830"/>
      <c r="R63" s="1688"/>
      <c r="S63" s="181"/>
    </row>
    <row r="64" spans="1:19">
      <c r="A64" s="7"/>
      <c r="B64" s="1680">
        <v>48</v>
      </c>
      <c r="C64" s="885" t="s">
        <v>528</v>
      </c>
      <c r="D64" s="1730"/>
      <c r="E64" s="1680" t="s">
        <v>85</v>
      </c>
      <c r="F64" s="1681" t="s">
        <v>881</v>
      </c>
      <c r="G64" s="1732" t="s">
        <v>95</v>
      </c>
      <c r="H64" s="1680">
        <v>100</v>
      </c>
      <c r="I64" s="1683">
        <v>100</v>
      </c>
      <c r="J64" s="1684">
        <v>0</v>
      </c>
      <c r="K64" s="1685">
        <v>0</v>
      </c>
      <c r="L64" s="1684">
        <v>25</v>
      </c>
      <c r="M64" s="1685">
        <v>25</v>
      </c>
      <c r="N64" s="1685">
        <v>75</v>
      </c>
      <c r="O64" s="829"/>
      <c r="P64" s="883" t="s">
        <v>681</v>
      </c>
      <c r="Q64" s="830"/>
      <c r="R64" s="1688"/>
      <c r="S64" s="5"/>
    </row>
    <row r="65" spans="1:19">
      <c r="A65" s="7"/>
      <c r="B65" s="1680">
        <v>49</v>
      </c>
      <c r="C65" s="885" t="s">
        <v>529</v>
      </c>
      <c r="D65" s="1730"/>
      <c r="E65" s="1680" t="s">
        <v>85</v>
      </c>
      <c r="F65" s="1737" t="s">
        <v>78</v>
      </c>
      <c r="G65" s="1738" t="s">
        <v>886</v>
      </c>
      <c r="H65" s="1689">
        <v>100</v>
      </c>
      <c r="I65" s="1692">
        <v>100</v>
      </c>
      <c r="J65" s="1684">
        <v>25</v>
      </c>
      <c r="K65" s="1685">
        <v>25</v>
      </c>
      <c r="L65" s="1684">
        <v>25</v>
      </c>
      <c r="M65" s="1685">
        <v>25</v>
      </c>
      <c r="N65" s="1685">
        <v>75</v>
      </c>
      <c r="O65" s="829"/>
      <c r="P65" s="883" t="s">
        <v>681</v>
      </c>
      <c r="Q65" s="830"/>
      <c r="R65" s="1688"/>
      <c r="S65" s="5"/>
    </row>
    <row r="66" spans="1:19">
      <c r="A66" s="7"/>
      <c r="B66" s="1680">
        <v>50</v>
      </c>
      <c r="C66" s="885" t="s">
        <v>530</v>
      </c>
      <c r="D66" s="1730"/>
      <c r="E66" s="1680" t="s">
        <v>73</v>
      </c>
      <c r="F66" s="1739" t="s">
        <v>125</v>
      </c>
      <c r="G66" s="1738" t="s">
        <v>97</v>
      </c>
      <c r="H66" s="1689">
        <v>22</v>
      </c>
      <c r="I66" s="1692">
        <v>22</v>
      </c>
      <c r="J66" s="1684">
        <v>10</v>
      </c>
      <c r="K66" s="1685">
        <v>10</v>
      </c>
      <c r="L66" s="1686">
        <v>10</v>
      </c>
      <c r="M66" s="1687">
        <v>10</v>
      </c>
      <c r="N66" s="1685"/>
      <c r="O66" s="837"/>
      <c r="P66" s="883" t="s">
        <v>86</v>
      </c>
      <c r="Q66" s="830"/>
      <c r="R66" s="1688"/>
      <c r="S66" s="5"/>
    </row>
    <row r="67" spans="1:19">
      <c r="A67" s="7"/>
      <c r="B67" s="1680" t="s">
        <v>126</v>
      </c>
      <c r="C67" s="864" t="s">
        <v>127</v>
      </c>
      <c r="D67" s="1730"/>
      <c r="E67" s="1680" t="s">
        <v>73</v>
      </c>
      <c r="F67" s="1740"/>
      <c r="G67" s="1732" t="s">
        <v>128</v>
      </c>
      <c r="H67" s="1680"/>
      <c r="I67" s="1683">
        <v>0</v>
      </c>
      <c r="J67" s="1684">
        <v>2</v>
      </c>
      <c r="K67" s="1685">
        <v>18</v>
      </c>
      <c r="L67" s="1686">
        <v>10</v>
      </c>
      <c r="M67" s="1687">
        <v>10</v>
      </c>
      <c r="N67" s="1685"/>
      <c r="O67" s="829"/>
      <c r="P67" s="1741"/>
      <c r="Q67" s="830"/>
      <c r="R67" s="1688"/>
      <c r="S67" s="180"/>
    </row>
    <row r="68" spans="1:19">
      <c r="A68" s="7"/>
      <c r="B68" s="887">
        <v>51</v>
      </c>
      <c r="C68" s="1713" t="s">
        <v>531</v>
      </c>
      <c r="D68" s="1714"/>
      <c r="E68" s="1689" t="s">
        <v>85</v>
      </c>
      <c r="F68" s="4" t="s">
        <v>78</v>
      </c>
      <c r="G68" s="865" t="s">
        <v>129</v>
      </c>
      <c r="H68" s="866">
        <v>108</v>
      </c>
      <c r="I68" s="867">
        <v>108</v>
      </c>
      <c r="J68" s="1693">
        <v>0</v>
      </c>
      <c r="K68" s="1694">
        <v>0</v>
      </c>
      <c r="L68" s="1695">
        <v>0</v>
      </c>
      <c r="M68" s="1696">
        <v>0</v>
      </c>
      <c r="N68" s="1694">
        <v>108</v>
      </c>
      <c r="O68" s="829"/>
      <c r="P68" s="883" t="s">
        <v>681</v>
      </c>
      <c r="Q68" s="830"/>
      <c r="R68" s="1697"/>
      <c r="S68" s="180"/>
    </row>
    <row r="69" spans="1:19">
      <c r="A69" s="7"/>
      <c r="B69" s="1680">
        <v>52</v>
      </c>
      <c r="C69" s="27" t="s">
        <v>532</v>
      </c>
      <c r="D69" s="1714"/>
      <c r="E69" s="1689" t="s">
        <v>147</v>
      </c>
      <c r="F69" s="1742" t="s">
        <v>74</v>
      </c>
      <c r="G69" s="1738" t="s">
        <v>533</v>
      </c>
      <c r="H69" s="1689">
        <v>7</v>
      </c>
      <c r="I69" s="1692">
        <v>7</v>
      </c>
      <c r="J69" s="1693">
        <v>3</v>
      </c>
      <c r="K69" s="1694">
        <v>0</v>
      </c>
      <c r="L69" s="1695">
        <v>5</v>
      </c>
      <c r="M69" s="1696">
        <v>0</v>
      </c>
      <c r="N69" s="1694"/>
      <c r="O69" s="829"/>
      <c r="P69" s="888"/>
      <c r="Q69" s="830"/>
      <c r="R69" s="1697"/>
      <c r="S69" s="5"/>
    </row>
    <row r="70" spans="1:19">
      <c r="A70" s="7"/>
      <c r="B70" s="1743">
        <v>53</v>
      </c>
      <c r="C70" s="885" t="s">
        <v>534</v>
      </c>
      <c r="D70" s="1744"/>
      <c r="E70" s="1743" t="s">
        <v>85</v>
      </c>
      <c r="F70" s="1745" t="s">
        <v>78</v>
      </c>
      <c r="G70" s="1746" t="s">
        <v>887</v>
      </c>
      <c r="H70" s="1743">
        <v>300</v>
      </c>
      <c r="I70" s="1747">
        <v>300</v>
      </c>
      <c r="J70" s="1748">
        <v>69</v>
      </c>
      <c r="K70" s="1749">
        <v>115</v>
      </c>
      <c r="L70" s="1750">
        <v>65</v>
      </c>
      <c r="M70" s="1751">
        <v>100</v>
      </c>
      <c r="N70" s="1694">
        <v>200</v>
      </c>
      <c r="O70" s="1720"/>
      <c r="P70" s="839" t="s">
        <v>681</v>
      </c>
      <c r="Q70" s="1726"/>
      <c r="R70" s="1752"/>
      <c r="S70" s="5"/>
    </row>
    <row r="71" spans="1:19">
      <c r="A71" s="7"/>
      <c r="B71" s="889">
        <v>54</v>
      </c>
      <c r="C71" s="1753" t="s">
        <v>535</v>
      </c>
      <c r="D71" s="1754"/>
      <c r="E71" s="889" t="s">
        <v>85</v>
      </c>
      <c r="F71" s="890" t="s">
        <v>78</v>
      </c>
      <c r="G71" s="890" t="s">
        <v>536</v>
      </c>
      <c r="H71" s="889">
        <v>54</v>
      </c>
      <c r="I71" s="889">
        <v>54</v>
      </c>
      <c r="J71" s="891">
        <v>13</v>
      </c>
      <c r="K71" s="891">
        <v>0</v>
      </c>
      <c r="L71" s="892">
        <v>0</v>
      </c>
      <c r="M71" s="892">
        <v>17</v>
      </c>
      <c r="N71" s="1446">
        <v>37</v>
      </c>
      <c r="O71" s="1720"/>
      <c r="P71" s="839" t="s">
        <v>681</v>
      </c>
      <c r="Q71" s="893"/>
      <c r="R71" s="894"/>
      <c r="S71" s="180"/>
    </row>
    <row r="72" spans="1:19">
      <c r="A72" s="7"/>
      <c r="B72" s="1447">
        <v>55</v>
      </c>
      <c r="C72" s="1718" t="s">
        <v>537</v>
      </c>
      <c r="D72" s="1755"/>
      <c r="E72" s="1447" t="s">
        <v>85</v>
      </c>
      <c r="F72" s="1448" t="s">
        <v>78</v>
      </c>
      <c r="G72" s="1448" t="s">
        <v>888</v>
      </c>
      <c r="H72" s="1447">
        <v>110</v>
      </c>
      <c r="I72" s="1447">
        <v>110</v>
      </c>
      <c r="J72" s="1446">
        <v>17</v>
      </c>
      <c r="K72" s="1446">
        <v>17</v>
      </c>
      <c r="L72" s="1449">
        <v>17</v>
      </c>
      <c r="M72" s="1449">
        <v>17</v>
      </c>
      <c r="N72" s="1446">
        <v>93</v>
      </c>
      <c r="O72" s="1720"/>
      <c r="P72" s="839" t="s">
        <v>681</v>
      </c>
      <c r="Q72" s="1756"/>
      <c r="R72" s="1724"/>
      <c r="S72" s="180"/>
    </row>
    <row r="73" spans="1:19">
      <c r="A73" s="7"/>
      <c r="B73" s="1447">
        <v>56</v>
      </c>
      <c r="C73" s="1718" t="s">
        <v>689</v>
      </c>
      <c r="D73" s="1755"/>
      <c r="E73" s="1447" t="s">
        <v>85</v>
      </c>
      <c r="F73" s="1448" t="s">
        <v>78</v>
      </c>
      <c r="G73" s="1716" t="s">
        <v>690</v>
      </c>
      <c r="H73" s="1447">
        <v>100</v>
      </c>
      <c r="I73" s="1722">
        <v>100</v>
      </c>
      <c r="J73" s="1446">
        <v>25</v>
      </c>
      <c r="K73" s="1446">
        <v>25</v>
      </c>
      <c r="L73" s="1723">
        <v>25</v>
      </c>
      <c r="M73" s="1449">
        <v>25</v>
      </c>
      <c r="N73" s="1446">
        <v>75</v>
      </c>
      <c r="O73" s="1720"/>
      <c r="P73" s="1757" t="s">
        <v>681</v>
      </c>
      <c r="Q73" s="1756"/>
      <c r="R73" s="1724"/>
      <c r="S73" s="187"/>
    </row>
    <row r="74" spans="1:19">
      <c r="A74" s="7"/>
      <c r="B74" s="1743">
        <v>57</v>
      </c>
      <c r="C74" s="885" t="s">
        <v>691</v>
      </c>
      <c r="D74" s="1744"/>
      <c r="E74" s="889" t="s">
        <v>85</v>
      </c>
      <c r="F74" s="890" t="s">
        <v>78</v>
      </c>
      <c r="G74" s="890" t="s">
        <v>692</v>
      </c>
      <c r="H74" s="889">
        <v>116</v>
      </c>
      <c r="I74" s="889">
        <v>116</v>
      </c>
      <c r="J74" s="891">
        <v>17</v>
      </c>
      <c r="K74" s="891">
        <v>17</v>
      </c>
      <c r="L74" s="892">
        <v>17</v>
      </c>
      <c r="M74" s="892">
        <v>17</v>
      </c>
      <c r="N74" s="891">
        <v>99</v>
      </c>
      <c r="O74" s="895"/>
      <c r="P74" s="1758" t="s">
        <v>681</v>
      </c>
      <c r="Q74" s="896"/>
      <c r="R74" s="1450"/>
      <c r="S74" s="180"/>
    </row>
    <row r="75" spans="1:19">
      <c r="A75" s="845"/>
      <c r="B75" s="1759">
        <v>58</v>
      </c>
      <c r="C75" s="1760" t="s">
        <v>889</v>
      </c>
      <c r="D75" s="1761"/>
      <c r="E75" s="1451" t="s">
        <v>85</v>
      </c>
      <c r="F75" s="1452" t="s">
        <v>103</v>
      </c>
      <c r="G75" s="1452" t="s">
        <v>890</v>
      </c>
      <c r="H75" s="1451">
        <v>163</v>
      </c>
      <c r="I75" s="1451">
        <v>163</v>
      </c>
      <c r="J75" s="1453">
        <v>17</v>
      </c>
      <c r="K75" s="1453">
        <v>144</v>
      </c>
      <c r="L75" s="1454">
        <v>17</v>
      </c>
      <c r="M75" s="1454">
        <v>145</v>
      </c>
      <c r="N75" s="1453">
        <v>18</v>
      </c>
      <c r="O75" s="1455"/>
      <c r="P75" s="1758" t="s">
        <v>681</v>
      </c>
      <c r="Q75" s="1762"/>
      <c r="R75" s="1456"/>
      <c r="S75" s="180"/>
    </row>
    <row r="76" spans="1:19">
      <c r="A76" s="7"/>
      <c r="B76" s="889">
        <v>59</v>
      </c>
      <c r="C76" s="1371" t="s">
        <v>950</v>
      </c>
      <c r="D76" s="1763"/>
      <c r="E76" s="1447" t="s">
        <v>2</v>
      </c>
      <c r="F76" s="1448" t="s">
        <v>951</v>
      </c>
      <c r="G76" s="1448" t="s">
        <v>976</v>
      </c>
      <c r="H76" s="1447">
        <v>1224</v>
      </c>
      <c r="I76" s="1447">
        <v>1224</v>
      </c>
      <c r="J76" s="1446">
        <v>284</v>
      </c>
      <c r="K76" s="1446">
        <v>281</v>
      </c>
      <c r="L76" s="1449">
        <v>340</v>
      </c>
      <c r="M76" s="1449">
        <v>340</v>
      </c>
      <c r="N76" s="1446">
        <v>884</v>
      </c>
      <c r="O76" s="1457"/>
      <c r="P76" s="853" t="s">
        <v>943</v>
      </c>
      <c r="Q76" s="1756"/>
      <c r="R76" s="1450"/>
      <c r="S76" s="180"/>
    </row>
    <row r="77" spans="1:19">
      <c r="A77" s="7"/>
      <c r="B77" s="1447"/>
      <c r="C77" s="1764" t="s">
        <v>952</v>
      </c>
      <c r="D77" s="1719"/>
      <c r="E77" s="1447" t="s">
        <v>953</v>
      </c>
      <c r="F77" s="1448" t="s">
        <v>78</v>
      </c>
      <c r="G77" s="1448">
        <v>66</v>
      </c>
      <c r="H77" s="1447">
        <v>0</v>
      </c>
      <c r="I77" s="1447">
        <v>0</v>
      </c>
      <c r="J77" s="1446">
        <v>3</v>
      </c>
      <c r="K77" s="1446">
        <v>3</v>
      </c>
      <c r="L77" s="1449">
        <v>20</v>
      </c>
      <c r="M77" s="1449">
        <v>29</v>
      </c>
      <c r="N77" s="1446"/>
      <c r="O77" s="1457"/>
      <c r="P77" s="1765" t="s">
        <v>892</v>
      </c>
      <c r="Q77" s="1756"/>
      <c r="R77" s="1450"/>
      <c r="S77" s="180"/>
    </row>
    <row r="78" spans="1:19">
      <c r="A78" s="7"/>
      <c r="B78" s="1447"/>
      <c r="C78" s="1458" t="s">
        <v>977</v>
      </c>
      <c r="D78" s="1459"/>
      <c r="E78" s="1447" t="s">
        <v>2</v>
      </c>
      <c r="F78" s="1448" t="s">
        <v>978</v>
      </c>
      <c r="G78" s="1448">
        <v>0</v>
      </c>
      <c r="H78" s="1447">
        <v>575</v>
      </c>
      <c r="I78" s="1447">
        <v>575</v>
      </c>
      <c r="J78" s="1446">
        <v>158</v>
      </c>
      <c r="K78" s="1446">
        <v>156</v>
      </c>
      <c r="L78" s="1449">
        <v>150</v>
      </c>
      <c r="M78" s="1449">
        <v>150</v>
      </c>
      <c r="N78" s="1446"/>
      <c r="O78" s="1457"/>
      <c r="P78" s="1765" t="s">
        <v>892</v>
      </c>
      <c r="Q78" s="1756"/>
      <c r="R78" s="1450"/>
      <c r="S78" s="182"/>
    </row>
    <row r="79" spans="1:19" ht="15.75" thickBot="1">
      <c r="A79" s="7"/>
      <c r="B79" s="1268"/>
      <c r="C79" s="1766" t="s">
        <v>912</v>
      </c>
      <c r="D79" s="1767"/>
      <c r="E79" s="1268" t="s">
        <v>73</v>
      </c>
      <c r="F79" s="1269" t="s">
        <v>103</v>
      </c>
      <c r="G79" s="1269" t="s">
        <v>890</v>
      </c>
      <c r="H79" s="1268">
        <v>0</v>
      </c>
      <c r="I79" s="1268">
        <v>0</v>
      </c>
      <c r="J79" s="1265">
        <v>0</v>
      </c>
      <c r="K79" s="1265">
        <v>0</v>
      </c>
      <c r="L79" s="1270">
        <v>0</v>
      </c>
      <c r="M79" s="1270">
        <v>0</v>
      </c>
      <c r="N79" s="1265"/>
      <c r="O79" s="1271"/>
      <c r="P79" s="1768" t="s">
        <v>892</v>
      </c>
      <c r="Q79" s="1769"/>
      <c r="R79" s="1770"/>
      <c r="S79" s="183"/>
    </row>
    <row r="80" spans="1:19" ht="15.75" thickBot="1">
      <c r="A80" s="7"/>
      <c r="B80" s="484"/>
      <c r="C80" s="485" t="s">
        <v>1032</v>
      </c>
      <c r="D80" s="485"/>
      <c r="E80" s="486" t="s">
        <v>147</v>
      </c>
      <c r="F80" s="486" t="s">
        <v>83</v>
      </c>
      <c r="G80" s="486">
        <v>75</v>
      </c>
      <c r="H80" s="487">
        <v>0</v>
      </c>
      <c r="I80" s="869">
        <v>0</v>
      </c>
      <c r="J80" s="488">
        <v>3</v>
      </c>
      <c r="K80" s="487">
        <v>0</v>
      </c>
      <c r="L80" s="869">
        <v>0</v>
      </c>
      <c r="M80" s="487">
        <v>0</v>
      </c>
      <c r="N80" s="487"/>
      <c r="O80" s="870"/>
      <c r="P80" s="871"/>
      <c r="Q80" s="872"/>
      <c r="R80" s="873"/>
      <c r="S80" s="5"/>
    </row>
    <row r="81" spans="1:19">
      <c r="A81" s="7"/>
      <c r="B81" s="898"/>
      <c r="C81" s="899" t="s">
        <v>538</v>
      </c>
      <c r="D81" s="1771"/>
      <c r="E81" s="1772"/>
      <c r="F81" s="1773"/>
      <c r="G81" s="1774"/>
      <c r="H81" s="1772">
        <v>4404</v>
      </c>
      <c r="I81" s="1775">
        <v>4344</v>
      </c>
      <c r="J81" s="1776">
        <v>1003</v>
      </c>
      <c r="K81" s="1777">
        <v>1204</v>
      </c>
      <c r="L81" s="1776">
        <v>1032</v>
      </c>
      <c r="M81" s="1777">
        <v>1326</v>
      </c>
      <c r="N81" s="900">
        <v>2258</v>
      </c>
      <c r="O81" s="901">
        <v>330</v>
      </c>
      <c r="P81" s="940"/>
      <c r="Q81" s="1778"/>
      <c r="R81" s="1779"/>
      <c r="S81" s="181"/>
    </row>
    <row r="82" spans="1:19">
      <c r="A82" s="7"/>
      <c r="B82" s="902"/>
      <c r="C82" s="899" t="s">
        <v>539</v>
      </c>
      <c r="D82" s="1771"/>
      <c r="E82" s="1772" t="s">
        <v>73</v>
      </c>
      <c r="F82" s="1773" t="s">
        <v>130</v>
      </c>
      <c r="G82" s="1774" t="s">
        <v>131</v>
      </c>
      <c r="H82" s="1772">
        <v>0</v>
      </c>
      <c r="I82" s="1775">
        <v>0</v>
      </c>
      <c r="J82" s="1776">
        <v>0</v>
      </c>
      <c r="K82" s="1777">
        <v>0</v>
      </c>
      <c r="L82" s="1776">
        <v>0</v>
      </c>
      <c r="M82" s="1777">
        <v>0</v>
      </c>
      <c r="N82" s="900"/>
      <c r="O82" s="901"/>
      <c r="P82" s="1234" t="s">
        <v>578</v>
      </c>
      <c r="Q82" s="1778"/>
      <c r="R82" s="1779"/>
      <c r="S82" s="184"/>
    </row>
    <row r="83" spans="1:19">
      <c r="A83" s="7"/>
      <c r="B83" s="902"/>
      <c r="C83" s="899" t="s">
        <v>540</v>
      </c>
      <c r="D83" s="1771"/>
      <c r="E83" s="1300" t="s">
        <v>73</v>
      </c>
      <c r="F83" s="1301" t="s">
        <v>130</v>
      </c>
      <c r="G83" s="1302" t="s">
        <v>131</v>
      </c>
      <c r="H83" s="1772">
        <v>0</v>
      </c>
      <c r="I83" s="1775">
        <v>0</v>
      </c>
      <c r="J83" s="1776">
        <v>0</v>
      </c>
      <c r="K83" s="1777">
        <v>0</v>
      </c>
      <c r="L83" s="1776">
        <v>0</v>
      </c>
      <c r="M83" s="1777">
        <v>0</v>
      </c>
      <c r="N83" s="900"/>
      <c r="O83" s="901"/>
      <c r="P83" s="1234" t="s">
        <v>578</v>
      </c>
      <c r="Q83" s="1778"/>
      <c r="R83" s="1780"/>
      <c r="S83" s="184"/>
    </row>
    <row r="84" spans="1:19">
      <c r="A84" s="7"/>
      <c r="B84" s="1221"/>
      <c r="C84" s="859" t="s">
        <v>541</v>
      </c>
      <c r="D84" s="1727"/>
      <c r="E84" s="828" t="s">
        <v>73</v>
      </c>
      <c r="F84" s="877" t="s">
        <v>130</v>
      </c>
      <c r="G84" s="827" t="s">
        <v>131</v>
      </c>
      <c r="H84" s="1680">
        <v>0</v>
      </c>
      <c r="I84" s="1683">
        <v>0</v>
      </c>
      <c r="J84" s="1684">
        <v>0</v>
      </c>
      <c r="K84" s="1685">
        <v>0</v>
      </c>
      <c r="L84" s="1686">
        <v>0</v>
      </c>
      <c r="M84" s="1687">
        <v>0</v>
      </c>
      <c r="N84" s="1685"/>
      <c r="O84" s="829"/>
      <c r="P84" s="903" t="s">
        <v>578</v>
      </c>
      <c r="Q84" s="1781"/>
      <c r="R84" s="1782"/>
      <c r="S84" s="184"/>
    </row>
    <row r="85" spans="1:19">
      <c r="A85" s="7"/>
      <c r="B85" s="1680">
        <v>60</v>
      </c>
      <c r="C85" s="859" t="s">
        <v>542</v>
      </c>
      <c r="D85" s="1727"/>
      <c r="E85" s="828" t="s">
        <v>73</v>
      </c>
      <c r="F85" s="877" t="s">
        <v>130</v>
      </c>
      <c r="G85" s="827" t="s">
        <v>132</v>
      </c>
      <c r="H85" s="1680">
        <v>221</v>
      </c>
      <c r="I85" s="1683">
        <v>221</v>
      </c>
      <c r="J85" s="1684">
        <v>149</v>
      </c>
      <c r="K85" s="1685">
        <v>151</v>
      </c>
      <c r="L85" s="1684">
        <v>155</v>
      </c>
      <c r="M85" s="1685">
        <v>155</v>
      </c>
      <c r="N85" s="1685"/>
      <c r="O85" s="837">
        <v>66</v>
      </c>
      <c r="P85" s="903" t="s">
        <v>957</v>
      </c>
      <c r="Q85" s="1783"/>
      <c r="R85" s="1784"/>
      <c r="S85" s="184"/>
    </row>
    <row r="86" spans="1:19">
      <c r="A86" s="7"/>
      <c r="B86" s="1221">
        <v>61</v>
      </c>
      <c r="C86" s="859" t="s">
        <v>543</v>
      </c>
      <c r="D86" s="1727"/>
      <c r="E86" s="828" t="s">
        <v>73</v>
      </c>
      <c r="F86" s="877" t="s">
        <v>130</v>
      </c>
      <c r="G86" s="827" t="s">
        <v>134</v>
      </c>
      <c r="H86" s="1685">
        <v>360</v>
      </c>
      <c r="I86" s="1683">
        <v>360</v>
      </c>
      <c r="J86" s="1684">
        <v>0</v>
      </c>
      <c r="K86" s="1685">
        <v>0</v>
      </c>
      <c r="L86" s="1684">
        <v>0</v>
      </c>
      <c r="M86" s="1685">
        <v>0</v>
      </c>
      <c r="N86" s="1685"/>
      <c r="O86" s="829">
        <v>360</v>
      </c>
      <c r="P86" s="903" t="s">
        <v>112</v>
      </c>
      <c r="Q86" s="1783"/>
      <c r="R86" s="1785"/>
      <c r="S86" s="181"/>
    </row>
    <row r="87" spans="1:19">
      <c r="A87" s="7"/>
      <c r="B87" s="904">
        <v>62</v>
      </c>
      <c r="C87" s="859" t="s">
        <v>544</v>
      </c>
      <c r="D87" s="1727"/>
      <c r="E87" s="828" t="s">
        <v>73</v>
      </c>
      <c r="F87" s="877" t="s">
        <v>130</v>
      </c>
      <c r="G87" s="827" t="s">
        <v>134</v>
      </c>
      <c r="H87" s="1685">
        <v>360</v>
      </c>
      <c r="I87" s="1683">
        <v>360</v>
      </c>
      <c r="J87" s="1684">
        <v>270</v>
      </c>
      <c r="K87" s="1685">
        <v>270</v>
      </c>
      <c r="L87" s="1684">
        <v>320</v>
      </c>
      <c r="M87" s="1685">
        <v>320</v>
      </c>
      <c r="N87" s="1685">
        <v>40</v>
      </c>
      <c r="O87" s="829"/>
      <c r="P87" s="903" t="s">
        <v>77</v>
      </c>
      <c r="Q87" s="1783"/>
      <c r="R87" s="1785"/>
      <c r="S87" s="180"/>
    </row>
    <row r="88" spans="1:19">
      <c r="A88" s="7"/>
      <c r="B88" s="1680">
        <v>63</v>
      </c>
      <c r="C88" s="859" t="s">
        <v>891</v>
      </c>
      <c r="D88" s="1727"/>
      <c r="E88" s="828" t="s">
        <v>73</v>
      </c>
      <c r="F88" s="877" t="s">
        <v>130</v>
      </c>
      <c r="G88" s="827" t="s">
        <v>924</v>
      </c>
      <c r="H88" s="1685">
        <v>400</v>
      </c>
      <c r="I88" s="1683">
        <v>400</v>
      </c>
      <c r="J88" s="1684">
        <v>350</v>
      </c>
      <c r="K88" s="1685">
        <v>300</v>
      </c>
      <c r="L88" s="1684">
        <v>330</v>
      </c>
      <c r="M88" s="1685">
        <v>320</v>
      </c>
      <c r="N88" s="1685">
        <v>80</v>
      </c>
      <c r="O88" s="829"/>
      <c r="P88" s="903" t="s">
        <v>77</v>
      </c>
      <c r="Q88" s="1783"/>
      <c r="R88" s="1786"/>
      <c r="S88" s="181"/>
    </row>
    <row r="89" spans="1:19">
      <c r="A89" s="7"/>
      <c r="B89" s="1221">
        <v>64</v>
      </c>
      <c r="C89" s="920" t="s">
        <v>545</v>
      </c>
      <c r="D89" s="1728"/>
      <c r="E89" s="1372" t="s">
        <v>73</v>
      </c>
      <c r="F89" s="1373" t="s">
        <v>130</v>
      </c>
      <c r="G89" s="1374" t="s">
        <v>135</v>
      </c>
      <c r="H89" s="1787">
        <v>53</v>
      </c>
      <c r="I89" s="1788">
        <v>45</v>
      </c>
      <c r="J89" s="1789">
        <v>10</v>
      </c>
      <c r="K89" s="1729">
        <v>10</v>
      </c>
      <c r="L89" s="1789">
        <v>45</v>
      </c>
      <c r="M89" s="1729">
        <v>45</v>
      </c>
      <c r="N89" s="1685"/>
      <c r="O89" s="842"/>
      <c r="P89" s="1375"/>
      <c r="Q89" s="1790"/>
      <c r="R89" s="1791"/>
      <c r="S89" s="184"/>
    </row>
    <row r="90" spans="1:19">
      <c r="A90" s="7"/>
      <c r="B90" s="1733">
        <v>65</v>
      </c>
      <c r="C90" s="859" t="s">
        <v>546</v>
      </c>
      <c r="D90" s="1727"/>
      <c r="E90" s="1680" t="s">
        <v>73</v>
      </c>
      <c r="F90" s="1681" t="s">
        <v>76</v>
      </c>
      <c r="G90" s="1682">
        <v>0</v>
      </c>
      <c r="H90" s="1792">
        <v>55</v>
      </c>
      <c r="I90" s="1793">
        <v>55</v>
      </c>
      <c r="J90" s="1684">
        <v>5</v>
      </c>
      <c r="K90" s="1685">
        <v>10</v>
      </c>
      <c r="L90" s="1686">
        <v>10</v>
      </c>
      <c r="M90" s="1687">
        <v>10</v>
      </c>
      <c r="N90" s="1685">
        <v>50</v>
      </c>
      <c r="O90" s="1794"/>
      <c r="P90" s="903" t="s">
        <v>77</v>
      </c>
      <c r="Q90" s="1726"/>
      <c r="R90" s="1782"/>
      <c r="S90" s="184"/>
    </row>
    <row r="91" spans="1:19">
      <c r="A91" s="7"/>
      <c r="B91" s="1376">
        <v>66</v>
      </c>
      <c r="C91" s="859" t="s">
        <v>979</v>
      </c>
      <c r="D91" s="1727"/>
      <c r="E91" s="1680" t="s">
        <v>73</v>
      </c>
      <c r="F91" s="1681" t="s">
        <v>78</v>
      </c>
      <c r="G91" s="1682" t="s">
        <v>547</v>
      </c>
      <c r="H91" s="1792">
        <v>195</v>
      </c>
      <c r="I91" s="1793">
        <v>195</v>
      </c>
      <c r="J91" s="1684">
        <v>8</v>
      </c>
      <c r="K91" s="1685">
        <v>0</v>
      </c>
      <c r="L91" s="1686">
        <v>8</v>
      </c>
      <c r="M91" s="1687">
        <v>8</v>
      </c>
      <c r="N91" s="1685">
        <v>187</v>
      </c>
      <c r="O91" s="829"/>
      <c r="P91" s="903" t="s">
        <v>77</v>
      </c>
      <c r="Q91" s="1726"/>
      <c r="R91" s="1786"/>
      <c r="S91" s="181"/>
    </row>
    <row r="92" spans="1:19">
      <c r="A92" s="7"/>
      <c r="B92" s="1221">
        <v>67</v>
      </c>
      <c r="C92" s="859" t="s">
        <v>548</v>
      </c>
      <c r="D92" s="1727"/>
      <c r="E92" s="1680" t="s">
        <v>73</v>
      </c>
      <c r="F92" s="1681" t="s">
        <v>78</v>
      </c>
      <c r="G92" s="1682" t="s">
        <v>137</v>
      </c>
      <c r="H92" s="1792">
        <v>51</v>
      </c>
      <c r="I92" s="1793">
        <v>51</v>
      </c>
      <c r="J92" s="1684">
        <v>43</v>
      </c>
      <c r="K92" s="1685">
        <v>51</v>
      </c>
      <c r="L92" s="1686">
        <v>51</v>
      </c>
      <c r="M92" s="1687">
        <v>51</v>
      </c>
      <c r="N92" s="1685"/>
      <c r="O92" s="829"/>
      <c r="P92" s="883"/>
      <c r="Q92" s="1726"/>
      <c r="R92" s="1782"/>
      <c r="S92" s="180"/>
    </row>
    <row r="93" spans="1:19">
      <c r="A93" s="7"/>
      <c r="B93" s="1795">
        <v>68</v>
      </c>
      <c r="C93" s="859" t="s">
        <v>980</v>
      </c>
      <c r="D93" s="1727"/>
      <c r="E93" s="1680" t="s">
        <v>85</v>
      </c>
      <c r="F93" s="1681" t="s">
        <v>78</v>
      </c>
      <c r="G93" s="1682" t="s">
        <v>549</v>
      </c>
      <c r="H93" s="1680">
        <v>150</v>
      </c>
      <c r="I93" s="1683">
        <v>150</v>
      </c>
      <c r="J93" s="1684">
        <v>5</v>
      </c>
      <c r="K93" s="1685">
        <v>6</v>
      </c>
      <c r="L93" s="1686">
        <v>6</v>
      </c>
      <c r="M93" s="1796">
        <v>6</v>
      </c>
      <c r="N93" s="1685">
        <v>144</v>
      </c>
      <c r="O93" s="829"/>
      <c r="P93" s="886" t="s">
        <v>681</v>
      </c>
      <c r="Q93" s="1726"/>
      <c r="R93" s="1782"/>
      <c r="S93" s="180"/>
    </row>
    <row r="94" spans="1:19">
      <c r="A94" s="7"/>
      <c r="B94" s="1221">
        <v>69</v>
      </c>
      <c r="C94" s="859" t="s">
        <v>550</v>
      </c>
      <c r="D94" s="1727"/>
      <c r="E94" s="1680" t="s">
        <v>85</v>
      </c>
      <c r="F94" s="1681" t="s">
        <v>74</v>
      </c>
      <c r="G94" s="1682" t="s">
        <v>139</v>
      </c>
      <c r="H94" s="1680">
        <v>52</v>
      </c>
      <c r="I94" s="1683">
        <v>52</v>
      </c>
      <c r="J94" s="1684">
        <v>33</v>
      </c>
      <c r="K94" s="1685">
        <v>32</v>
      </c>
      <c r="L94" s="1686">
        <v>40</v>
      </c>
      <c r="M94" s="1687">
        <v>48</v>
      </c>
      <c r="N94" s="1685"/>
      <c r="O94" s="837"/>
      <c r="P94" s="883"/>
      <c r="Q94" s="1726"/>
      <c r="R94" s="1782"/>
      <c r="S94" s="180"/>
    </row>
    <row r="95" spans="1:19">
      <c r="A95" s="7"/>
      <c r="B95" s="1795">
        <v>70</v>
      </c>
      <c r="C95" s="859" t="s">
        <v>551</v>
      </c>
      <c r="D95" s="1727"/>
      <c r="E95" s="1680" t="s">
        <v>73</v>
      </c>
      <c r="F95" s="1681" t="s">
        <v>74</v>
      </c>
      <c r="G95" s="1682" t="s">
        <v>140</v>
      </c>
      <c r="H95" s="1680">
        <v>163</v>
      </c>
      <c r="I95" s="1683">
        <v>163</v>
      </c>
      <c r="J95" s="1684">
        <v>0</v>
      </c>
      <c r="K95" s="1685">
        <v>0</v>
      </c>
      <c r="L95" s="1686">
        <v>0</v>
      </c>
      <c r="M95" s="1687">
        <v>0</v>
      </c>
      <c r="N95" s="1685"/>
      <c r="O95" s="837">
        <v>163</v>
      </c>
      <c r="P95" s="906" t="s">
        <v>897</v>
      </c>
      <c r="Q95" s="1726"/>
      <c r="R95" s="1782"/>
      <c r="S95" s="180"/>
    </row>
    <row r="96" spans="1:19">
      <c r="A96" s="7"/>
      <c r="B96" s="1221">
        <v>71</v>
      </c>
      <c r="C96" s="859" t="s">
        <v>981</v>
      </c>
      <c r="D96" s="1727"/>
      <c r="E96" s="1680" t="s">
        <v>85</v>
      </c>
      <c r="F96" s="1681" t="s">
        <v>78</v>
      </c>
      <c r="G96" s="1682" t="s">
        <v>893</v>
      </c>
      <c r="H96" s="1680">
        <v>200</v>
      </c>
      <c r="I96" s="1683">
        <v>200</v>
      </c>
      <c r="J96" s="1684">
        <v>29</v>
      </c>
      <c r="K96" s="1685">
        <v>34</v>
      </c>
      <c r="L96" s="1686">
        <v>34</v>
      </c>
      <c r="M96" s="1687">
        <v>34</v>
      </c>
      <c r="N96" s="1685">
        <v>166</v>
      </c>
      <c r="O96" s="829"/>
      <c r="P96" s="906" t="s">
        <v>681</v>
      </c>
      <c r="Q96" s="1726"/>
      <c r="R96" s="1731"/>
      <c r="S96" s="181"/>
    </row>
    <row r="97" spans="1:19">
      <c r="A97" s="7"/>
      <c r="B97" s="1221">
        <v>72</v>
      </c>
      <c r="C97" s="859" t="s">
        <v>982</v>
      </c>
      <c r="D97" s="1727"/>
      <c r="E97" s="1680" t="s">
        <v>73</v>
      </c>
      <c r="F97" s="1740" t="s">
        <v>125</v>
      </c>
      <c r="G97" s="1732" t="s">
        <v>97</v>
      </c>
      <c r="H97" s="1680">
        <v>22</v>
      </c>
      <c r="I97" s="1683">
        <v>22</v>
      </c>
      <c r="J97" s="1684">
        <v>0</v>
      </c>
      <c r="K97" s="1685">
        <v>0</v>
      </c>
      <c r="L97" s="1686">
        <v>0</v>
      </c>
      <c r="M97" s="1687">
        <v>0</v>
      </c>
      <c r="N97" s="1685"/>
      <c r="O97" s="829">
        <v>22</v>
      </c>
      <c r="P97" s="907" t="s">
        <v>86</v>
      </c>
      <c r="Q97" s="1726"/>
      <c r="R97" s="1688"/>
      <c r="S97" s="188"/>
    </row>
    <row r="98" spans="1:19">
      <c r="A98" s="7"/>
      <c r="B98" s="1797">
        <v>73</v>
      </c>
      <c r="C98" s="908" t="s">
        <v>552</v>
      </c>
      <c r="D98" s="1727"/>
      <c r="E98" s="1680" t="s">
        <v>73</v>
      </c>
      <c r="F98" s="1740" t="s">
        <v>96</v>
      </c>
      <c r="G98" s="1732" t="s">
        <v>141</v>
      </c>
      <c r="H98" s="1680">
        <v>11</v>
      </c>
      <c r="I98" s="1683">
        <v>11</v>
      </c>
      <c r="J98" s="1684">
        <v>5</v>
      </c>
      <c r="K98" s="1685">
        <v>5</v>
      </c>
      <c r="L98" s="1686">
        <v>9</v>
      </c>
      <c r="M98" s="1687">
        <v>9</v>
      </c>
      <c r="N98" s="1685"/>
      <c r="O98" s="829"/>
      <c r="P98" s="909"/>
      <c r="Q98" s="1726"/>
      <c r="R98" s="1688"/>
      <c r="S98" s="188"/>
    </row>
    <row r="99" spans="1:19">
      <c r="A99" s="7"/>
      <c r="B99" s="1680" t="s">
        <v>142</v>
      </c>
      <c r="C99" s="885" t="s">
        <v>553</v>
      </c>
      <c r="D99" s="1727"/>
      <c r="E99" s="1680"/>
      <c r="F99" s="1681" t="s">
        <v>144</v>
      </c>
      <c r="G99" s="1732">
        <v>0</v>
      </c>
      <c r="H99" s="1680">
        <v>160</v>
      </c>
      <c r="I99" s="1683">
        <v>160</v>
      </c>
      <c r="J99" s="1684">
        <v>104</v>
      </c>
      <c r="K99" s="1685">
        <v>124</v>
      </c>
      <c r="L99" s="1686">
        <v>128</v>
      </c>
      <c r="M99" s="1687">
        <v>141</v>
      </c>
      <c r="N99" s="1685"/>
      <c r="O99" s="829"/>
      <c r="P99" s="907" t="s">
        <v>0</v>
      </c>
      <c r="Q99" s="1726"/>
      <c r="R99" s="1688"/>
      <c r="S99" s="5"/>
    </row>
    <row r="100" spans="1:19">
      <c r="A100" s="7"/>
      <c r="B100" s="1680">
        <v>74</v>
      </c>
      <c r="C100" s="885" t="s">
        <v>983</v>
      </c>
      <c r="D100" s="1798"/>
      <c r="E100" s="1680" t="s">
        <v>73</v>
      </c>
      <c r="F100" s="1740" t="s">
        <v>125</v>
      </c>
      <c r="G100" s="1732" t="s">
        <v>109</v>
      </c>
      <c r="H100" s="1680">
        <v>33</v>
      </c>
      <c r="I100" s="1683">
        <v>33</v>
      </c>
      <c r="J100" s="1684">
        <v>33</v>
      </c>
      <c r="K100" s="1685">
        <v>33</v>
      </c>
      <c r="L100" s="1686">
        <v>33</v>
      </c>
      <c r="M100" s="1687">
        <v>33</v>
      </c>
      <c r="N100" s="1685"/>
      <c r="O100" s="829"/>
      <c r="P100" s="910"/>
      <c r="Q100" s="1726"/>
      <c r="R100" s="1688"/>
      <c r="S100" s="188"/>
    </row>
    <row r="101" spans="1:19">
      <c r="A101" s="7"/>
      <c r="B101" s="1680">
        <v>75</v>
      </c>
      <c r="C101" s="1480" t="s">
        <v>554</v>
      </c>
      <c r="D101" s="1690"/>
      <c r="E101" s="1689" t="s">
        <v>85</v>
      </c>
      <c r="F101" s="1689" t="s">
        <v>78</v>
      </c>
      <c r="G101" s="1738" t="s">
        <v>139</v>
      </c>
      <c r="H101" s="1689">
        <v>52</v>
      </c>
      <c r="I101" s="1692">
        <v>52</v>
      </c>
      <c r="J101" s="1693">
        <v>10</v>
      </c>
      <c r="K101" s="1694">
        <v>10</v>
      </c>
      <c r="L101" s="1695">
        <v>8</v>
      </c>
      <c r="M101" s="1696">
        <v>8</v>
      </c>
      <c r="N101" s="1694">
        <v>44</v>
      </c>
      <c r="O101" s="829"/>
      <c r="P101" s="910" t="s">
        <v>681</v>
      </c>
      <c r="Q101" s="1799"/>
      <c r="R101" s="1697"/>
      <c r="S101" s="5"/>
    </row>
    <row r="102" spans="1:19">
      <c r="A102" s="7"/>
      <c r="B102" s="880">
        <v>76</v>
      </c>
      <c r="C102" s="1481" t="s">
        <v>555</v>
      </c>
      <c r="D102" s="1800"/>
      <c r="E102" s="1706" t="s">
        <v>73</v>
      </c>
      <c r="F102" s="1801" t="s">
        <v>96</v>
      </c>
      <c r="G102" s="1802" t="s">
        <v>145</v>
      </c>
      <c r="H102" s="1706">
        <v>25</v>
      </c>
      <c r="I102" s="1803">
        <v>25</v>
      </c>
      <c r="J102" s="1709">
        <v>9</v>
      </c>
      <c r="K102" s="1710">
        <v>15</v>
      </c>
      <c r="L102" s="1711">
        <v>11</v>
      </c>
      <c r="M102" s="1712">
        <v>11</v>
      </c>
      <c r="N102" s="1710"/>
      <c r="O102" s="1303">
        <v>14</v>
      </c>
      <c r="P102" s="1304" t="s">
        <v>86</v>
      </c>
      <c r="Q102" s="1804"/>
      <c r="R102" s="1805"/>
      <c r="S102" s="5"/>
    </row>
    <row r="103" spans="1:19">
      <c r="A103" s="7"/>
      <c r="B103" s="880"/>
      <c r="C103" s="1480" t="s">
        <v>556</v>
      </c>
      <c r="D103" s="1806"/>
      <c r="E103" s="1689" t="s">
        <v>91</v>
      </c>
      <c r="F103" s="1739" t="s">
        <v>78</v>
      </c>
      <c r="G103" s="1738" t="s">
        <v>557</v>
      </c>
      <c r="H103" s="1689">
        <v>0</v>
      </c>
      <c r="I103" s="1692">
        <v>0</v>
      </c>
      <c r="J103" s="1693">
        <v>0</v>
      </c>
      <c r="K103" s="1694">
        <v>0</v>
      </c>
      <c r="L103" s="1695">
        <v>0</v>
      </c>
      <c r="M103" s="1696">
        <v>0</v>
      </c>
      <c r="N103" s="1694"/>
      <c r="O103" s="1720"/>
      <c r="P103" s="910" t="s">
        <v>578</v>
      </c>
      <c r="Q103" s="1726"/>
      <c r="R103" s="1807"/>
      <c r="S103" s="5"/>
    </row>
    <row r="104" spans="1:19">
      <c r="A104" s="7"/>
      <c r="B104" s="1446">
        <v>77</v>
      </c>
      <c r="C104" s="1480" t="s">
        <v>558</v>
      </c>
      <c r="D104" s="1482"/>
      <c r="E104" s="1447" t="s">
        <v>85</v>
      </c>
      <c r="F104" s="1448" t="s">
        <v>78</v>
      </c>
      <c r="G104" s="1448" t="s">
        <v>559</v>
      </c>
      <c r="H104" s="1447">
        <v>114</v>
      </c>
      <c r="I104" s="1447">
        <v>114</v>
      </c>
      <c r="J104" s="1446">
        <v>0</v>
      </c>
      <c r="K104" s="1446">
        <v>0</v>
      </c>
      <c r="L104" s="1449">
        <v>100</v>
      </c>
      <c r="M104" s="1449">
        <v>100</v>
      </c>
      <c r="N104" s="1694"/>
      <c r="O104" s="1457"/>
      <c r="P104" s="910"/>
      <c r="Q104" s="1756"/>
      <c r="R104" s="1450"/>
      <c r="S104" s="5"/>
    </row>
    <row r="105" spans="1:19">
      <c r="A105" s="7"/>
      <c r="B105" s="1446">
        <v>78</v>
      </c>
      <c r="C105" s="1480" t="s">
        <v>560</v>
      </c>
      <c r="D105" s="1482"/>
      <c r="E105" s="1447" t="s">
        <v>85</v>
      </c>
      <c r="F105" s="1448" t="s">
        <v>78</v>
      </c>
      <c r="G105" s="1448" t="s">
        <v>561</v>
      </c>
      <c r="H105" s="1447">
        <v>113</v>
      </c>
      <c r="I105" s="1447">
        <v>113</v>
      </c>
      <c r="J105" s="1446">
        <v>28</v>
      </c>
      <c r="K105" s="1446">
        <v>95</v>
      </c>
      <c r="L105" s="1449">
        <v>36</v>
      </c>
      <c r="M105" s="1449">
        <v>78</v>
      </c>
      <c r="N105" s="1446">
        <v>35</v>
      </c>
      <c r="O105" s="1457"/>
      <c r="P105" s="916" t="s">
        <v>681</v>
      </c>
      <c r="Q105" s="1756"/>
      <c r="R105" s="1450"/>
      <c r="S105" s="5"/>
    </row>
    <row r="106" spans="1:19" ht="15.75" thickBot="1">
      <c r="A106" s="7"/>
      <c r="B106" s="1808">
        <v>79</v>
      </c>
      <c r="C106" s="1809" t="s">
        <v>715</v>
      </c>
      <c r="D106" s="1810"/>
      <c r="E106" s="1811" t="s">
        <v>85</v>
      </c>
      <c r="F106" s="1812" t="s">
        <v>78</v>
      </c>
      <c r="G106" s="1812" t="s">
        <v>716</v>
      </c>
      <c r="H106" s="1811">
        <v>54</v>
      </c>
      <c r="I106" s="1811">
        <v>54</v>
      </c>
      <c r="J106" s="1808">
        <v>17</v>
      </c>
      <c r="K106" s="1808">
        <v>17</v>
      </c>
      <c r="L106" s="1813">
        <v>17</v>
      </c>
      <c r="M106" s="1813">
        <v>17</v>
      </c>
      <c r="N106" s="1808"/>
      <c r="O106" s="1814">
        <v>37</v>
      </c>
      <c r="P106" s="1768" t="s">
        <v>86</v>
      </c>
      <c r="Q106" s="1769"/>
      <c r="R106" s="1770"/>
      <c r="S106" s="5"/>
    </row>
    <row r="107" spans="1:19" ht="15.75" thickBot="1">
      <c r="A107" s="7"/>
      <c r="B107" s="484">
        <v>80</v>
      </c>
      <c r="C107" s="485" t="s">
        <v>717</v>
      </c>
      <c r="D107" s="485"/>
      <c r="E107" s="486" t="s">
        <v>85</v>
      </c>
      <c r="F107" s="486" t="s">
        <v>78</v>
      </c>
      <c r="G107" s="486" t="s">
        <v>894</v>
      </c>
      <c r="H107" s="487">
        <v>115</v>
      </c>
      <c r="I107" s="869">
        <v>115</v>
      </c>
      <c r="J107" s="488">
        <v>1</v>
      </c>
      <c r="K107" s="487">
        <v>53</v>
      </c>
      <c r="L107" s="869">
        <v>0</v>
      </c>
      <c r="M107" s="487">
        <v>42</v>
      </c>
      <c r="N107" s="487">
        <v>73</v>
      </c>
      <c r="O107" s="870"/>
      <c r="P107" s="871" t="s">
        <v>681</v>
      </c>
      <c r="Q107" s="872"/>
      <c r="R107" s="873"/>
      <c r="S107" s="5"/>
    </row>
    <row r="108" spans="1:19">
      <c r="A108" s="7"/>
      <c r="B108" s="880"/>
      <c r="C108" s="875" t="s">
        <v>562</v>
      </c>
      <c r="D108" s="876"/>
      <c r="E108" s="828"/>
      <c r="F108" s="877"/>
      <c r="G108" s="827"/>
      <c r="H108" s="828">
        <v>2959</v>
      </c>
      <c r="I108" s="878">
        <v>2951</v>
      </c>
      <c r="J108" s="879">
        <v>1109</v>
      </c>
      <c r="K108" s="880">
        <v>1216</v>
      </c>
      <c r="L108" s="912">
        <v>1341</v>
      </c>
      <c r="M108" s="913">
        <v>1436</v>
      </c>
      <c r="N108" s="880">
        <v>819</v>
      </c>
      <c r="O108" s="829">
        <v>662</v>
      </c>
      <c r="P108" s="914"/>
      <c r="Q108" s="1430"/>
      <c r="R108" s="915"/>
      <c r="S108" s="181"/>
    </row>
    <row r="109" spans="1:19">
      <c r="A109" s="7"/>
      <c r="B109" s="900">
        <v>81</v>
      </c>
      <c r="C109" s="1377" t="s">
        <v>563</v>
      </c>
      <c r="D109" s="1483"/>
      <c r="E109" s="1484" t="s">
        <v>73</v>
      </c>
      <c r="F109" s="1485" t="s">
        <v>78</v>
      </c>
      <c r="G109" s="1486" t="s">
        <v>146</v>
      </c>
      <c r="H109" s="1484">
        <v>210</v>
      </c>
      <c r="I109" s="1487">
        <v>202</v>
      </c>
      <c r="J109" s="1488">
        <v>31</v>
      </c>
      <c r="K109" s="1489">
        <v>67</v>
      </c>
      <c r="L109" s="1490">
        <v>35</v>
      </c>
      <c r="M109" s="1491">
        <v>65</v>
      </c>
      <c r="N109" s="1489">
        <v>137</v>
      </c>
      <c r="O109" s="1492"/>
      <c r="P109" s="1378" t="s">
        <v>77</v>
      </c>
      <c r="Q109" s="1493"/>
      <c r="R109" s="1494"/>
      <c r="S109" s="184"/>
    </row>
    <row r="110" spans="1:19">
      <c r="A110" s="7"/>
      <c r="B110" s="880">
        <v>82</v>
      </c>
      <c r="C110" s="899" t="s">
        <v>564</v>
      </c>
      <c r="D110" s="1483"/>
      <c r="E110" s="1484" t="s">
        <v>73</v>
      </c>
      <c r="F110" s="1379" t="s">
        <v>125</v>
      </c>
      <c r="G110" s="1486" t="s">
        <v>97</v>
      </c>
      <c r="H110" s="1484">
        <v>22</v>
      </c>
      <c r="I110" s="1487">
        <v>22</v>
      </c>
      <c r="J110" s="1488">
        <v>0</v>
      </c>
      <c r="K110" s="1489">
        <v>0</v>
      </c>
      <c r="L110" s="1490">
        <v>0</v>
      </c>
      <c r="M110" s="1491">
        <v>0</v>
      </c>
      <c r="N110" s="1489"/>
      <c r="O110" s="1492"/>
      <c r="P110" s="1378" t="s">
        <v>578</v>
      </c>
      <c r="Q110" s="1493"/>
      <c r="R110" s="1494"/>
      <c r="S110" s="181"/>
    </row>
    <row r="111" spans="1:19">
      <c r="A111" s="7"/>
      <c r="B111" s="866">
        <v>83</v>
      </c>
      <c r="C111" s="1495" t="s">
        <v>565</v>
      </c>
      <c r="D111" s="1496"/>
      <c r="E111" s="1406" t="s">
        <v>85</v>
      </c>
      <c r="F111" s="1442" t="s">
        <v>78</v>
      </c>
      <c r="G111" s="1439">
        <v>0</v>
      </c>
      <c r="H111" s="1406">
        <v>95</v>
      </c>
      <c r="I111" s="1408">
        <v>0</v>
      </c>
      <c r="J111" s="1409">
        <v>0</v>
      </c>
      <c r="K111" s="1410">
        <v>0</v>
      </c>
      <c r="L111" s="1411">
        <v>0</v>
      </c>
      <c r="M111" s="1412">
        <v>0</v>
      </c>
      <c r="N111" s="1410"/>
      <c r="O111" s="863"/>
      <c r="P111" s="914"/>
      <c r="Q111" s="1430"/>
      <c r="R111" s="1497"/>
      <c r="S111" s="181"/>
    </row>
    <row r="112" spans="1:19">
      <c r="A112" s="7"/>
      <c r="B112" s="1420">
        <v>84</v>
      </c>
      <c r="C112" s="1495" t="s">
        <v>566</v>
      </c>
      <c r="D112" s="1498"/>
      <c r="E112" s="1406" t="s">
        <v>147</v>
      </c>
      <c r="F112" s="1440" t="s">
        <v>78</v>
      </c>
      <c r="G112" s="1439" t="s">
        <v>148</v>
      </c>
      <c r="H112" s="1406">
        <v>3</v>
      </c>
      <c r="I112" s="1408">
        <v>3</v>
      </c>
      <c r="J112" s="1409">
        <v>2</v>
      </c>
      <c r="K112" s="1410">
        <v>0</v>
      </c>
      <c r="L112" s="1411">
        <v>1.6</v>
      </c>
      <c r="M112" s="1412">
        <v>0</v>
      </c>
      <c r="N112" s="1410"/>
      <c r="O112" s="1499"/>
      <c r="P112" s="1500"/>
      <c r="Q112" s="1430"/>
      <c r="R112" s="1501"/>
      <c r="S112" s="180"/>
    </row>
    <row r="113" spans="1:19" ht="15.75" thickBot="1">
      <c r="A113" s="7"/>
      <c r="B113" s="1265">
        <v>85</v>
      </c>
      <c r="C113" s="1495" t="s">
        <v>567</v>
      </c>
      <c r="D113" s="1502"/>
      <c r="E113" s="1421" t="s">
        <v>85</v>
      </c>
      <c r="F113" s="1422" t="s">
        <v>78</v>
      </c>
      <c r="G113" s="1422" t="s">
        <v>895</v>
      </c>
      <c r="H113" s="1421">
        <v>200</v>
      </c>
      <c r="I113" s="1421">
        <v>200</v>
      </c>
      <c r="J113" s="1420">
        <v>19</v>
      </c>
      <c r="K113" s="1420">
        <v>9</v>
      </c>
      <c r="L113" s="1423">
        <v>9</v>
      </c>
      <c r="M113" s="1423">
        <v>9</v>
      </c>
      <c r="N113" s="1410">
        <v>191</v>
      </c>
      <c r="O113" s="1503"/>
      <c r="P113" s="1500" t="s">
        <v>681</v>
      </c>
      <c r="Q113" s="1504"/>
      <c r="R113" s="1505"/>
      <c r="S113" s="181"/>
    </row>
    <row r="114" spans="1:19" ht="15.75" thickBot="1">
      <c r="A114" s="7"/>
      <c r="B114" s="1265">
        <v>86</v>
      </c>
      <c r="C114" s="1495" t="s">
        <v>568</v>
      </c>
      <c r="D114" s="1502"/>
      <c r="E114" s="1421" t="s">
        <v>85</v>
      </c>
      <c r="F114" s="1422" t="s">
        <v>78</v>
      </c>
      <c r="G114" s="1422" t="s">
        <v>896</v>
      </c>
      <c r="H114" s="1421">
        <v>115</v>
      </c>
      <c r="I114" s="1421">
        <v>115</v>
      </c>
      <c r="J114" s="1420">
        <v>59</v>
      </c>
      <c r="K114" s="1420">
        <v>69</v>
      </c>
      <c r="L114" s="1423">
        <v>57</v>
      </c>
      <c r="M114" s="1423">
        <v>69</v>
      </c>
      <c r="N114" s="1420">
        <v>46</v>
      </c>
      <c r="O114" s="1429"/>
      <c r="P114" s="1506" t="s">
        <v>681</v>
      </c>
      <c r="Q114" s="1504"/>
      <c r="R114" s="1505"/>
      <c r="S114" s="181"/>
    </row>
    <row r="115" spans="1:19" ht="15.75" thickBot="1">
      <c r="A115" s="7"/>
      <c r="B115" s="1265">
        <v>87</v>
      </c>
      <c r="C115" s="1266" t="s">
        <v>693</v>
      </c>
      <c r="D115" s="1267"/>
      <c r="E115" s="1268" t="s">
        <v>147</v>
      </c>
      <c r="F115" s="1269" t="s">
        <v>78</v>
      </c>
      <c r="G115" s="1269">
        <v>50</v>
      </c>
      <c r="H115" s="1268">
        <v>50</v>
      </c>
      <c r="I115" s="1268">
        <v>50</v>
      </c>
      <c r="J115" s="1265">
        <v>20</v>
      </c>
      <c r="K115" s="1265">
        <v>0</v>
      </c>
      <c r="L115" s="1270">
        <v>50</v>
      </c>
      <c r="M115" s="1270">
        <v>0</v>
      </c>
      <c r="N115" s="1265"/>
      <c r="O115" s="1271"/>
      <c r="P115" s="883"/>
      <c r="Q115" s="1272"/>
      <c r="R115" s="1273"/>
      <c r="S115" s="180"/>
    </row>
    <row r="116" spans="1:19" ht="15.75" thickBot="1">
      <c r="A116" s="7"/>
      <c r="B116" s="484">
        <v>88</v>
      </c>
      <c r="C116" s="485" t="s">
        <v>694</v>
      </c>
      <c r="D116" s="485"/>
      <c r="E116" s="486" t="s">
        <v>85</v>
      </c>
      <c r="F116" s="486" t="s">
        <v>78</v>
      </c>
      <c r="G116" s="486" t="s">
        <v>695</v>
      </c>
      <c r="H116" s="487">
        <v>22</v>
      </c>
      <c r="I116" s="869">
        <v>22</v>
      </c>
      <c r="J116" s="488">
        <v>0</v>
      </c>
      <c r="K116" s="487">
        <v>6</v>
      </c>
      <c r="L116" s="869">
        <v>0</v>
      </c>
      <c r="M116" s="487">
        <v>6</v>
      </c>
      <c r="N116" s="868">
        <v>16</v>
      </c>
      <c r="O116" s="870"/>
      <c r="P116" s="871" t="s">
        <v>681</v>
      </c>
      <c r="Q116" s="872"/>
      <c r="R116" s="873"/>
      <c r="S116" s="184"/>
    </row>
    <row r="117" spans="1:19">
      <c r="A117" s="7"/>
      <c r="B117" s="1397"/>
      <c r="C117" s="875" t="s">
        <v>149</v>
      </c>
      <c r="D117" s="876"/>
      <c r="E117" s="828"/>
      <c r="F117" s="877"/>
      <c r="G117" s="917"/>
      <c r="H117" s="828">
        <v>717</v>
      </c>
      <c r="I117" s="878">
        <v>614</v>
      </c>
      <c r="J117" s="879">
        <v>131</v>
      </c>
      <c r="K117" s="880">
        <v>151</v>
      </c>
      <c r="L117" s="912">
        <v>152.6</v>
      </c>
      <c r="M117" s="913">
        <v>149</v>
      </c>
      <c r="N117" s="880">
        <v>137</v>
      </c>
      <c r="O117" s="829">
        <v>0</v>
      </c>
      <c r="P117" s="914"/>
      <c r="Q117" s="1430"/>
      <c r="R117" s="915"/>
      <c r="S117" s="180"/>
    </row>
    <row r="118" spans="1:19">
      <c r="A118" s="7"/>
      <c r="B118" s="1397">
        <v>89</v>
      </c>
      <c r="C118" s="859" t="s">
        <v>569</v>
      </c>
      <c r="D118" s="1431"/>
      <c r="E118" s="1397" t="s">
        <v>73</v>
      </c>
      <c r="F118" s="1398" t="s">
        <v>74</v>
      </c>
      <c r="G118" s="917" t="s">
        <v>150</v>
      </c>
      <c r="H118" s="1397">
        <v>97</v>
      </c>
      <c r="I118" s="1400">
        <v>70</v>
      </c>
      <c r="J118" s="879">
        <v>38</v>
      </c>
      <c r="K118" s="880">
        <v>38</v>
      </c>
      <c r="L118" s="1403">
        <v>38</v>
      </c>
      <c r="M118" s="1404">
        <v>38</v>
      </c>
      <c r="N118" s="1402"/>
      <c r="O118" s="829">
        <v>32</v>
      </c>
      <c r="P118" s="914" t="s">
        <v>714</v>
      </c>
      <c r="Q118" s="1430"/>
      <c r="R118" s="1507"/>
      <c r="S118" s="189"/>
    </row>
    <row r="119" spans="1:19">
      <c r="A119" s="7"/>
      <c r="B119" s="1397">
        <v>90</v>
      </c>
      <c r="C119" s="859" t="s">
        <v>570</v>
      </c>
      <c r="D119" s="1431"/>
      <c r="E119" s="1397" t="s">
        <v>73</v>
      </c>
      <c r="F119" s="1398" t="s">
        <v>74</v>
      </c>
      <c r="G119" s="1399" t="s">
        <v>151</v>
      </c>
      <c r="H119" s="1397">
        <v>104</v>
      </c>
      <c r="I119" s="1400">
        <v>90</v>
      </c>
      <c r="J119" s="879">
        <v>40</v>
      </c>
      <c r="K119" s="880">
        <v>40</v>
      </c>
      <c r="L119" s="1403">
        <v>40</v>
      </c>
      <c r="M119" s="1404">
        <v>40</v>
      </c>
      <c r="N119" s="1402"/>
      <c r="O119" s="829">
        <v>50</v>
      </c>
      <c r="P119" s="910" t="s">
        <v>680</v>
      </c>
      <c r="Q119" s="1430"/>
      <c r="R119" s="1507"/>
      <c r="S119" s="181"/>
    </row>
    <row r="120" spans="1:19">
      <c r="A120" s="7"/>
      <c r="B120" s="1397">
        <v>91</v>
      </c>
      <c r="C120" s="859" t="s">
        <v>571</v>
      </c>
      <c r="D120" s="1431"/>
      <c r="E120" s="1397" t="s">
        <v>73</v>
      </c>
      <c r="F120" s="1398" t="s">
        <v>78</v>
      </c>
      <c r="G120" s="1399" t="s">
        <v>572</v>
      </c>
      <c r="H120" s="1397">
        <v>163</v>
      </c>
      <c r="I120" s="1400">
        <v>163</v>
      </c>
      <c r="J120" s="879">
        <v>130</v>
      </c>
      <c r="K120" s="880">
        <v>163</v>
      </c>
      <c r="L120" s="1403">
        <v>163</v>
      </c>
      <c r="M120" s="1508">
        <v>163</v>
      </c>
      <c r="N120" s="1402"/>
      <c r="O120" s="829"/>
      <c r="P120" s="905"/>
      <c r="Q120" s="1430"/>
      <c r="R120" s="1434"/>
      <c r="S120" s="190"/>
    </row>
    <row r="121" spans="1:19">
      <c r="A121" s="7"/>
      <c r="B121" s="1397">
        <v>92</v>
      </c>
      <c r="C121" s="885" t="s">
        <v>573</v>
      </c>
      <c r="D121" s="1433"/>
      <c r="E121" s="1397" t="s">
        <v>73</v>
      </c>
      <c r="F121" s="1398" t="s">
        <v>74</v>
      </c>
      <c r="G121" s="1435" t="s">
        <v>152</v>
      </c>
      <c r="H121" s="1397">
        <v>330</v>
      </c>
      <c r="I121" s="1400">
        <v>330</v>
      </c>
      <c r="J121" s="1401">
        <v>0</v>
      </c>
      <c r="K121" s="1402">
        <v>0</v>
      </c>
      <c r="L121" s="1403">
        <v>0</v>
      </c>
      <c r="M121" s="1404">
        <v>0</v>
      </c>
      <c r="N121" s="1402"/>
      <c r="O121" s="829">
        <v>330</v>
      </c>
      <c r="P121" s="910" t="s">
        <v>112</v>
      </c>
      <c r="Q121" s="1430"/>
      <c r="R121" s="1507"/>
      <c r="S121" s="180"/>
    </row>
    <row r="122" spans="1:19">
      <c r="A122" s="7"/>
      <c r="B122" s="1397">
        <v>93</v>
      </c>
      <c r="C122" s="864" t="s">
        <v>574</v>
      </c>
      <c r="D122" s="1509"/>
      <c r="E122" s="1510" t="s">
        <v>73</v>
      </c>
      <c r="F122" s="1511" t="s">
        <v>123</v>
      </c>
      <c r="G122" s="1512" t="s">
        <v>153</v>
      </c>
      <c r="H122" s="1510">
        <v>51</v>
      </c>
      <c r="I122" s="1513">
        <v>51</v>
      </c>
      <c r="J122" s="1514">
        <v>31</v>
      </c>
      <c r="K122" s="1432">
        <v>0</v>
      </c>
      <c r="L122" s="1515">
        <v>0</v>
      </c>
      <c r="M122" s="1508">
        <v>0</v>
      </c>
      <c r="N122" s="1402"/>
      <c r="O122" s="842"/>
      <c r="P122" s="910"/>
      <c r="Q122" s="1516"/>
      <c r="R122" s="1517"/>
      <c r="S122" s="180"/>
    </row>
    <row r="123" spans="1:19">
      <c r="A123" s="7"/>
      <c r="B123" s="1518">
        <v>94</v>
      </c>
      <c r="C123" s="1377" t="s">
        <v>984</v>
      </c>
      <c r="D123" s="1519"/>
      <c r="E123" s="1518" t="s">
        <v>73</v>
      </c>
      <c r="F123" s="1520" t="s">
        <v>881</v>
      </c>
      <c r="G123" s="1521" t="s">
        <v>154</v>
      </c>
      <c r="H123" s="1518">
        <v>50</v>
      </c>
      <c r="I123" s="1522">
        <v>50</v>
      </c>
      <c r="J123" s="1523">
        <v>41</v>
      </c>
      <c r="K123" s="1524">
        <v>0</v>
      </c>
      <c r="L123" s="1525">
        <v>0</v>
      </c>
      <c r="M123" s="1526">
        <v>0</v>
      </c>
      <c r="N123" s="1524">
        <v>50</v>
      </c>
      <c r="O123" s="901"/>
      <c r="P123" s="940"/>
      <c r="Q123" s="1493"/>
      <c r="R123" s="1434"/>
      <c r="S123" s="180"/>
    </row>
    <row r="124" spans="1:19">
      <c r="A124" s="7"/>
      <c r="B124" s="1397">
        <v>95</v>
      </c>
      <c r="C124" s="859" t="s">
        <v>985</v>
      </c>
      <c r="D124" s="1431"/>
      <c r="E124" s="1397" t="s">
        <v>73</v>
      </c>
      <c r="F124" s="1398" t="s">
        <v>96</v>
      </c>
      <c r="G124" s="1399" t="s">
        <v>141</v>
      </c>
      <c r="H124" s="1527">
        <v>11</v>
      </c>
      <c r="I124" s="1528">
        <v>11</v>
      </c>
      <c r="J124" s="1401">
        <v>0</v>
      </c>
      <c r="K124" s="1402">
        <v>0</v>
      </c>
      <c r="L124" s="1401">
        <v>0</v>
      </c>
      <c r="M124" s="1402">
        <v>0</v>
      </c>
      <c r="N124" s="1402"/>
      <c r="O124" s="1529"/>
      <c r="P124" s="910" t="s">
        <v>578</v>
      </c>
      <c r="Q124" s="1430"/>
      <c r="R124" s="1434"/>
      <c r="S124" s="181"/>
    </row>
    <row r="125" spans="1:19">
      <c r="A125" s="1380"/>
      <c r="B125" s="1518">
        <v>96</v>
      </c>
      <c r="C125" s="899" t="s">
        <v>575</v>
      </c>
      <c r="D125" s="1530"/>
      <c r="E125" s="1518" t="s">
        <v>73</v>
      </c>
      <c r="F125" s="1531" t="s">
        <v>74</v>
      </c>
      <c r="G125" s="1532" t="s">
        <v>155</v>
      </c>
      <c r="H125" s="1533">
        <v>70</v>
      </c>
      <c r="I125" s="1534">
        <v>66</v>
      </c>
      <c r="J125" s="1523">
        <v>20</v>
      </c>
      <c r="K125" s="1524">
        <v>20</v>
      </c>
      <c r="L125" s="1525">
        <v>30</v>
      </c>
      <c r="M125" s="1526">
        <v>30</v>
      </c>
      <c r="N125" s="1524"/>
      <c r="O125" s="901">
        <v>36</v>
      </c>
      <c r="P125" s="940" t="s">
        <v>986</v>
      </c>
      <c r="Q125" s="1493"/>
      <c r="R125" s="1535"/>
      <c r="S125" s="180"/>
    </row>
    <row r="126" spans="1:19">
      <c r="A126" s="7"/>
      <c r="B126" s="1397">
        <v>97</v>
      </c>
      <c r="C126" s="859" t="s">
        <v>987</v>
      </c>
      <c r="D126" s="1431"/>
      <c r="E126" s="1397" t="s">
        <v>73</v>
      </c>
      <c r="F126" s="1398" t="s">
        <v>123</v>
      </c>
      <c r="G126" s="1399" t="s">
        <v>156</v>
      </c>
      <c r="H126" s="1527">
        <v>86</v>
      </c>
      <c r="I126" s="1528">
        <v>86</v>
      </c>
      <c r="J126" s="1401">
        <v>0</v>
      </c>
      <c r="K126" s="1402">
        <v>0</v>
      </c>
      <c r="L126" s="1403">
        <v>0</v>
      </c>
      <c r="M126" s="1404">
        <v>0</v>
      </c>
      <c r="N126" s="1402"/>
      <c r="O126" s="918"/>
      <c r="P126" s="905" t="s">
        <v>578</v>
      </c>
      <c r="Q126" s="1430"/>
      <c r="R126" s="919"/>
      <c r="S126" s="180"/>
    </row>
    <row r="127" spans="1:19">
      <c r="A127" s="7"/>
      <c r="B127" s="1397">
        <v>98</v>
      </c>
      <c r="C127" s="885" t="s">
        <v>696</v>
      </c>
      <c r="D127" s="1433"/>
      <c r="E127" s="1397" t="s">
        <v>73</v>
      </c>
      <c r="F127" s="1398" t="s">
        <v>74</v>
      </c>
      <c r="G127" s="1435" t="s">
        <v>177</v>
      </c>
      <c r="H127" s="1397">
        <v>100</v>
      </c>
      <c r="I127" s="1400">
        <v>100</v>
      </c>
      <c r="J127" s="1401">
        <v>92</v>
      </c>
      <c r="K127" s="1402">
        <v>80</v>
      </c>
      <c r="L127" s="1403">
        <v>0</v>
      </c>
      <c r="M127" s="1404">
        <v>0</v>
      </c>
      <c r="N127" s="1402"/>
      <c r="O127" s="1536">
        <v>100</v>
      </c>
      <c r="P127" s="905" t="s">
        <v>112</v>
      </c>
      <c r="Q127" s="1430"/>
      <c r="R127" s="1434"/>
      <c r="S127" s="184"/>
    </row>
    <row r="128" spans="1:19">
      <c r="A128" s="7"/>
      <c r="B128" s="1397">
        <v>99</v>
      </c>
      <c r="C128" s="859" t="s">
        <v>697</v>
      </c>
      <c r="D128" s="1431"/>
      <c r="E128" s="1397" t="s">
        <v>73</v>
      </c>
      <c r="F128" s="1398" t="s">
        <v>74</v>
      </c>
      <c r="G128" s="1399" t="s">
        <v>698</v>
      </c>
      <c r="H128" s="1397">
        <v>231</v>
      </c>
      <c r="I128" s="1400">
        <v>231</v>
      </c>
      <c r="J128" s="1401">
        <v>0</v>
      </c>
      <c r="K128" s="1402">
        <v>137</v>
      </c>
      <c r="L128" s="1537">
        <v>138</v>
      </c>
      <c r="M128" s="1538">
        <v>138</v>
      </c>
      <c r="N128" s="1402"/>
      <c r="O128" s="1235">
        <v>93</v>
      </c>
      <c r="P128" s="905" t="s">
        <v>988</v>
      </c>
      <c r="Q128" s="1430"/>
      <c r="R128" s="1434"/>
      <c r="S128" s="184"/>
    </row>
    <row r="129" spans="1:19">
      <c r="A129" s="7"/>
      <c r="B129" s="1518">
        <v>100</v>
      </c>
      <c r="C129" s="899" t="s">
        <v>577</v>
      </c>
      <c r="D129" s="1530"/>
      <c r="E129" s="1518" t="s">
        <v>73</v>
      </c>
      <c r="F129" s="1531" t="s">
        <v>74</v>
      </c>
      <c r="G129" s="1532" t="s">
        <v>157</v>
      </c>
      <c r="H129" s="1518">
        <v>20</v>
      </c>
      <c r="I129" s="1522">
        <v>20</v>
      </c>
      <c r="J129" s="1523">
        <v>15</v>
      </c>
      <c r="K129" s="1524">
        <v>18</v>
      </c>
      <c r="L129" s="1525">
        <v>18</v>
      </c>
      <c r="M129" s="1526">
        <v>18</v>
      </c>
      <c r="N129" s="1524">
        <v>2</v>
      </c>
      <c r="O129" s="901"/>
      <c r="P129" s="940" t="s">
        <v>77</v>
      </c>
      <c r="Q129" s="1493"/>
      <c r="R129" s="1535"/>
      <c r="S129" s="185"/>
    </row>
    <row r="130" spans="1:19">
      <c r="A130" s="7"/>
      <c r="B130" s="1397"/>
      <c r="C130" s="859" t="s">
        <v>989</v>
      </c>
      <c r="D130" s="1431"/>
      <c r="E130" s="1406" t="s">
        <v>73</v>
      </c>
      <c r="F130" s="1438" t="s">
        <v>881</v>
      </c>
      <c r="G130" s="1435" t="s">
        <v>158</v>
      </c>
      <c r="H130" s="1406">
        <v>0</v>
      </c>
      <c r="I130" s="1408">
        <v>0</v>
      </c>
      <c r="J130" s="1409">
        <v>0</v>
      </c>
      <c r="K130" s="1410">
        <v>0</v>
      </c>
      <c r="L130" s="1411">
        <v>0</v>
      </c>
      <c r="M130" s="1412">
        <v>0</v>
      </c>
      <c r="N130" s="1402"/>
      <c r="O130" s="829"/>
      <c r="P130" s="905" t="s">
        <v>578</v>
      </c>
      <c r="Q130" s="1430"/>
      <c r="R130" s="1434"/>
      <c r="S130" s="180"/>
    </row>
    <row r="131" spans="1:19">
      <c r="A131" s="7"/>
      <c r="B131" s="1397">
        <v>101</v>
      </c>
      <c r="C131" s="859" t="s">
        <v>579</v>
      </c>
      <c r="D131" s="1498"/>
      <c r="E131" s="1397" t="s">
        <v>73</v>
      </c>
      <c r="F131" s="1438" t="s">
        <v>96</v>
      </c>
      <c r="G131" s="1439" t="s">
        <v>159</v>
      </c>
      <c r="H131" s="1406">
        <v>25</v>
      </c>
      <c r="I131" s="1408">
        <v>25</v>
      </c>
      <c r="J131" s="1409">
        <v>16</v>
      </c>
      <c r="K131" s="1410">
        <v>16</v>
      </c>
      <c r="L131" s="1411">
        <v>17</v>
      </c>
      <c r="M131" s="1412">
        <v>17</v>
      </c>
      <c r="N131" s="1410">
        <v>8</v>
      </c>
      <c r="O131" s="829"/>
      <c r="P131" s="914" t="s">
        <v>77</v>
      </c>
      <c r="Q131" s="1539"/>
      <c r="R131" s="1434"/>
      <c r="S131" s="180"/>
    </row>
    <row r="132" spans="1:19">
      <c r="A132" s="7"/>
      <c r="B132" s="1397">
        <v>102</v>
      </c>
      <c r="C132" s="1540" t="s">
        <v>580</v>
      </c>
      <c r="D132" s="1498"/>
      <c r="E132" s="1406" t="s">
        <v>73</v>
      </c>
      <c r="F132" s="1438" t="s">
        <v>78</v>
      </c>
      <c r="G132" s="1439" t="s">
        <v>160</v>
      </c>
      <c r="H132" s="1406">
        <v>341</v>
      </c>
      <c r="I132" s="1408">
        <v>341</v>
      </c>
      <c r="J132" s="1409">
        <v>290</v>
      </c>
      <c r="K132" s="1410">
        <v>285</v>
      </c>
      <c r="L132" s="1411">
        <v>310</v>
      </c>
      <c r="M132" s="1412">
        <v>310</v>
      </c>
      <c r="N132" s="1410"/>
      <c r="O132" s="918"/>
      <c r="P132" s="914" t="s">
        <v>133</v>
      </c>
      <c r="Q132" s="1539"/>
      <c r="R132" s="1501"/>
      <c r="S132" s="5"/>
    </row>
    <row r="133" spans="1:19">
      <c r="A133" s="7"/>
      <c r="B133" s="1397">
        <v>103</v>
      </c>
      <c r="C133" s="1495" t="s">
        <v>990</v>
      </c>
      <c r="D133" s="1498"/>
      <c r="E133" s="1406" t="s">
        <v>73</v>
      </c>
      <c r="F133" s="1438" t="s">
        <v>74</v>
      </c>
      <c r="G133" s="1407" t="s">
        <v>939</v>
      </c>
      <c r="H133" s="1406">
        <v>400</v>
      </c>
      <c r="I133" s="1408">
        <v>400</v>
      </c>
      <c r="J133" s="1409">
        <v>364</v>
      </c>
      <c r="K133" s="1410">
        <v>366</v>
      </c>
      <c r="L133" s="1411">
        <v>80</v>
      </c>
      <c r="M133" s="1412">
        <v>400</v>
      </c>
      <c r="N133" s="1410"/>
      <c r="O133" s="1429"/>
      <c r="P133" s="910" t="s">
        <v>133</v>
      </c>
      <c r="Q133" s="1539"/>
      <c r="R133" s="1501"/>
      <c r="S133" s="5"/>
    </row>
    <row r="134" spans="1:19" ht="15.75" thickBot="1">
      <c r="A134" s="7"/>
      <c r="B134" s="1397">
        <v>104</v>
      </c>
      <c r="C134" s="1495" t="s">
        <v>582</v>
      </c>
      <c r="D134" s="1502"/>
      <c r="E134" s="1421" t="s">
        <v>73</v>
      </c>
      <c r="F134" s="1421" t="s">
        <v>123</v>
      </c>
      <c r="G134" s="1421" t="s">
        <v>161</v>
      </c>
      <c r="H134" s="1421">
        <v>10</v>
      </c>
      <c r="I134" s="1421">
        <v>10</v>
      </c>
      <c r="J134" s="1420">
        <v>10</v>
      </c>
      <c r="K134" s="1420">
        <v>10</v>
      </c>
      <c r="L134" s="1423">
        <v>10</v>
      </c>
      <c r="M134" s="1423">
        <v>10</v>
      </c>
      <c r="N134" s="1420"/>
      <c r="O134" s="921"/>
      <c r="P134" s="914"/>
      <c r="Q134" s="1541"/>
      <c r="R134" s="1505"/>
      <c r="S134" s="5"/>
    </row>
    <row r="135" spans="1:19" ht="15.75" thickBot="1">
      <c r="A135" s="7"/>
      <c r="B135" s="484">
        <v>105</v>
      </c>
      <c r="C135" s="485" t="s">
        <v>699</v>
      </c>
      <c r="D135" s="485"/>
      <c r="E135" s="486" t="s">
        <v>73</v>
      </c>
      <c r="F135" s="486" t="s">
        <v>74</v>
      </c>
      <c r="G135" s="486" t="s">
        <v>581</v>
      </c>
      <c r="H135" s="487">
        <v>383</v>
      </c>
      <c r="I135" s="869">
        <v>383</v>
      </c>
      <c r="J135" s="487">
        <v>340</v>
      </c>
      <c r="K135" s="487">
        <v>340</v>
      </c>
      <c r="L135" s="869">
        <v>380</v>
      </c>
      <c r="M135" s="487">
        <v>380</v>
      </c>
      <c r="N135" s="487"/>
      <c r="O135" s="870"/>
      <c r="P135" s="871" t="s">
        <v>133</v>
      </c>
      <c r="Q135" s="872"/>
      <c r="R135" s="873"/>
      <c r="S135" s="5"/>
    </row>
    <row r="136" spans="1:19">
      <c r="A136" s="7"/>
      <c r="B136" s="828"/>
      <c r="C136" s="875" t="s">
        <v>162</v>
      </c>
      <c r="D136" s="876"/>
      <c r="E136" s="828"/>
      <c r="F136" s="877"/>
      <c r="G136" s="827"/>
      <c r="H136" s="828">
        <v>2472</v>
      </c>
      <c r="I136" s="878">
        <v>2427</v>
      </c>
      <c r="J136" s="922">
        <v>1427</v>
      </c>
      <c r="K136" s="880">
        <v>1513</v>
      </c>
      <c r="L136" s="912">
        <v>1224</v>
      </c>
      <c r="M136" s="913">
        <v>1544</v>
      </c>
      <c r="N136" s="880">
        <v>60</v>
      </c>
      <c r="O136" s="829">
        <v>641</v>
      </c>
      <c r="P136" s="911"/>
      <c r="Q136" s="923"/>
      <c r="R136" s="854"/>
      <c r="S136" s="188"/>
    </row>
    <row r="137" spans="1:19">
      <c r="A137" s="7"/>
      <c r="B137" s="1397">
        <v>106</v>
      </c>
      <c r="C137" s="924" t="s">
        <v>700</v>
      </c>
      <c r="D137" s="1431"/>
      <c r="E137" s="1397" t="s">
        <v>91</v>
      </c>
      <c r="F137" s="1398" t="s">
        <v>74</v>
      </c>
      <c r="G137" s="1399" t="s">
        <v>157</v>
      </c>
      <c r="H137" s="1397">
        <v>20</v>
      </c>
      <c r="I137" s="1400">
        <v>16</v>
      </c>
      <c r="J137" s="922">
        <v>0</v>
      </c>
      <c r="K137" s="880">
        <v>0</v>
      </c>
      <c r="L137" s="1403">
        <v>0</v>
      </c>
      <c r="M137" s="1404">
        <v>0</v>
      </c>
      <c r="N137" s="1402">
        <v>16</v>
      </c>
      <c r="O137" s="829"/>
      <c r="P137" s="905" t="s">
        <v>907</v>
      </c>
      <c r="Q137" s="1430"/>
      <c r="R137" s="1405"/>
      <c r="S137" s="191"/>
    </row>
    <row r="138" spans="1:19">
      <c r="A138" s="845"/>
      <c r="B138" s="1397"/>
      <c r="C138" s="920" t="s">
        <v>163</v>
      </c>
      <c r="D138" s="1542"/>
      <c r="E138" s="1510">
        <v>0</v>
      </c>
      <c r="F138" s="1511" t="s">
        <v>144</v>
      </c>
      <c r="G138" s="1543" t="s">
        <v>583</v>
      </c>
      <c r="H138" s="1510">
        <v>1000</v>
      </c>
      <c r="I138" s="1513">
        <v>1000</v>
      </c>
      <c r="J138" s="1815">
        <v>902</v>
      </c>
      <c r="K138" s="1432">
        <v>618</v>
      </c>
      <c r="L138" s="1515">
        <v>926</v>
      </c>
      <c r="M138" s="1508">
        <v>926</v>
      </c>
      <c r="N138" s="1432"/>
      <c r="O138" s="829"/>
      <c r="P138" s="925"/>
      <c r="Q138" s="1516"/>
      <c r="R138" s="1544"/>
      <c r="S138" s="188"/>
    </row>
    <row r="139" spans="1:19">
      <c r="A139" s="7"/>
      <c r="B139" s="1397">
        <v>107</v>
      </c>
      <c r="C139" s="859" t="s">
        <v>584</v>
      </c>
      <c r="D139" s="1431"/>
      <c r="E139" s="1397" t="s">
        <v>85</v>
      </c>
      <c r="F139" s="1398" t="s">
        <v>881</v>
      </c>
      <c r="G139" s="1399" t="s">
        <v>164</v>
      </c>
      <c r="H139" s="1397">
        <v>115</v>
      </c>
      <c r="I139" s="1400">
        <v>115</v>
      </c>
      <c r="J139" s="1816">
        <v>0</v>
      </c>
      <c r="K139" s="1402">
        <v>0</v>
      </c>
      <c r="L139" s="1403">
        <v>0</v>
      </c>
      <c r="M139" s="1404">
        <v>0</v>
      </c>
      <c r="N139" s="1402">
        <v>115</v>
      </c>
      <c r="O139" s="1236"/>
      <c r="P139" s="925" t="s">
        <v>681</v>
      </c>
      <c r="Q139" s="1430"/>
      <c r="R139" s="1405"/>
      <c r="S139" s="5"/>
    </row>
    <row r="140" spans="1:19">
      <c r="A140" s="7"/>
      <c r="B140" s="1397">
        <v>108</v>
      </c>
      <c r="C140" s="859" t="s">
        <v>585</v>
      </c>
      <c r="D140" s="1431"/>
      <c r="E140" s="1397" t="s">
        <v>85</v>
      </c>
      <c r="F140" s="1398" t="s">
        <v>74</v>
      </c>
      <c r="G140" s="1399" t="s">
        <v>165</v>
      </c>
      <c r="H140" s="1527">
        <v>54</v>
      </c>
      <c r="I140" s="1528">
        <v>54</v>
      </c>
      <c r="J140" s="1816">
        <v>0</v>
      </c>
      <c r="K140" s="1402">
        <v>10</v>
      </c>
      <c r="L140" s="1403">
        <v>0</v>
      </c>
      <c r="M140" s="1404">
        <v>50</v>
      </c>
      <c r="N140" s="1402"/>
      <c r="O140" s="829"/>
      <c r="P140" s="911"/>
      <c r="Q140" s="1430"/>
      <c r="R140" s="1405"/>
      <c r="S140" s="188"/>
    </row>
    <row r="141" spans="1:19">
      <c r="A141" s="7"/>
      <c r="B141" s="1397">
        <v>109</v>
      </c>
      <c r="C141" s="859" t="s">
        <v>586</v>
      </c>
      <c r="D141" s="1431"/>
      <c r="E141" s="1397" t="s">
        <v>91</v>
      </c>
      <c r="F141" s="1398" t="s">
        <v>166</v>
      </c>
      <c r="G141" s="1399" t="s">
        <v>167</v>
      </c>
      <c r="H141" s="1527">
        <v>230</v>
      </c>
      <c r="I141" s="1545">
        <v>230</v>
      </c>
      <c r="J141" s="1816">
        <v>0</v>
      </c>
      <c r="K141" s="1402">
        <v>0</v>
      </c>
      <c r="L141" s="1403">
        <v>0</v>
      </c>
      <c r="M141" s="1404">
        <v>0</v>
      </c>
      <c r="N141" s="1402">
        <v>230</v>
      </c>
      <c r="O141" s="829"/>
      <c r="P141" s="926" t="s">
        <v>681</v>
      </c>
      <c r="Q141" s="1430"/>
      <c r="R141" s="1546"/>
      <c r="S141" s="192"/>
    </row>
    <row r="142" spans="1:19">
      <c r="A142" s="7"/>
      <c r="B142" s="1397">
        <v>110</v>
      </c>
      <c r="C142" s="920" t="s">
        <v>587</v>
      </c>
      <c r="D142" s="1431"/>
      <c r="E142" s="1397" t="s">
        <v>85</v>
      </c>
      <c r="F142" s="1398" t="s">
        <v>74</v>
      </c>
      <c r="G142" s="1399" t="s">
        <v>168</v>
      </c>
      <c r="H142" s="1527">
        <v>109</v>
      </c>
      <c r="I142" s="1528">
        <v>109</v>
      </c>
      <c r="J142" s="1816">
        <v>0</v>
      </c>
      <c r="K142" s="1402">
        <v>82</v>
      </c>
      <c r="L142" s="1403">
        <v>0</v>
      </c>
      <c r="M142" s="1404">
        <v>70</v>
      </c>
      <c r="N142" s="1402"/>
      <c r="O142" s="829">
        <v>39</v>
      </c>
      <c r="P142" s="905" t="s">
        <v>86</v>
      </c>
      <c r="Q142" s="1430"/>
      <c r="R142" s="1405"/>
      <c r="S142" s="5"/>
    </row>
    <row r="143" spans="1:19">
      <c r="A143" s="7"/>
      <c r="B143" s="1510">
        <v>111</v>
      </c>
      <c r="C143" s="927" t="s">
        <v>588</v>
      </c>
      <c r="D143" s="928"/>
      <c r="E143" s="1510" t="s">
        <v>73</v>
      </c>
      <c r="F143" s="1511" t="s">
        <v>166</v>
      </c>
      <c r="G143" s="1512" t="s">
        <v>589</v>
      </c>
      <c r="H143" s="1547">
        <v>410</v>
      </c>
      <c r="I143" s="1548">
        <v>410</v>
      </c>
      <c r="J143" s="1514">
        <v>0</v>
      </c>
      <c r="K143" s="1432">
        <v>0</v>
      </c>
      <c r="L143" s="1549">
        <v>0</v>
      </c>
      <c r="M143" s="1550">
        <v>0</v>
      </c>
      <c r="N143" s="1432">
        <v>410</v>
      </c>
      <c r="O143" s="929"/>
      <c r="P143" s="907" t="s">
        <v>77</v>
      </c>
      <c r="Q143" s="1516"/>
      <c r="R143" s="1551"/>
      <c r="S143" s="5"/>
    </row>
    <row r="144" spans="1:19">
      <c r="A144" s="7"/>
      <c r="B144" s="1510">
        <v>112</v>
      </c>
      <c r="C144" s="1305" t="s">
        <v>590</v>
      </c>
      <c r="D144" s="1552"/>
      <c r="E144" s="1414" t="s">
        <v>85</v>
      </c>
      <c r="F144" s="1553" t="s">
        <v>881</v>
      </c>
      <c r="G144" s="1554" t="s">
        <v>169</v>
      </c>
      <c r="H144" s="1415">
        <v>40</v>
      </c>
      <c r="I144" s="1555">
        <v>40</v>
      </c>
      <c r="J144" s="1416">
        <v>0</v>
      </c>
      <c r="K144" s="1417">
        <v>0</v>
      </c>
      <c r="L144" s="1418">
        <v>0</v>
      </c>
      <c r="M144" s="1419">
        <v>0</v>
      </c>
      <c r="N144" s="1417">
        <v>40</v>
      </c>
      <c r="O144" s="847"/>
      <c r="P144" s="1304" t="s">
        <v>681</v>
      </c>
      <c r="Q144" s="1556"/>
      <c r="R144" s="1557"/>
      <c r="S144" s="185"/>
    </row>
    <row r="145" spans="1:19">
      <c r="A145" s="7"/>
      <c r="B145" s="1510"/>
      <c r="C145" s="1495" t="s">
        <v>591</v>
      </c>
      <c r="D145" s="1498"/>
      <c r="E145" s="1406" t="s">
        <v>91</v>
      </c>
      <c r="F145" s="1438" t="s">
        <v>78</v>
      </c>
      <c r="G145" s="1407" t="s">
        <v>592</v>
      </c>
      <c r="H145" s="1406">
        <v>0</v>
      </c>
      <c r="I145" s="1408">
        <v>0</v>
      </c>
      <c r="J145" s="1409">
        <v>0</v>
      </c>
      <c r="K145" s="1410">
        <v>0</v>
      </c>
      <c r="L145" s="1411">
        <v>0</v>
      </c>
      <c r="M145" s="1412">
        <v>0</v>
      </c>
      <c r="N145" s="1410"/>
      <c r="O145" s="918"/>
      <c r="P145" s="911"/>
      <c r="Q145" s="1430"/>
      <c r="R145" s="1501"/>
      <c r="S145" s="180"/>
    </row>
    <row r="146" spans="1:19">
      <c r="A146" s="7"/>
      <c r="B146" s="1397">
        <v>113</v>
      </c>
      <c r="C146" s="1495" t="s">
        <v>593</v>
      </c>
      <c r="D146" s="1502"/>
      <c r="E146" s="1421" t="s">
        <v>85</v>
      </c>
      <c r="F146" s="1421" t="s">
        <v>78</v>
      </c>
      <c r="G146" s="1421" t="s">
        <v>594</v>
      </c>
      <c r="H146" s="1421">
        <v>105</v>
      </c>
      <c r="I146" s="1421">
        <v>105</v>
      </c>
      <c r="J146" s="1420">
        <v>0</v>
      </c>
      <c r="K146" s="1420">
        <v>0</v>
      </c>
      <c r="L146" s="1423">
        <v>17</v>
      </c>
      <c r="M146" s="1423">
        <v>17</v>
      </c>
      <c r="N146" s="1410">
        <v>88</v>
      </c>
      <c r="O146" s="918"/>
      <c r="P146" s="911" t="s">
        <v>681</v>
      </c>
      <c r="Q146" s="1558"/>
      <c r="R146" s="1427"/>
      <c r="S146" s="181"/>
    </row>
    <row r="147" spans="1:19">
      <c r="A147" s="7"/>
      <c r="B147" s="1397">
        <v>114</v>
      </c>
      <c r="C147" s="1495" t="s">
        <v>595</v>
      </c>
      <c r="D147" s="1502"/>
      <c r="E147" s="1421" t="s">
        <v>85</v>
      </c>
      <c r="F147" s="1421" t="s">
        <v>166</v>
      </c>
      <c r="G147" s="1559" t="s">
        <v>898</v>
      </c>
      <c r="H147" s="1421">
        <v>105</v>
      </c>
      <c r="I147" s="1425">
        <v>105</v>
      </c>
      <c r="J147" s="1420">
        <v>0</v>
      </c>
      <c r="K147" s="1420">
        <v>0</v>
      </c>
      <c r="L147" s="1426">
        <v>0</v>
      </c>
      <c r="M147" s="1423">
        <v>0</v>
      </c>
      <c r="N147" s="1420">
        <v>105</v>
      </c>
      <c r="O147" s="1424"/>
      <c r="P147" s="1560" t="s">
        <v>681</v>
      </c>
      <c r="Q147" s="1504"/>
      <c r="R147" s="897"/>
      <c r="S147" s="181"/>
    </row>
    <row r="148" spans="1:19">
      <c r="A148" s="7"/>
      <c r="B148" s="1397">
        <v>115</v>
      </c>
      <c r="C148" s="859" t="s">
        <v>718</v>
      </c>
      <c r="D148" s="1561"/>
      <c r="E148" s="1562" t="s">
        <v>147</v>
      </c>
      <c r="F148" s="1443" t="s">
        <v>78</v>
      </c>
      <c r="G148" s="1443">
        <v>100</v>
      </c>
      <c r="H148" s="1443">
        <v>100</v>
      </c>
      <c r="I148" s="1443">
        <v>100</v>
      </c>
      <c r="J148" s="1444">
        <v>74</v>
      </c>
      <c r="K148" s="1444">
        <v>0</v>
      </c>
      <c r="L148" s="1445">
        <v>100</v>
      </c>
      <c r="M148" s="1445">
        <v>0</v>
      </c>
      <c r="N148" s="1444"/>
      <c r="O148" s="895"/>
      <c r="P148" s="911"/>
      <c r="Q148" s="1558"/>
      <c r="R148" s="1427"/>
      <c r="S148" s="193"/>
    </row>
    <row r="149" spans="1:19">
      <c r="A149" s="7"/>
      <c r="B149" s="1443">
        <v>116</v>
      </c>
      <c r="C149" s="859" t="s">
        <v>899</v>
      </c>
      <c r="D149" s="941"/>
      <c r="E149" s="1381" t="s">
        <v>120</v>
      </c>
      <c r="F149" s="1382" t="s">
        <v>900</v>
      </c>
      <c r="G149" s="889" t="s">
        <v>901</v>
      </c>
      <c r="H149" s="889">
        <v>336</v>
      </c>
      <c r="I149" s="889">
        <v>336</v>
      </c>
      <c r="J149" s="891">
        <v>0</v>
      </c>
      <c r="K149" s="891">
        <v>0</v>
      </c>
      <c r="L149" s="892">
        <v>0</v>
      </c>
      <c r="M149" s="892">
        <v>0</v>
      </c>
      <c r="N149" s="891">
        <v>336</v>
      </c>
      <c r="O149" s="895"/>
      <c r="P149" s="1560" t="s">
        <v>681</v>
      </c>
      <c r="Q149" s="1504"/>
      <c r="R149" s="897"/>
      <c r="S149" s="2"/>
    </row>
    <row r="150" spans="1:19" ht="15.75" thickBot="1">
      <c r="A150" s="7"/>
      <c r="B150" s="1268">
        <v>117</v>
      </c>
      <c r="C150" s="1266" t="s">
        <v>902</v>
      </c>
      <c r="D150" s="1267"/>
      <c r="E150" s="1383" t="s">
        <v>2</v>
      </c>
      <c r="F150" s="1384" t="s">
        <v>903</v>
      </c>
      <c r="G150" s="1268" t="s">
        <v>940</v>
      </c>
      <c r="H150" s="1268">
        <v>617</v>
      </c>
      <c r="I150" s="1268">
        <v>617</v>
      </c>
      <c r="J150" s="1265">
        <v>358</v>
      </c>
      <c r="K150" s="1265">
        <v>357</v>
      </c>
      <c r="L150" s="1270">
        <v>350</v>
      </c>
      <c r="M150" s="1270">
        <v>350</v>
      </c>
      <c r="N150" s="1265">
        <v>267</v>
      </c>
      <c r="O150" s="1271"/>
      <c r="P150" s="911" t="s">
        <v>943</v>
      </c>
      <c r="Q150" s="1558"/>
      <c r="R150" s="1274"/>
      <c r="S150" s="194"/>
    </row>
    <row r="151" spans="1:19" ht="15.75" thickBot="1">
      <c r="A151" s="7"/>
      <c r="B151" s="484"/>
      <c r="C151" s="485" t="s">
        <v>941</v>
      </c>
      <c r="D151" s="485"/>
      <c r="E151" s="486" t="s">
        <v>73</v>
      </c>
      <c r="F151" s="486" t="s">
        <v>166</v>
      </c>
      <c r="G151" s="486">
        <v>0</v>
      </c>
      <c r="H151" s="487">
        <v>0</v>
      </c>
      <c r="I151" s="869">
        <v>0</v>
      </c>
      <c r="J151" s="487">
        <v>0</v>
      </c>
      <c r="K151" s="487">
        <v>0</v>
      </c>
      <c r="L151" s="869">
        <v>0</v>
      </c>
      <c r="M151" s="487">
        <v>0</v>
      </c>
      <c r="N151" s="487"/>
      <c r="O151" s="870"/>
      <c r="P151" s="871" t="s">
        <v>892</v>
      </c>
      <c r="Q151" s="872"/>
      <c r="R151" s="873"/>
      <c r="S151" s="195"/>
    </row>
    <row r="152" spans="1:19">
      <c r="A152" s="7"/>
      <c r="B152" s="1406"/>
      <c r="C152" s="875" t="s">
        <v>170</v>
      </c>
      <c r="D152" s="930"/>
      <c r="E152" s="828"/>
      <c r="F152" s="877"/>
      <c r="G152" s="827"/>
      <c r="H152" s="880">
        <v>3241</v>
      </c>
      <c r="I152" s="878">
        <v>3237</v>
      </c>
      <c r="J152" s="931">
        <v>1334</v>
      </c>
      <c r="K152" s="932">
        <v>1067</v>
      </c>
      <c r="L152" s="933">
        <v>1393</v>
      </c>
      <c r="M152" s="934">
        <v>1413</v>
      </c>
      <c r="N152" s="934">
        <v>1607</v>
      </c>
      <c r="O152" s="936">
        <v>39</v>
      </c>
      <c r="P152" s="1563" t="s">
        <v>171</v>
      </c>
      <c r="Q152" s="1564"/>
      <c r="R152" s="937"/>
      <c r="S152" s="196"/>
    </row>
    <row r="153" spans="1:19">
      <c r="A153" s="7"/>
      <c r="B153" s="1406">
        <v>118</v>
      </c>
      <c r="C153" s="1495" t="s">
        <v>596</v>
      </c>
      <c r="D153" s="1498"/>
      <c r="E153" s="1406" t="s">
        <v>85</v>
      </c>
      <c r="F153" s="1438" t="s">
        <v>78</v>
      </c>
      <c r="G153" s="1407" t="s">
        <v>172</v>
      </c>
      <c r="H153" s="1406">
        <v>110</v>
      </c>
      <c r="I153" s="1408">
        <v>110</v>
      </c>
      <c r="J153" s="1817">
        <v>0</v>
      </c>
      <c r="K153" s="1410">
        <v>16</v>
      </c>
      <c r="L153" s="1411">
        <v>0</v>
      </c>
      <c r="M153" s="1412">
        <v>32</v>
      </c>
      <c r="N153" s="1410">
        <v>78</v>
      </c>
      <c r="O153" s="918"/>
      <c r="P153" s="911" t="s">
        <v>681</v>
      </c>
      <c r="Q153" s="1564"/>
      <c r="R153" s="1405"/>
      <c r="S153" s="196"/>
    </row>
    <row r="154" spans="1:19">
      <c r="A154" s="7"/>
      <c r="B154" s="1406">
        <v>119</v>
      </c>
      <c r="C154" s="859" t="s">
        <v>598</v>
      </c>
      <c r="D154" s="1498"/>
      <c r="E154" s="1397" t="s">
        <v>73</v>
      </c>
      <c r="F154" s="1438" t="s">
        <v>881</v>
      </c>
      <c r="G154" s="1407" t="s">
        <v>173</v>
      </c>
      <c r="H154" s="1406">
        <v>40</v>
      </c>
      <c r="I154" s="1408">
        <v>40</v>
      </c>
      <c r="J154" s="1409">
        <v>4</v>
      </c>
      <c r="K154" s="1410">
        <v>7</v>
      </c>
      <c r="L154" s="1411">
        <v>7</v>
      </c>
      <c r="M154" s="1412">
        <v>7</v>
      </c>
      <c r="N154" s="1410"/>
      <c r="O154" s="1235">
        <v>33</v>
      </c>
      <c r="P154" s="938" t="s">
        <v>86</v>
      </c>
      <c r="Q154" s="1430"/>
      <c r="R154" s="1413"/>
      <c r="S154" s="195"/>
    </row>
    <row r="155" spans="1:19">
      <c r="A155" s="7"/>
      <c r="B155" s="1484">
        <v>120</v>
      </c>
      <c r="C155" s="1565" t="s">
        <v>599</v>
      </c>
      <c r="D155" s="1483"/>
      <c r="E155" s="1484" t="s">
        <v>73</v>
      </c>
      <c r="F155" s="1566" t="s">
        <v>74</v>
      </c>
      <c r="G155" s="1567" t="s">
        <v>174</v>
      </c>
      <c r="H155" s="1484">
        <v>194</v>
      </c>
      <c r="I155" s="1487">
        <v>194</v>
      </c>
      <c r="J155" s="1488">
        <v>110</v>
      </c>
      <c r="K155" s="1489">
        <v>105</v>
      </c>
      <c r="L155" s="1490">
        <v>140</v>
      </c>
      <c r="M155" s="1491">
        <v>140</v>
      </c>
      <c r="N155" s="1489"/>
      <c r="O155" s="939">
        <v>54</v>
      </c>
      <c r="P155" s="940" t="s">
        <v>680</v>
      </c>
      <c r="Q155" s="1493"/>
      <c r="R155" s="1568"/>
      <c r="S155" s="9"/>
    </row>
    <row r="156" spans="1:19">
      <c r="A156" s="7"/>
      <c r="B156" s="1406"/>
      <c r="C156" s="1569" t="s">
        <v>600</v>
      </c>
      <c r="D156" s="1570"/>
      <c r="E156" s="1421" t="s">
        <v>73</v>
      </c>
      <c r="F156" s="1421" t="s">
        <v>76</v>
      </c>
      <c r="G156" s="1421" t="s">
        <v>136</v>
      </c>
      <c r="H156" s="1421">
        <v>0</v>
      </c>
      <c r="I156" s="1421">
        <v>0</v>
      </c>
      <c r="J156" s="1420">
        <v>0</v>
      </c>
      <c r="K156" s="1420">
        <v>0</v>
      </c>
      <c r="L156" s="1423">
        <v>0</v>
      </c>
      <c r="M156" s="1423">
        <v>0</v>
      </c>
      <c r="N156" s="1420"/>
      <c r="O156" s="1429"/>
      <c r="P156" s="1571" t="s">
        <v>578</v>
      </c>
      <c r="Q156" s="1558"/>
      <c r="R156" s="1427" t="s">
        <v>904</v>
      </c>
      <c r="S156" s="9"/>
    </row>
    <row r="157" spans="1:19">
      <c r="A157" s="7"/>
      <c r="B157" s="1406">
        <v>121</v>
      </c>
      <c r="C157" s="859" t="s">
        <v>601</v>
      </c>
      <c r="D157" s="941"/>
      <c r="E157" s="889" t="s">
        <v>2</v>
      </c>
      <c r="F157" s="889" t="s">
        <v>701</v>
      </c>
      <c r="G157" s="889" t="s">
        <v>719</v>
      </c>
      <c r="H157" s="889">
        <v>1244</v>
      </c>
      <c r="I157" s="889">
        <v>1244</v>
      </c>
      <c r="J157" s="891">
        <v>760</v>
      </c>
      <c r="K157" s="891">
        <v>950</v>
      </c>
      <c r="L157" s="892">
        <v>1200</v>
      </c>
      <c r="M157" s="892">
        <v>1200</v>
      </c>
      <c r="N157" s="891"/>
      <c r="O157" s="895"/>
      <c r="P157" s="942"/>
      <c r="Q157" s="896"/>
      <c r="R157" s="894"/>
      <c r="S157" s="9"/>
    </row>
    <row r="158" spans="1:19">
      <c r="A158" s="7"/>
      <c r="B158" s="1406">
        <v>122</v>
      </c>
      <c r="C158" s="1495" t="s">
        <v>682</v>
      </c>
      <c r="D158" s="1502"/>
      <c r="E158" s="1421" t="s">
        <v>73</v>
      </c>
      <c r="F158" s="1421" t="s">
        <v>78</v>
      </c>
      <c r="G158" s="1425">
        <v>220</v>
      </c>
      <c r="H158" s="1421">
        <v>220</v>
      </c>
      <c r="I158" s="1425">
        <v>220</v>
      </c>
      <c r="J158" s="1420">
        <v>180</v>
      </c>
      <c r="K158" s="1420">
        <v>220</v>
      </c>
      <c r="L158" s="1426">
        <v>220</v>
      </c>
      <c r="M158" s="1423">
        <v>220</v>
      </c>
      <c r="N158" s="1420"/>
      <c r="O158" s="1424"/>
      <c r="P158" s="1563"/>
      <c r="Q158" s="1504"/>
      <c r="R158" s="1428"/>
      <c r="S158" s="9"/>
    </row>
    <row r="159" spans="1:19" ht="15.75" thickBot="1">
      <c r="A159" s="7"/>
      <c r="B159" s="1572">
        <v>123</v>
      </c>
      <c r="C159" s="1495" t="s">
        <v>702</v>
      </c>
      <c r="D159" s="1502"/>
      <c r="E159" s="1421" t="s">
        <v>85</v>
      </c>
      <c r="F159" s="1421" t="s">
        <v>78</v>
      </c>
      <c r="G159" s="1425" t="s">
        <v>703</v>
      </c>
      <c r="H159" s="1421">
        <v>150</v>
      </c>
      <c r="I159" s="1425">
        <v>150</v>
      </c>
      <c r="J159" s="1420">
        <v>0</v>
      </c>
      <c r="K159" s="1420">
        <v>0</v>
      </c>
      <c r="L159" s="1426">
        <v>35</v>
      </c>
      <c r="M159" s="1423">
        <v>50</v>
      </c>
      <c r="N159" s="1420"/>
      <c r="O159" s="1424"/>
      <c r="P159" s="1563"/>
      <c r="Q159" s="1237"/>
      <c r="R159" s="1428"/>
      <c r="S159" s="11"/>
    </row>
    <row r="160" spans="1:19" ht="15.75" thickBot="1">
      <c r="A160" s="7"/>
      <c r="B160" s="484">
        <v>124</v>
      </c>
      <c r="C160" s="943" t="s">
        <v>925</v>
      </c>
      <c r="D160" s="943"/>
      <c r="E160" s="868" t="s">
        <v>2</v>
      </c>
      <c r="F160" s="868" t="s">
        <v>78</v>
      </c>
      <c r="G160" s="486" t="s">
        <v>942</v>
      </c>
      <c r="H160" s="487">
        <v>307</v>
      </c>
      <c r="I160" s="869">
        <v>307</v>
      </c>
      <c r="J160" s="487">
        <v>150</v>
      </c>
      <c r="K160" s="487">
        <v>150</v>
      </c>
      <c r="L160" s="869">
        <v>200</v>
      </c>
      <c r="M160" s="487">
        <v>200</v>
      </c>
      <c r="N160" s="487">
        <v>107</v>
      </c>
      <c r="O160" s="870"/>
      <c r="P160" s="871" t="s">
        <v>943</v>
      </c>
      <c r="Q160" s="872"/>
      <c r="R160" s="873"/>
      <c r="S160" s="11"/>
    </row>
    <row r="161" spans="1:19">
      <c r="A161" s="7"/>
      <c r="B161" s="944"/>
      <c r="C161" s="875" t="s">
        <v>175</v>
      </c>
      <c r="D161" s="876"/>
      <c r="E161" s="828"/>
      <c r="F161" s="877"/>
      <c r="G161" s="827"/>
      <c r="H161" s="828">
        <v>2265</v>
      </c>
      <c r="I161" s="878">
        <v>2265</v>
      </c>
      <c r="J161" s="922">
        <v>1204</v>
      </c>
      <c r="K161" s="880">
        <v>1448</v>
      </c>
      <c r="L161" s="912">
        <v>1802</v>
      </c>
      <c r="M161" s="913">
        <v>1849</v>
      </c>
      <c r="N161" s="880">
        <v>185</v>
      </c>
      <c r="O161" s="829">
        <v>87</v>
      </c>
      <c r="P161" s="938" t="s">
        <v>171</v>
      </c>
      <c r="Q161" s="1564"/>
      <c r="R161" s="854"/>
      <c r="S161" s="11"/>
    </row>
    <row r="162" spans="1:19">
      <c r="A162" s="7"/>
      <c r="B162" s="945">
        <v>125</v>
      </c>
      <c r="C162" s="859" t="s">
        <v>602</v>
      </c>
      <c r="D162" s="1431"/>
      <c r="E162" s="1397" t="s">
        <v>73</v>
      </c>
      <c r="F162" s="1398" t="s">
        <v>74</v>
      </c>
      <c r="G162" s="1399" t="s">
        <v>176</v>
      </c>
      <c r="H162" s="1397">
        <v>71</v>
      </c>
      <c r="I162" s="1400">
        <v>71</v>
      </c>
      <c r="J162" s="1816">
        <v>0</v>
      </c>
      <c r="K162" s="1402">
        <v>0</v>
      </c>
      <c r="L162" s="1403">
        <v>0</v>
      </c>
      <c r="M162" s="1404">
        <v>0</v>
      </c>
      <c r="N162" s="1402">
        <v>71</v>
      </c>
      <c r="O162" s="829"/>
      <c r="P162" s="938" t="s">
        <v>77</v>
      </c>
      <c r="Q162" s="1564"/>
      <c r="R162" s="1413"/>
      <c r="S162" s="11"/>
    </row>
    <row r="163" spans="1:19">
      <c r="A163" s="7"/>
      <c r="B163" s="1397"/>
      <c r="C163" s="859" t="s">
        <v>991</v>
      </c>
      <c r="D163" s="1431"/>
      <c r="E163" s="1397" t="s">
        <v>73</v>
      </c>
      <c r="F163" s="1398" t="s">
        <v>74</v>
      </c>
      <c r="G163" s="1399" t="s">
        <v>177</v>
      </c>
      <c r="H163" s="1397">
        <v>100</v>
      </c>
      <c r="I163" s="1400">
        <v>100</v>
      </c>
      <c r="J163" s="1816">
        <v>0</v>
      </c>
      <c r="K163" s="1402">
        <v>0</v>
      </c>
      <c r="L163" s="1403">
        <v>0</v>
      </c>
      <c r="M163" s="1404">
        <v>0</v>
      </c>
      <c r="N163" s="1402">
        <v>100</v>
      </c>
      <c r="O163" s="829"/>
      <c r="P163" s="911" t="s">
        <v>77</v>
      </c>
      <c r="Q163" s="1564"/>
      <c r="R163" s="1405"/>
      <c r="S163" s="11"/>
    </row>
    <row r="164" spans="1:19">
      <c r="A164" s="7"/>
      <c r="B164" s="1510">
        <v>126</v>
      </c>
      <c r="C164" s="859" t="s">
        <v>603</v>
      </c>
      <c r="D164" s="1498"/>
      <c r="E164" s="1406" t="s">
        <v>85</v>
      </c>
      <c r="F164" s="1438" t="s">
        <v>74</v>
      </c>
      <c r="G164" s="1407" t="s">
        <v>110</v>
      </c>
      <c r="H164" s="1406">
        <v>52</v>
      </c>
      <c r="I164" s="1408">
        <v>52</v>
      </c>
      <c r="J164" s="1816">
        <v>0</v>
      </c>
      <c r="K164" s="1402">
        <v>0</v>
      </c>
      <c r="L164" s="1411">
        <v>25</v>
      </c>
      <c r="M164" s="1412">
        <v>25</v>
      </c>
      <c r="N164" s="1410">
        <v>27</v>
      </c>
      <c r="O164" s="829"/>
      <c r="P164" s="911" t="s">
        <v>681</v>
      </c>
      <c r="Q164" s="1564"/>
      <c r="R164" s="946"/>
      <c r="S164" s="11"/>
    </row>
    <row r="165" spans="1:19">
      <c r="A165" s="845"/>
      <c r="B165" s="1397">
        <v>127</v>
      </c>
      <c r="C165" s="920" t="s">
        <v>604</v>
      </c>
      <c r="D165" s="1573"/>
      <c r="E165" s="1574" t="s">
        <v>85</v>
      </c>
      <c r="F165" s="1575" t="s">
        <v>74</v>
      </c>
      <c r="G165" s="1576" t="s">
        <v>178</v>
      </c>
      <c r="H165" s="1577">
        <v>71</v>
      </c>
      <c r="I165" s="1578">
        <v>71</v>
      </c>
      <c r="J165" s="1815">
        <v>0</v>
      </c>
      <c r="K165" s="1432">
        <v>0</v>
      </c>
      <c r="L165" s="1579">
        <v>0</v>
      </c>
      <c r="M165" s="1580">
        <v>15</v>
      </c>
      <c r="N165" s="1581"/>
      <c r="O165" s="1306">
        <v>56</v>
      </c>
      <c r="P165" s="911" t="s">
        <v>86</v>
      </c>
      <c r="Q165" s="1582"/>
      <c r="R165" s="947"/>
      <c r="S165" s="11"/>
    </row>
    <row r="166" spans="1:19">
      <c r="A166" s="7"/>
      <c r="B166" s="1510">
        <v>128</v>
      </c>
      <c r="C166" s="859" t="s">
        <v>605</v>
      </c>
      <c r="D166" s="1498"/>
      <c r="E166" s="1406" t="s">
        <v>85</v>
      </c>
      <c r="F166" s="1438" t="s">
        <v>881</v>
      </c>
      <c r="G166" s="1407" t="s">
        <v>179</v>
      </c>
      <c r="H166" s="1577">
        <v>50</v>
      </c>
      <c r="I166" s="1583">
        <v>28</v>
      </c>
      <c r="J166" s="1816">
        <v>0</v>
      </c>
      <c r="K166" s="1402">
        <v>0</v>
      </c>
      <c r="L166" s="1411">
        <v>28</v>
      </c>
      <c r="M166" s="1580">
        <v>28</v>
      </c>
      <c r="N166" s="1410"/>
      <c r="O166" s="855"/>
      <c r="P166" s="911"/>
      <c r="Q166" s="1564"/>
      <c r="R166" s="1405"/>
      <c r="S166" s="11"/>
    </row>
    <row r="167" spans="1:19">
      <c r="A167" s="7"/>
      <c r="B167" s="1397">
        <v>129</v>
      </c>
      <c r="C167" s="859" t="s">
        <v>606</v>
      </c>
      <c r="D167" s="1498"/>
      <c r="E167" s="1406" t="s">
        <v>85</v>
      </c>
      <c r="F167" s="1438" t="s">
        <v>76</v>
      </c>
      <c r="G167" s="1407" t="s">
        <v>110</v>
      </c>
      <c r="H167" s="1584">
        <v>50</v>
      </c>
      <c r="I167" s="1583">
        <v>50</v>
      </c>
      <c r="J167" s="1816">
        <v>0</v>
      </c>
      <c r="K167" s="1402">
        <v>8</v>
      </c>
      <c r="L167" s="1411">
        <v>42</v>
      </c>
      <c r="M167" s="1412">
        <v>42</v>
      </c>
      <c r="N167" s="1410"/>
      <c r="O167" s="829">
        <v>8</v>
      </c>
      <c r="P167" s="911" t="s">
        <v>86</v>
      </c>
      <c r="Q167" s="1564"/>
      <c r="R167" s="1405"/>
      <c r="S167" s="197"/>
    </row>
    <row r="168" spans="1:19">
      <c r="A168" s="7"/>
      <c r="B168" s="1510">
        <v>130</v>
      </c>
      <c r="C168" s="948" t="s">
        <v>607</v>
      </c>
      <c r="D168" s="1498"/>
      <c r="E168" s="1406" t="s">
        <v>85</v>
      </c>
      <c r="F168" s="1438" t="s">
        <v>74</v>
      </c>
      <c r="G168" s="1407" t="s">
        <v>180</v>
      </c>
      <c r="H168" s="1584">
        <v>50</v>
      </c>
      <c r="I168" s="1583">
        <v>50</v>
      </c>
      <c r="J168" s="1816">
        <v>0</v>
      </c>
      <c r="K168" s="1402">
        <v>50</v>
      </c>
      <c r="L168" s="1411">
        <v>40</v>
      </c>
      <c r="M168" s="1412">
        <v>50</v>
      </c>
      <c r="N168" s="1410"/>
      <c r="O168" s="829"/>
      <c r="P168" s="1385"/>
      <c r="Q168" s="1564"/>
      <c r="R168" s="1413"/>
      <c r="S168" s="10"/>
    </row>
    <row r="169" spans="1:19">
      <c r="A169" s="7"/>
      <c r="B169" s="1397">
        <v>131</v>
      </c>
      <c r="C169" s="948" t="s">
        <v>608</v>
      </c>
      <c r="D169" s="1498"/>
      <c r="E169" s="1406" t="s">
        <v>120</v>
      </c>
      <c r="F169" s="1438" t="s">
        <v>166</v>
      </c>
      <c r="G169" s="1407" t="s">
        <v>167</v>
      </c>
      <c r="H169" s="1584">
        <v>210</v>
      </c>
      <c r="I169" s="1583">
        <v>210</v>
      </c>
      <c r="J169" s="1816">
        <v>0</v>
      </c>
      <c r="K169" s="1402">
        <v>0</v>
      </c>
      <c r="L169" s="1411">
        <v>0</v>
      </c>
      <c r="M169" s="1412">
        <v>0</v>
      </c>
      <c r="N169" s="1410">
        <v>210</v>
      </c>
      <c r="O169" s="829"/>
      <c r="P169" s="911" t="s">
        <v>77</v>
      </c>
      <c r="Q169" s="1564"/>
      <c r="R169" s="1413"/>
      <c r="S169" s="10"/>
    </row>
    <row r="170" spans="1:19">
      <c r="A170" s="7"/>
      <c r="B170" s="1510">
        <v>132</v>
      </c>
      <c r="C170" s="948" t="s">
        <v>609</v>
      </c>
      <c r="D170" s="1498"/>
      <c r="E170" s="1406" t="s">
        <v>120</v>
      </c>
      <c r="F170" s="1438" t="s">
        <v>166</v>
      </c>
      <c r="G170" s="1407" t="s">
        <v>167</v>
      </c>
      <c r="H170" s="1584">
        <v>220</v>
      </c>
      <c r="I170" s="1583">
        <v>220</v>
      </c>
      <c r="J170" s="1816">
        <v>0</v>
      </c>
      <c r="K170" s="1402">
        <v>0</v>
      </c>
      <c r="L170" s="1411">
        <v>0</v>
      </c>
      <c r="M170" s="1412">
        <v>0</v>
      </c>
      <c r="N170" s="1410">
        <v>220</v>
      </c>
      <c r="O170" s="829"/>
      <c r="P170" s="1385" t="s">
        <v>77</v>
      </c>
      <c r="Q170" s="1564"/>
      <c r="R170" s="1413"/>
      <c r="S170" s="8"/>
    </row>
    <row r="171" spans="1:19">
      <c r="A171" s="7" t="s">
        <v>10</v>
      </c>
      <c r="B171" s="1397">
        <v>133</v>
      </c>
      <c r="C171" s="948" t="s">
        <v>610</v>
      </c>
      <c r="D171" s="1498"/>
      <c r="E171" s="1406" t="s">
        <v>120</v>
      </c>
      <c r="F171" s="1438" t="s">
        <v>166</v>
      </c>
      <c r="G171" s="1407" t="s">
        <v>611</v>
      </c>
      <c r="H171" s="1584">
        <v>220</v>
      </c>
      <c r="I171" s="1583">
        <v>220</v>
      </c>
      <c r="J171" s="1816">
        <v>150</v>
      </c>
      <c r="K171" s="1402">
        <v>150</v>
      </c>
      <c r="L171" s="1411">
        <v>150</v>
      </c>
      <c r="M171" s="1412">
        <v>150</v>
      </c>
      <c r="N171" s="1410">
        <v>70</v>
      </c>
      <c r="O171" s="829"/>
      <c r="P171" s="911" t="s">
        <v>77</v>
      </c>
      <c r="Q171" s="1564"/>
      <c r="R171" s="1413"/>
      <c r="S171" s="8"/>
    </row>
    <row r="172" spans="1:19">
      <c r="A172" s="7"/>
      <c r="B172" s="1510">
        <v>134</v>
      </c>
      <c r="C172" s="859" t="s">
        <v>612</v>
      </c>
      <c r="D172" s="1498"/>
      <c r="E172" s="1406" t="s">
        <v>120</v>
      </c>
      <c r="F172" s="1438" t="s">
        <v>613</v>
      </c>
      <c r="G172" s="1407" t="s">
        <v>614</v>
      </c>
      <c r="H172" s="1584">
        <v>414</v>
      </c>
      <c r="I172" s="1583">
        <v>414</v>
      </c>
      <c r="J172" s="1816">
        <v>250</v>
      </c>
      <c r="K172" s="1402">
        <v>299</v>
      </c>
      <c r="L172" s="1411">
        <v>414</v>
      </c>
      <c r="M172" s="1580">
        <v>414</v>
      </c>
      <c r="N172" s="1410"/>
      <c r="O172" s="829"/>
      <c r="P172" s="906"/>
      <c r="Q172" s="1564"/>
      <c r="R172" s="1585"/>
      <c r="S172" s="8"/>
    </row>
    <row r="173" spans="1:19">
      <c r="A173" s="7"/>
      <c r="B173" s="1397">
        <v>135</v>
      </c>
      <c r="C173" s="1386" t="s">
        <v>615</v>
      </c>
      <c r="D173" s="1483"/>
      <c r="E173" s="1484" t="s">
        <v>85</v>
      </c>
      <c r="F173" s="1566" t="s">
        <v>74</v>
      </c>
      <c r="G173" s="1567" t="s">
        <v>180</v>
      </c>
      <c r="H173" s="1586">
        <v>50</v>
      </c>
      <c r="I173" s="1587">
        <v>50</v>
      </c>
      <c r="J173" s="1818">
        <v>0</v>
      </c>
      <c r="K173" s="1524">
        <v>32</v>
      </c>
      <c r="L173" s="1490">
        <v>16</v>
      </c>
      <c r="M173" s="1491">
        <v>35</v>
      </c>
      <c r="N173" s="1489">
        <v>15</v>
      </c>
      <c r="O173" s="901"/>
      <c r="P173" s="940" t="s">
        <v>86</v>
      </c>
      <c r="Q173" s="1493"/>
      <c r="R173" s="1588"/>
      <c r="S173" s="4"/>
    </row>
    <row r="174" spans="1:19">
      <c r="A174" s="7"/>
      <c r="B174" s="1397">
        <v>136</v>
      </c>
      <c r="C174" s="899" t="s">
        <v>616</v>
      </c>
      <c r="D174" s="1530"/>
      <c r="E174" s="1518" t="s">
        <v>73</v>
      </c>
      <c r="F174" s="1531" t="s">
        <v>123</v>
      </c>
      <c r="G174" s="1532">
        <v>0</v>
      </c>
      <c r="H174" s="1518">
        <v>0</v>
      </c>
      <c r="I174" s="1522">
        <v>0</v>
      </c>
      <c r="J174" s="1523">
        <v>0</v>
      </c>
      <c r="K174" s="1524">
        <v>0</v>
      </c>
      <c r="L174" s="1525">
        <v>0</v>
      </c>
      <c r="M174" s="1526">
        <v>0</v>
      </c>
      <c r="N174" s="1524"/>
      <c r="O174" s="901"/>
      <c r="P174" s="940" t="s">
        <v>578</v>
      </c>
      <c r="Q174" s="1493"/>
      <c r="R174" s="1551"/>
      <c r="S174" s="4"/>
    </row>
    <row r="175" spans="1:19">
      <c r="A175" s="7"/>
      <c r="B175" s="1397"/>
      <c r="C175" s="859" t="s">
        <v>617</v>
      </c>
      <c r="D175" s="1498"/>
      <c r="E175" s="1406" t="s">
        <v>73</v>
      </c>
      <c r="F175" s="1438" t="s">
        <v>881</v>
      </c>
      <c r="G175" s="1407" t="s">
        <v>183</v>
      </c>
      <c r="H175" s="1406">
        <v>0</v>
      </c>
      <c r="I175" s="1408">
        <v>0</v>
      </c>
      <c r="J175" s="1817">
        <v>0</v>
      </c>
      <c r="K175" s="1410">
        <v>0</v>
      </c>
      <c r="L175" s="1411">
        <v>0</v>
      </c>
      <c r="M175" s="1412">
        <v>0</v>
      </c>
      <c r="N175" s="1410"/>
      <c r="O175" s="829"/>
      <c r="P175" s="907" t="s">
        <v>578</v>
      </c>
      <c r="Q175" s="1564"/>
      <c r="R175" s="1589"/>
      <c r="S175" s="9"/>
    </row>
    <row r="176" spans="1:19">
      <c r="A176" s="7"/>
      <c r="B176" s="1397">
        <v>137</v>
      </c>
      <c r="C176" s="859" t="s">
        <v>618</v>
      </c>
      <c r="D176" s="1498"/>
      <c r="E176" s="1406" t="s">
        <v>73</v>
      </c>
      <c r="F176" s="1440" t="s">
        <v>96</v>
      </c>
      <c r="G176" s="1439" t="s">
        <v>141</v>
      </c>
      <c r="H176" s="1406">
        <v>11</v>
      </c>
      <c r="I176" s="1408">
        <v>11</v>
      </c>
      <c r="J176" s="1817">
        <v>8</v>
      </c>
      <c r="K176" s="1410">
        <v>5</v>
      </c>
      <c r="L176" s="1411">
        <v>5</v>
      </c>
      <c r="M176" s="1412">
        <v>5</v>
      </c>
      <c r="N176" s="1410"/>
      <c r="O176" s="1536">
        <v>6</v>
      </c>
      <c r="P176" s="949" t="s">
        <v>86</v>
      </c>
      <c r="Q176" s="1564"/>
      <c r="R176" s="1585"/>
      <c r="S176" s="10"/>
    </row>
    <row r="177" spans="1:19">
      <c r="A177" s="7"/>
      <c r="B177" s="1397">
        <v>138</v>
      </c>
      <c r="C177" s="1495" t="s">
        <v>619</v>
      </c>
      <c r="D177" s="1498"/>
      <c r="E177" s="1406" t="s">
        <v>85</v>
      </c>
      <c r="F177" s="1440" t="s">
        <v>78</v>
      </c>
      <c r="G177" s="1439" t="s">
        <v>139</v>
      </c>
      <c r="H177" s="1410">
        <v>52</v>
      </c>
      <c r="I177" s="1408">
        <v>52</v>
      </c>
      <c r="J177" s="1817">
        <v>0</v>
      </c>
      <c r="K177" s="1410">
        <v>8</v>
      </c>
      <c r="L177" s="1411">
        <v>0</v>
      </c>
      <c r="M177" s="1412">
        <v>8</v>
      </c>
      <c r="N177" s="1410">
        <v>44</v>
      </c>
      <c r="O177" s="1536"/>
      <c r="P177" s="949" t="s">
        <v>681</v>
      </c>
      <c r="Q177" s="1590"/>
      <c r="R177" s="1585"/>
      <c r="S177" s="198"/>
    </row>
    <row r="178" spans="1:19">
      <c r="A178" s="7"/>
      <c r="B178" s="1397">
        <v>139</v>
      </c>
      <c r="C178" s="1495" t="s">
        <v>620</v>
      </c>
      <c r="D178" s="1498"/>
      <c r="E178" s="1406" t="s">
        <v>85</v>
      </c>
      <c r="F178" s="1438" t="s">
        <v>74</v>
      </c>
      <c r="G178" s="1407" t="s">
        <v>101</v>
      </c>
      <c r="H178" s="1406">
        <v>104</v>
      </c>
      <c r="I178" s="1408">
        <v>104</v>
      </c>
      <c r="J178" s="1817">
        <v>0</v>
      </c>
      <c r="K178" s="1410">
        <v>51</v>
      </c>
      <c r="L178" s="1411">
        <v>50</v>
      </c>
      <c r="M178" s="1412">
        <v>90</v>
      </c>
      <c r="N178" s="1410"/>
      <c r="O178" s="1536">
        <v>14</v>
      </c>
      <c r="P178" s="949" t="s">
        <v>86</v>
      </c>
      <c r="Q178" s="1564"/>
      <c r="R178" s="1413"/>
      <c r="S178" s="10"/>
    </row>
    <row r="179" spans="1:19">
      <c r="A179" s="7"/>
      <c r="B179" s="1397">
        <v>140</v>
      </c>
      <c r="C179" s="1495" t="s">
        <v>621</v>
      </c>
      <c r="D179" s="1498"/>
      <c r="E179" s="1406" t="s">
        <v>91</v>
      </c>
      <c r="F179" s="1438" t="s">
        <v>78</v>
      </c>
      <c r="G179" s="1407" t="s">
        <v>905</v>
      </c>
      <c r="H179" s="1406">
        <v>200</v>
      </c>
      <c r="I179" s="1408">
        <v>200</v>
      </c>
      <c r="J179" s="1817">
        <v>0</v>
      </c>
      <c r="K179" s="1410">
        <v>0</v>
      </c>
      <c r="L179" s="1411">
        <v>0</v>
      </c>
      <c r="M179" s="1412">
        <v>0</v>
      </c>
      <c r="N179" s="1410">
        <v>200</v>
      </c>
      <c r="O179" s="1424"/>
      <c r="P179" s="949" t="s">
        <v>681</v>
      </c>
      <c r="Q179" s="1591"/>
      <c r="R179" s="1413"/>
      <c r="S179" s="10"/>
    </row>
    <row r="180" spans="1:19">
      <c r="A180" s="7"/>
      <c r="B180" s="1397">
        <v>141</v>
      </c>
      <c r="C180" s="1387" t="s">
        <v>622</v>
      </c>
      <c r="D180" s="1498"/>
      <c r="E180" s="1406" t="s">
        <v>85</v>
      </c>
      <c r="F180" s="1438" t="s">
        <v>78</v>
      </c>
      <c r="G180" s="1407" t="s">
        <v>906</v>
      </c>
      <c r="H180" s="1406">
        <v>113</v>
      </c>
      <c r="I180" s="1408">
        <v>113</v>
      </c>
      <c r="J180" s="1817">
        <v>0</v>
      </c>
      <c r="K180" s="1410">
        <v>35</v>
      </c>
      <c r="L180" s="1592">
        <v>35</v>
      </c>
      <c r="M180" s="1412">
        <v>35</v>
      </c>
      <c r="N180" s="1410">
        <v>78</v>
      </c>
      <c r="O180" s="1424"/>
      <c r="P180" s="949" t="s">
        <v>681</v>
      </c>
      <c r="Q180" s="1591"/>
      <c r="R180" s="1413"/>
      <c r="S180" s="6"/>
    </row>
    <row r="181" spans="1:19">
      <c r="A181" s="7"/>
      <c r="B181" s="1397">
        <v>142</v>
      </c>
      <c r="C181" s="859" t="s">
        <v>623</v>
      </c>
      <c r="D181" s="941"/>
      <c r="E181" s="889" t="s">
        <v>85</v>
      </c>
      <c r="F181" s="889" t="s">
        <v>78</v>
      </c>
      <c r="G181" s="889" t="s">
        <v>624</v>
      </c>
      <c r="H181" s="889">
        <v>113</v>
      </c>
      <c r="I181" s="889">
        <v>113</v>
      </c>
      <c r="J181" s="891">
        <v>0</v>
      </c>
      <c r="K181" s="891">
        <v>50</v>
      </c>
      <c r="L181" s="950">
        <v>35</v>
      </c>
      <c r="M181" s="892">
        <v>35</v>
      </c>
      <c r="N181" s="891">
        <v>78</v>
      </c>
      <c r="O181" s="895"/>
      <c r="P181" s="973" t="s">
        <v>681</v>
      </c>
      <c r="Q181" s="971"/>
      <c r="R181" s="1593"/>
      <c r="S181" s="10"/>
    </row>
    <row r="182" spans="1:19" ht="15.75" thickBot="1">
      <c r="A182" s="7"/>
      <c r="B182" s="1421">
        <v>143</v>
      </c>
      <c r="C182" s="1495" t="s">
        <v>720</v>
      </c>
      <c r="D182" s="1502"/>
      <c r="E182" s="1421" t="s">
        <v>147</v>
      </c>
      <c r="F182" s="1421" t="s">
        <v>166</v>
      </c>
      <c r="G182" s="1421" t="s">
        <v>721</v>
      </c>
      <c r="H182" s="1421">
        <v>6</v>
      </c>
      <c r="I182" s="1421">
        <v>6</v>
      </c>
      <c r="J182" s="1420">
        <v>5</v>
      </c>
      <c r="K182" s="1420">
        <v>0</v>
      </c>
      <c r="L182" s="1594">
        <v>6</v>
      </c>
      <c r="M182" s="1423">
        <v>0</v>
      </c>
      <c r="N182" s="1420"/>
      <c r="O182" s="1429"/>
      <c r="P182" s="973"/>
      <c r="Q182" s="971"/>
      <c r="R182" s="1595"/>
      <c r="S182" s="10"/>
    </row>
    <row r="183" spans="1:19" ht="15.75" thickBot="1">
      <c r="A183" s="7"/>
      <c r="B183" s="484"/>
      <c r="C183" s="485" t="s">
        <v>926</v>
      </c>
      <c r="D183" s="485"/>
      <c r="E183" s="486" t="s">
        <v>2</v>
      </c>
      <c r="F183" s="486" t="s">
        <v>144</v>
      </c>
      <c r="G183" s="486" t="s">
        <v>992</v>
      </c>
      <c r="H183" s="487">
        <v>1496</v>
      </c>
      <c r="I183" s="487">
        <v>1496</v>
      </c>
      <c r="J183" s="487">
        <v>1111</v>
      </c>
      <c r="K183" s="487">
        <v>1291</v>
      </c>
      <c r="L183" s="487">
        <v>1300</v>
      </c>
      <c r="M183" s="487">
        <v>1300</v>
      </c>
      <c r="N183" s="487"/>
      <c r="O183" s="487"/>
      <c r="P183" s="871"/>
      <c r="Q183" s="872"/>
      <c r="R183" s="873"/>
      <c r="S183" s="10"/>
    </row>
    <row r="184" spans="1:19">
      <c r="A184" s="7"/>
      <c r="B184" s="935"/>
      <c r="C184" s="952" t="s">
        <v>184</v>
      </c>
      <c r="D184" s="953"/>
      <c r="E184" s="935"/>
      <c r="F184" s="954"/>
      <c r="G184" s="955"/>
      <c r="H184" s="956">
        <v>3653</v>
      </c>
      <c r="I184" s="957">
        <v>3631</v>
      </c>
      <c r="J184" s="958">
        <v>1524</v>
      </c>
      <c r="K184" s="959">
        <v>1979</v>
      </c>
      <c r="L184" s="960">
        <v>2146</v>
      </c>
      <c r="M184" s="959">
        <v>2232</v>
      </c>
      <c r="N184" s="961">
        <v>1113</v>
      </c>
      <c r="O184" s="962">
        <v>84</v>
      </c>
      <c r="P184" s="911" t="s">
        <v>171</v>
      </c>
      <c r="Q184" s="1564"/>
      <c r="R184" s="963"/>
      <c r="S184" s="7"/>
    </row>
    <row r="185" spans="1:19">
      <c r="A185" s="7"/>
      <c r="B185" s="964">
        <v>144</v>
      </c>
      <c r="C185" s="965" t="s">
        <v>625</v>
      </c>
      <c r="D185" s="876"/>
      <c r="E185" s="828" t="s">
        <v>2</v>
      </c>
      <c r="F185" s="877" t="s">
        <v>74</v>
      </c>
      <c r="G185" s="827" t="s">
        <v>185</v>
      </c>
      <c r="H185" s="828">
        <v>125</v>
      </c>
      <c r="I185" s="878">
        <v>85</v>
      </c>
      <c r="J185" s="922">
        <v>0</v>
      </c>
      <c r="K185" s="880">
        <v>0</v>
      </c>
      <c r="L185" s="912">
        <v>0</v>
      </c>
      <c r="M185" s="913">
        <v>0</v>
      </c>
      <c r="N185" s="961">
        <v>85</v>
      </c>
      <c r="O185" s="829"/>
      <c r="P185" s="911" t="s">
        <v>480</v>
      </c>
      <c r="Q185" s="1564"/>
      <c r="R185" s="966"/>
      <c r="S185" s="7"/>
    </row>
    <row r="186" spans="1:19">
      <c r="A186" s="7"/>
      <c r="B186" s="1436"/>
      <c r="C186" s="882" t="s">
        <v>626</v>
      </c>
      <c r="D186" s="876"/>
      <c r="E186" s="828" t="s">
        <v>2</v>
      </c>
      <c r="F186" s="877" t="s">
        <v>74</v>
      </c>
      <c r="G186" s="827" t="s">
        <v>185</v>
      </c>
      <c r="H186" s="828">
        <v>125</v>
      </c>
      <c r="I186" s="878">
        <v>85</v>
      </c>
      <c r="J186" s="922">
        <v>0</v>
      </c>
      <c r="K186" s="880">
        <v>0</v>
      </c>
      <c r="L186" s="912">
        <v>0</v>
      </c>
      <c r="M186" s="968">
        <v>0</v>
      </c>
      <c r="N186" s="880"/>
      <c r="O186" s="829">
        <v>85</v>
      </c>
      <c r="P186" s="911" t="s">
        <v>480</v>
      </c>
      <c r="Q186" s="1564"/>
      <c r="R186" s="1585"/>
      <c r="S186" s="7"/>
    </row>
    <row r="187" spans="1:19" ht="15" customHeight="1">
      <c r="A187" s="7"/>
      <c r="B187" s="1275">
        <v>145</v>
      </c>
      <c r="C187" s="882" t="s">
        <v>627</v>
      </c>
      <c r="D187" s="1431"/>
      <c r="E187" s="1397" t="s">
        <v>2</v>
      </c>
      <c r="F187" s="1398" t="s">
        <v>74</v>
      </c>
      <c r="G187" s="1399" t="s">
        <v>628</v>
      </c>
      <c r="H187" s="1397">
        <v>274</v>
      </c>
      <c r="I187" s="1400">
        <v>274</v>
      </c>
      <c r="J187" s="1816">
        <v>170</v>
      </c>
      <c r="K187" s="1402">
        <v>170</v>
      </c>
      <c r="L187" s="1596">
        <v>170</v>
      </c>
      <c r="M187" s="1508">
        <v>170</v>
      </c>
      <c r="N187" s="1402"/>
      <c r="O187" s="829">
        <v>104</v>
      </c>
      <c r="P187" s="911" t="s">
        <v>680</v>
      </c>
      <c r="Q187" s="1819"/>
      <c r="R187" s="1597"/>
      <c r="S187" s="10"/>
    </row>
    <row r="188" spans="1:19" ht="16.5" customHeight="1">
      <c r="A188" s="7"/>
      <c r="B188" s="1436">
        <v>146</v>
      </c>
      <c r="C188" s="1569" t="s">
        <v>629</v>
      </c>
      <c r="D188" s="1498"/>
      <c r="E188" s="1406" t="s">
        <v>91</v>
      </c>
      <c r="F188" s="1438" t="s">
        <v>74</v>
      </c>
      <c r="G188" s="1407" t="s">
        <v>157</v>
      </c>
      <c r="H188" s="1406">
        <v>20</v>
      </c>
      <c r="I188" s="1408">
        <v>20</v>
      </c>
      <c r="J188" s="1817">
        <v>0</v>
      </c>
      <c r="K188" s="1410">
        <v>0</v>
      </c>
      <c r="L188" s="1592">
        <v>0</v>
      </c>
      <c r="M188" s="1412">
        <v>0</v>
      </c>
      <c r="N188" s="1402">
        <v>20</v>
      </c>
      <c r="O188" s="829"/>
      <c r="P188" s="911"/>
      <c r="Q188" s="1564"/>
      <c r="R188" s="1413"/>
      <c r="S188" s="10"/>
    </row>
    <row r="189" spans="1:19">
      <c r="A189" s="7"/>
      <c r="B189" s="1275">
        <v>147</v>
      </c>
      <c r="C189" s="1569" t="s">
        <v>630</v>
      </c>
      <c r="D189" s="1498"/>
      <c r="E189" s="1406" t="s">
        <v>91</v>
      </c>
      <c r="F189" s="1438" t="s">
        <v>74</v>
      </c>
      <c r="G189" s="1407" t="s">
        <v>157</v>
      </c>
      <c r="H189" s="1406">
        <v>20</v>
      </c>
      <c r="I189" s="1408">
        <v>20</v>
      </c>
      <c r="J189" s="1817">
        <v>0</v>
      </c>
      <c r="K189" s="1410">
        <v>0</v>
      </c>
      <c r="L189" s="1592">
        <v>0</v>
      </c>
      <c r="M189" s="1412">
        <v>0</v>
      </c>
      <c r="N189" s="1276">
        <v>20</v>
      </c>
      <c r="O189" s="1410"/>
      <c r="P189" s="911"/>
      <c r="Q189" s="1591"/>
      <c r="R189" s="1413"/>
    </row>
    <row r="190" spans="1:19">
      <c r="A190" s="7"/>
      <c r="B190" s="1436">
        <v>148</v>
      </c>
      <c r="C190" s="859" t="s">
        <v>631</v>
      </c>
      <c r="D190" s="941"/>
      <c r="E190" s="889" t="s">
        <v>85</v>
      </c>
      <c r="F190" s="889" t="s">
        <v>78</v>
      </c>
      <c r="G190" s="889" t="s">
        <v>908</v>
      </c>
      <c r="H190" s="889">
        <v>113</v>
      </c>
      <c r="I190" s="889">
        <v>113</v>
      </c>
      <c r="J190" s="891">
        <v>0</v>
      </c>
      <c r="K190" s="891">
        <v>56</v>
      </c>
      <c r="L190" s="950">
        <v>6</v>
      </c>
      <c r="M190" s="892">
        <v>40</v>
      </c>
      <c r="N190" s="891">
        <v>73</v>
      </c>
      <c r="O190" s="829"/>
      <c r="P190" s="951" t="s">
        <v>681</v>
      </c>
      <c r="Q190" s="1238"/>
      <c r="R190" s="1593"/>
    </row>
    <row r="191" spans="1:19">
      <c r="A191" s="7"/>
      <c r="B191" s="1275">
        <v>149</v>
      </c>
      <c r="C191" s="969" t="s">
        <v>632</v>
      </c>
      <c r="D191" s="970"/>
      <c r="E191" s="1406" t="s">
        <v>147</v>
      </c>
      <c r="F191" s="887" t="s">
        <v>78</v>
      </c>
      <c r="G191" s="827" t="s">
        <v>633</v>
      </c>
      <c r="H191" s="1406">
        <v>8</v>
      </c>
      <c r="I191" s="1400">
        <v>8</v>
      </c>
      <c r="J191" s="1817">
        <v>6</v>
      </c>
      <c r="K191" s="1410">
        <v>0</v>
      </c>
      <c r="L191" s="1592">
        <v>8</v>
      </c>
      <c r="M191" s="1412">
        <v>0</v>
      </c>
      <c r="N191" s="1402"/>
      <c r="O191" s="829"/>
      <c r="P191" s="911"/>
      <c r="Q191" s="971"/>
      <c r="R191" s="946"/>
    </row>
    <row r="192" spans="1:19">
      <c r="A192" s="7"/>
      <c r="B192" s="967">
        <v>150</v>
      </c>
      <c r="C192" s="972" t="s">
        <v>722</v>
      </c>
      <c r="D192" s="941"/>
      <c r="E192" s="1406" t="s">
        <v>85</v>
      </c>
      <c r="F192" s="889" t="s">
        <v>78</v>
      </c>
      <c r="G192" s="1399">
        <v>115</v>
      </c>
      <c r="H192" s="1406">
        <v>115</v>
      </c>
      <c r="I192" s="1408">
        <v>115</v>
      </c>
      <c r="J192" s="1817">
        <v>0</v>
      </c>
      <c r="K192" s="1410">
        <v>54</v>
      </c>
      <c r="L192" s="1592">
        <v>0</v>
      </c>
      <c r="M192" s="1412">
        <v>75</v>
      </c>
      <c r="N192" s="7">
        <v>40</v>
      </c>
      <c r="O192" s="1410"/>
      <c r="P192" s="973" t="s">
        <v>681</v>
      </c>
      <c r="Q192" s="971"/>
      <c r="R192" s="946"/>
    </row>
    <row r="193" spans="1:18" ht="15.75" thickBot="1">
      <c r="A193" s="7"/>
      <c r="B193" s="1397">
        <v>151</v>
      </c>
      <c r="C193" s="972" t="s">
        <v>909</v>
      </c>
      <c r="D193" s="970"/>
      <c r="E193" s="889" t="s">
        <v>147</v>
      </c>
      <c r="F193" s="887" t="s">
        <v>78</v>
      </c>
      <c r="G193" s="1407" t="s">
        <v>927</v>
      </c>
      <c r="H193" s="889">
        <v>30</v>
      </c>
      <c r="I193" s="1408">
        <v>30</v>
      </c>
      <c r="J193" s="891">
        <v>36</v>
      </c>
      <c r="K193" s="891">
        <v>0</v>
      </c>
      <c r="L193" s="950">
        <v>30</v>
      </c>
      <c r="M193" s="892">
        <v>0</v>
      </c>
      <c r="N193" s="891"/>
      <c r="O193" s="1410"/>
      <c r="P193" s="973"/>
      <c r="Q193" s="971"/>
      <c r="R193" s="946"/>
    </row>
    <row r="194" spans="1:18" ht="15.75" thickBot="1">
      <c r="A194" s="7"/>
      <c r="B194" s="484">
        <v>152</v>
      </c>
      <c r="C194" s="485" t="s">
        <v>928</v>
      </c>
      <c r="D194" s="485"/>
      <c r="E194" s="486" t="s">
        <v>147</v>
      </c>
      <c r="F194" s="486" t="s">
        <v>929</v>
      </c>
      <c r="G194" s="486" t="s">
        <v>930</v>
      </c>
      <c r="H194" s="868">
        <v>200</v>
      </c>
      <c r="I194" s="486">
        <v>200</v>
      </c>
      <c r="J194" s="974">
        <v>199</v>
      </c>
      <c r="K194" s="487">
        <v>0</v>
      </c>
      <c r="L194" s="869">
        <v>130</v>
      </c>
      <c r="M194" s="487">
        <v>0</v>
      </c>
      <c r="N194" s="487"/>
      <c r="O194" s="870"/>
      <c r="P194" s="975"/>
      <c r="Q194" s="976"/>
      <c r="R194" s="977"/>
    </row>
    <row r="195" spans="1:18" ht="15.75" thickBot="1">
      <c r="A195" s="7"/>
      <c r="B195" s="484"/>
      <c r="C195" s="485" t="s">
        <v>186</v>
      </c>
      <c r="D195" s="485"/>
      <c r="E195" s="486"/>
      <c r="F195" s="486"/>
      <c r="G195" s="486"/>
      <c r="H195" s="487">
        <v>1030</v>
      </c>
      <c r="I195" s="487">
        <v>950</v>
      </c>
      <c r="J195" s="488">
        <v>411</v>
      </c>
      <c r="K195" s="488">
        <v>280</v>
      </c>
      <c r="L195" s="487">
        <v>344</v>
      </c>
      <c r="M195" s="487">
        <v>285</v>
      </c>
      <c r="N195" s="487">
        <v>238</v>
      </c>
      <c r="O195" s="487">
        <v>189</v>
      </c>
      <c r="P195" s="489"/>
      <c r="Q195" s="490"/>
      <c r="R195" s="491"/>
    </row>
    <row r="196" spans="1:18" ht="15.75" thickBot="1">
      <c r="A196" s="7"/>
      <c r="B196" s="978"/>
      <c r="C196" s="979" t="s">
        <v>187</v>
      </c>
      <c r="D196" s="980"/>
      <c r="E196" s="980"/>
      <c r="F196" s="980"/>
      <c r="G196" s="979"/>
      <c r="H196" s="980">
        <v>26504</v>
      </c>
      <c r="I196" s="980">
        <v>25481</v>
      </c>
      <c r="J196" s="980">
        <v>9774</v>
      </c>
      <c r="K196" s="1086">
        <v>11132</v>
      </c>
      <c r="L196" s="980">
        <v>11218.6</v>
      </c>
      <c r="M196" s="1086">
        <v>12381</v>
      </c>
      <c r="N196" s="981">
        <v>8148</v>
      </c>
      <c r="O196" s="982">
        <v>3100</v>
      </c>
      <c r="P196" s="983"/>
      <c r="Q196" s="872"/>
      <c r="R196" s="977"/>
    </row>
    <row r="197" spans="1:18" ht="15.75" thickBot="1">
      <c r="A197" s="7"/>
      <c r="B197" s="984"/>
      <c r="C197" s="980"/>
      <c r="D197" s="980"/>
      <c r="E197" s="980"/>
      <c r="F197" s="980"/>
      <c r="G197" s="979"/>
      <c r="H197" s="985"/>
      <c r="I197" s="979"/>
      <c r="J197" s="979"/>
      <c r="K197" s="979"/>
      <c r="L197" s="979"/>
      <c r="M197" s="986"/>
      <c r="N197" s="979"/>
      <c r="O197" s="979"/>
      <c r="P197" s="979"/>
      <c r="Q197" s="979"/>
      <c r="R197" s="987"/>
    </row>
    <row r="198" spans="1:18" ht="15.75" thickBot="1">
      <c r="A198" s="7"/>
      <c r="B198" s="988"/>
      <c r="C198" s="989"/>
      <c r="D198" s="989"/>
      <c r="E198" s="980"/>
      <c r="F198" s="980"/>
      <c r="G198" s="990"/>
      <c r="H198" s="979"/>
      <c r="I198" s="991"/>
      <c r="J198" s="979"/>
      <c r="K198" s="991"/>
      <c r="L198" s="992"/>
      <c r="M198" s="993"/>
      <c r="N198" s="979" t="s">
        <v>3</v>
      </c>
      <c r="O198" s="990"/>
      <c r="P198" s="994"/>
      <c r="Q198" s="994"/>
      <c r="R198" s="995"/>
    </row>
    <row r="199" spans="1:18">
      <c r="A199" s="7"/>
      <c r="B199" s="996" t="s">
        <v>188</v>
      </c>
      <c r="C199" s="997"/>
      <c r="D199" s="998">
        <v>43884</v>
      </c>
      <c r="E199" s="999" t="s">
        <v>189</v>
      </c>
      <c r="F199" s="1000"/>
      <c r="G199" s="999"/>
      <c r="H199" s="1001"/>
      <c r="I199" s="1002"/>
      <c r="J199" s="1003" t="s">
        <v>1005</v>
      </c>
      <c r="K199" s="1003" t="s">
        <v>4</v>
      </c>
      <c r="L199" s="1003"/>
      <c r="M199" s="999"/>
      <c r="N199" s="1004"/>
      <c r="O199" s="1005"/>
      <c r="P199" s="1006"/>
      <c r="Q199" s="1003"/>
      <c r="R199" s="1007"/>
    </row>
    <row r="200" spans="1:18">
      <c r="A200" s="7"/>
      <c r="B200" s="1820">
        <v>1</v>
      </c>
      <c r="C200" s="1821" t="s">
        <v>190</v>
      </c>
      <c r="D200" s="1598"/>
      <c r="E200" s="1599"/>
      <c r="F200" s="1600">
        <v>11132</v>
      </c>
      <c r="G200" s="1599" t="s">
        <v>191</v>
      </c>
      <c r="H200" s="1601">
        <v>0.79166666666666663</v>
      </c>
      <c r="I200" s="1400" t="s">
        <v>192</v>
      </c>
      <c r="J200" s="1822" t="s">
        <v>193</v>
      </c>
      <c r="K200" s="1823"/>
      <c r="L200" s="1823"/>
      <c r="M200" s="1599"/>
      <c r="N200" s="1824"/>
      <c r="O200" s="1822"/>
      <c r="P200" s="1825">
        <v>0.79166666666666663</v>
      </c>
      <c r="Q200" s="1822" t="s">
        <v>194</v>
      </c>
      <c r="R200" s="1602"/>
    </row>
    <row r="201" spans="1:18">
      <c r="A201" s="7"/>
      <c r="B201" s="1820">
        <v>2</v>
      </c>
      <c r="C201" s="1821" t="s">
        <v>195</v>
      </c>
      <c r="D201" s="1598"/>
      <c r="E201" s="1599"/>
      <c r="F201" s="1600">
        <v>7133</v>
      </c>
      <c r="G201" s="1599" t="s">
        <v>191</v>
      </c>
      <c r="H201" s="1601">
        <v>0.20833333333333401</v>
      </c>
      <c r="I201" s="1400" t="s">
        <v>192</v>
      </c>
      <c r="J201" s="1822" t="s">
        <v>196</v>
      </c>
      <c r="K201" s="1822"/>
      <c r="L201" s="1822"/>
      <c r="M201" s="1599"/>
      <c r="N201" s="1824"/>
      <c r="O201" s="1822" t="s">
        <v>0</v>
      </c>
      <c r="P201" s="1826">
        <v>11132</v>
      </c>
      <c r="Q201" s="1822" t="s">
        <v>197</v>
      </c>
      <c r="R201" s="1602"/>
    </row>
    <row r="202" spans="1:18" ht="15.75" thickBot="1">
      <c r="A202" s="7"/>
      <c r="B202" s="1827">
        <v>3</v>
      </c>
      <c r="C202" s="1828" t="s">
        <v>634</v>
      </c>
      <c r="D202" s="1603"/>
      <c r="E202" s="1604"/>
      <c r="F202" s="1605">
        <v>9774</v>
      </c>
      <c r="G202" s="1604" t="s">
        <v>191</v>
      </c>
      <c r="H202" s="1606">
        <v>0.5</v>
      </c>
      <c r="I202" s="1829" t="s">
        <v>192</v>
      </c>
      <c r="J202" s="1830" t="s">
        <v>198</v>
      </c>
      <c r="K202" s="1831"/>
      <c r="L202" s="1831"/>
      <c r="M202" s="1604"/>
      <c r="N202" s="1832"/>
      <c r="O202" s="1830"/>
      <c r="P202" s="1833">
        <v>10808.33</v>
      </c>
      <c r="Q202" s="1830" t="s">
        <v>197</v>
      </c>
      <c r="R202" s="1607"/>
    </row>
    <row r="203" spans="1:18" ht="16.5" thickBot="1">
      <c r="A203" s="7"/>
      <c r="B203" s="1008">
        <v>4</v>
      </c>
      <c r="C203" s="997" t="s">
        <v>635</v>
      </c>
      <c r="D203" s="791"/>
      <c r="E203" s="1239"/>
      <c r="F203" s="1009">
        <v>11132</v>
      </c>
      <c r="G203" s="1010" t="s">
        <v>191</v>
      </c>
      <c r="H203" s="1011">
        <v>0.79166666666666663</v>
      </c>
      <c r="I203" s="930" t="s">
        <v>192</v>
      </c>
      <c r="J203" s="1830" t="s">
        <v>199</v>
      </c>
      <c r="N203" t="s">
        <v>0</v>
      </c>
      <c r="P203">
        <v>0</v>
      </c>
      <c r="Q203" t="s">
        <v>197</v>
      </c>
      <c r="R203" s="1607"/>
    </row>
    <row r="204" spans="1:18">
      <c r="A204" s="7"/>
      <c r="B204" s="1017">
        <v>5</v>
      </c>
      <c r="C204" s="1834" t="s">
        <v>636</v>
      </c>
      <c r="D204" s="1018"/>
      <c r="E204" s="8">
        <v>224.02281699999997</v>
      </c>
      <c r="F204" s="1019" t="s">
        <v>200</v>
      </c>
      <c r="G204" s="1020" t="s">
        <v>201</v>
      </c>
      <c r="H204" s="1021">
        <v>2.523927</v>
      </c>
      <c r="I204" s="930" t="s">
        <v>200</v>
      </c>
      <c r="J204" s="216"/>
      <c r="K204" s="1012"/>
      <c r="L204" s="1012"/>
      <c r="M204" s="492"/>
      <c r="N204" s="1012"/>
      <c r="O204" s="1013"/>
      <c r="P204" s="1014"/>
      <c r="Q204" s="1015"/>
      <c r="R204" s="1016"/>
    </row>
    <row r="205" spans="1:18">
      <c r="A205" s="7"/>
      <c r="B205" s="1017"/>
      <c r="C205" s="1834" t="s">
        <v>637</v>
      </c>
      <c r="D205" s="1018">
        <v>114.752841</v>
      </c>
      <c r="E205" s="8" t="s">
        <v>203</v>
      </c>
      <c r="F205" s="1019"/>
      <c r="G205" s="1020" t="s">
        <v>204</v>
      </c>
      <c r="H205" s="1021">
        <v>12.522895</v>
      </c>
      <c r="I205" s="930" t="s">
        <v>205</v>
      </c>
      <c r="J205" s="1022" t="s">
        <v>202</v>
      </c>
      <c r="K205" s="8"/>
      <c r="L205" s="8"/>
      <c r="M205" s="8"/>
      <c r="N205" s="8"/>
      <c r="O205" s="1023"/>
      <c r="P205" s="1024" t="s">
        <v>910</v>
      </c>
      <c r="Q205" s="1020"/>
      <c r="R205" s="1025"/>
    </row>
    <row r="206" spans="1:18" ht="15.75" thickBot="1">
      <c r="A206" s="7"/>
      <c r="B206" s="1026"/>
      <c r="C206" s="1835" t="s">
        <v>638</v>
      </c>
      <c r="D206" s="1027">
        <v>72.005578</v>
      </c>
      <c r="E206" s="1028" t="s">
        <v>208</v>
      </c>
      <c r="F206" s="1029"/>
      <c r="G206" s="1030" t="s">
        <v>209</v>
      </c>
      <c r="H206" s="1027">
        <v>0.90642</v>
      </c>
      <c r="I206" s="1240" t="s">
        <v>205</v>
      </c>
      <c r="J206" s="1031" t="s">
        <v>206</v>
      </c>
      <c r="K206" s="1032"/>
      <c r="L206" s="1033"/>
      <c r="M206" s="1034"/>
      <c r="N206" s="1035"/>
      <c r="O206" s="1036"/>
      <c r="P206" s="1037" t="s">
        <v>207</v>
      </c>
      <c r="Q206" s="1038"/>
      <c r="R206" s="1039"/>
    </row>
    <row r="207" spans="1:18">
      <c r="A207" s="7"/>
      <c r="B207" s="1040"/>
      <c r="C207" s="1041"/>
      <c r="D207" s="1042"/>
      <c r="E207" s="1043"/>
      <c r="F207" s="1044"/>
      <c r="G207" s="1045" t="s">
        <v>954</v>
      </c>
      <c r="H207" s="1046">
        <v>3.7440000000000001E-2</v>
      </c>
      <c r="I207" s="1047" t="s">
        <v>205</v>
      </c>
      <c r="J207" s="1048" t="s">
        <v>210</v>
      </c>
      <c r="K207" s="1049" t="s">
        <v>211</v>
      </c>
      <c r="L207" s="1050" t="s">
        <v>212</v>
      </c>
      <c r="M207" s="1049"/>
      <c r="N207" s="1051" t="s">
        <v>213</v>
      </c>
      <c r="O207" s="1052"/>
      <c r="P207" s="1608" t="s">
        <v>214</v>
      </c>
      <c r="Q207" s="1053"/>
      <c r="R207" s="1836" t="s">
        <v>213</v>
      </c>
    </row>
    <row r="208" spans="1:18">
      <c r="A208" s="7"/>
      <c r="B208" s="1054">
        <v>6</v>
      </c>
      <c r="C208" s="1837" t="s">
        <v>639</v>
      </c>
      <c r="D208" s="1838"/>
      <c r="E208" s="1055" t="s">
        <v>215</v>
      </c>
      <c r="F208" s="1599"/>
      <c r="G208" s="1609"/>
      <c r="H208" s="1610">
        <v>8148</v>
      </c>
      <c r="I208" s="1611" t="s">
        <v>45</v>
      </c>
      <c r="J208" s="1048" t="s">
        <v>216</v>
      </c>
      <c r="K208" s="1049">
        <v>4026.33</v>
      </c>
      <c r="L208" s="1050">
        <v>4026.33</v>
      </c>
      <c r="M208" s="1049"/>
      <c r="N208" s="1051">
        <v>0</v>
      </c>
      <c r="O208" s="1052"/>
      <c r="P208" s="1608">
        <v>0.75</v>
      </c>
      <c r="Q208" s="1839"/>
      <c r="R208" s="1836">
        <v>0</v>
      </c>
    </row>
    <row r="209" spans="1:18" ht="15.75" thickBot="1">
      <c r="A209" s="7"/>
      <c r="B209" s="1056"/>
      <c r="C209" s="1057"/>
      <c r="D209" s="1840"/>
      <c r="E209" s="1058" t="s">
        <v>217</v>
      </c>
      <c r="F209" s="1841"/>
      <c r="G209" s="1842"/>
      <c r="H209" s="1843">
        <v>3100</v>
      </c>
      <c r="I209" s="1844" t="s">
        <v>45</v>
      </c>
      <c r="J209" s="1048" t="s">
        <v>218</v>
      </c>
      <c r="K209" s="1049">
        <v>1192</v>
      </c>
      <c r="L209" s="1050">
        <v>1192</v>
      </c>
      <c r="M209" s="1049"/>
      <c r="N209" s="1051">
        <v>0</v>
      </c>
      <c r="O209" s="1052"/>
      <c r="P209" s="1608">
        <v>0.79166666666666696</v>
      </c>
      <c r="Q209" s="1839"/>
      <c r="R209" s="1836">
        <v>0</v>
      </c>
    </row>
    <row r="210" spans="1:18">
      <c r="A210" s="7"/>
      <c r="B210" s="1059"/>
      <c r="C210" s="1060"/>
      <c r="D210" s="1061"/>
      <c r="E210" s="1062" t="s">
        <v>219</v>
      </c>
      <c r="F210" s="1062"/>
      <c r="G210" s="1063"/>
      <c r="H210" s="1064">
        <v>11248</v>
      </c>
      <c r="I210" s="1065" t="s">
        <v>45</v>
      </c>
      <c r="J210" s="1048" t="s">
        <v>220</v>
      </c>
      <c r="K210" s="1049">
        <v>1215.4000000000001</v>
      </c>
      <c r="L210" s="1050">
        <v>1215.4000000000001</v>
      </c>
      <c r="M210" s="1049"/>
      <c r="N210" s="1051">
        <v>0</v>
      </c>
      <c r="O210" s="1052"/>
      <c r="P210" s="1608">
        <v>0.8125</v>
      </c>
      <c r="Q210" s="1839"/>
      <c r="R210" s="1836">
        <v>0</v>
      </c>
    </row>
    <row r="211" spans="1:18">
      <c r="A211" s="7"/>
      <c r="B211" s="1066">
        <v>7</v>
      </c>
      <c r="C211" s="1821" t="s">
        <v>221</v>
      </c>
      <c r="D211" s="1398"/>
      <c r="E211" s="1401"/>
      <c r="F211" s="1612">
        <v>881.29</v>
      </c>
      <c r="G211" s="1613" t="s">
        <v>222</v>
      </c>
      <c r="H211" s="1401"/>
      <c r="I211" s="1614"/>
      <c r="J211" s="1048" t="s">
        <v>223</v>
      </c>
      <c r="K211" s="1049">
        <v>1093.5999999999999</v>
      </c>
      <c r="L211" s="1050">
        <v>1093.5999999999999</v>
      </c>
      <c r="M211" s="1049"/>
      <c r="N211" s="1051">
        <v>0</v>
      </c>
      <c r="O211" s="1052"/>
      <c r="P211" s="1608">
        <v>0.83333333333333304</v>
      </c>
      <c r="Q211" s="1839"/>
      <c r="R211" s="1836">
        <v>0</v>
      </c>
    </row>
    <row r="212" spans="1:18">
      <c r="A212" s="7"/>
      <c r="B212" s="1066">
        <v>8</v>
      </c>
      <c r="C212" s="1821" t="s">
        <v>224</v>
      </c>
      <c r="D212" s="1398" t="s">
        <v>225</v>
      </c>
      <c r="E212" s="1437" t="s">
        <v>226</v>
      </c>
      <c r="F212" s="1615">
        <v>308750040.52399999</v>
      </c>
      <c r="G212" s="1613" t="s">
        <v>227</v>
      </c>
      <c r="H212" s="1441" t="s">
        <v>226</v>
      </c>
      <c r="I212" s="1616">
        <v>224610064.73999998</v>
      </c>
      <c r="J212" s="1048" t="s">
        <v>228</v>
      </c>
      <c r="K212" s="1049">
        <v>903</v>
      </c>
      <c r="L212" s="1050">
        <v>903</v>
      </c>
      <c r="M212" s="1049"/>
      <c r="N212" s="1051">
        <v>0</v>
      </c>
      <c r="O212" s="1052"/>
      <c r="P212" s="1608">
        <v>0.875</v>
      </c>
      <c r="Q212" s="1839"/>
      <c r="R212" s="1836">
        <v>0</v>
      </c>
    </row>
    <row r="213" spans="1:18">
      <c r="A213" s="7"/>
      <c r="B213" s="1067"/>
      <c r="C213" s="998"/>
      <c r="D213" s="998" t="s">
        <v>229</v>
      </c>
      <c r="E213" s="1401" t="s">
        <v>226</v>
      </c>
      <c r="F213" s="8">
        <v>489711838.33999997</v>
      </c>
      <c r="G213" s="999" t="s">
        <v>230</v>
      </c>
      <c r="H213" s="1068" t="s">
        <v>226</v>
      </c>
      <c r="I213" s="1069">
        <v>1023071943.6039999</v>
      </c>
      <c r="J213" s="1048" t="s">
        <v>231</v>
      </c>
      <c r="K213" s="1049">
        <v>923</v>
      </c>
      <c r="L213" s="1050">
        <v>923</v>
      </c>
      <c r="M213" s="1049"/>
      <c r="N213" s="1051">
        <v>0</v>
      </c>
      <c r="O213" s="1052"/>
      <c r="P213" s="1608">
        <v>0.91666666666666696</v>
      </c>
      <c r="Q213" s="1839"/>
      <c r="R213" s="1836">
        <v>0</v>
      </c>
    </row>
    <row r="214" spans="1:18">
      <c r="A214" s="7"/>
      <c r="B214" s="1066">
        <v>9</v>
      </c>
      <c r="C214" s="1821" t="s">
        <v>640</v>
      </c>
      <c r="D214" s="1598"/>
      <c r="E214" s="1599"/>
      <c r="F214" s="1617"/>
      <c r="G214" s="1598" t="s">
        <v>232</v>
      </c>
      <c r="H214" s="1618">
        <v>0</v>
      </c>
      <c r="I214" s="1619" t="s">
        <v>233</v>
      </c>
      <c r="J214" s="1048" t="s">
        <v>234</v>
      </c>
      <c r="K214" s="1049">
        <v>376</v>
      </c>
      <c r="L214" s="1050">
        <v>376</v>
      </c>
      <c r="M214" s="1049"/>
      <c r="N214" s="1051">
        <v>0</v>
      </c>
      <c r="O214" s="1052"/>
      <c r="P214" s="1620">
        <v>0.95833333333333304</v>
      </c>
      <c r="Q214" s="1839"/>
      <c r="R214" s="1836">
        <v>0</v>
      </c>
    </row>
    <row r="215" spans="1:18">
      <c r="A215" s="7"/>
      <c r="B215" s="1070"/>
      <c r="C215" s="1845" t="s">
        <v>235</v>
      </c>
      <c r="D215" s="1846"/>
      <c r="E215" s="1847"/>
      <c r="F215" s="1848">
        <v>930</v>
      </c>
      <c r="G215" s="1603" t="s">
        <v>993</v>
      </c>
      <c r="H215" s="1849">
        <v>0.79166666666666663</v>
      </c>
      <c r="I215" s="1850" t="s">
        <v>192</v>
      </c>
      <c r="J215" s="1048" t="s">
        <v>236</v>
      </c>
      <c r="K215" s="1049">
        <v>313</v>
      </c>
      <c r="L215" s="1050">
        <v>313</v>
      </c>
      <c r="M215" s="1049"/>
      <c r="N215" s="1051">
        <v>0</v>
      </c>
      <c r="O215" s="1052"/>
      <c r="P215" s="1608" t="s">
        <v>8</v>
      </c>
      <c r="Q215" s="1851"/>
      <c r="R215" s="1836">
        <v>0</v>
      </c>
    </row>
    <row r="216" spans="1:18" ht="15.75" thickBot="1">
      <c r="A216" s="7"/>
      <c r="B216" s="1071"/>
      <c r="C216" s="1072" t="s">
        <v>237</v>
      </c>
      <c r="D216" s="1073"/>
      <c r="E216" s="1028"/>
      <c r="F216" s="1074">
        <v>760</v>
      </c>
      <c r="G216" s="1075" t="s">
        <v>931</v>
      </c>
      <c r="H216" s="1073">
        <v>0.33333333333333331</v>
      </c>
      <c r="I216" s="1076" t="s">
        <v>192</v>
      </c>
      <c r="J216" s="1077" t="s">
        <v>238</v>
      </c>
      <c r="K216" s="1078">
        <v>766</v>
      </c>
      <c r="L216" s="1078">
        <v>766</v>
      </c>
      <c r="M216" s="1078"/>
      <c r="N216" s="1078">
        <v>0</v>
      </c>
      <c r="O216" s="1079"/>
      <c r="P216" s="1620"/>
      <c r="Q216" s="1080"/>
      <c r="R216" s="1836"/>
    </row>
    <row r="217" spans="1:18" ht="15.75" thickBot="1">
      <c r="A217" s="7"/>
      <c r="B217" s="1081">
        <v>10</v>
      </c>
      <c r="C217" s="1082" t="s">
        <v>239</v>
      </c>
      <c r="D217" s="1082"/>
      <c r="E217" s="492"/>
      <c r="F217" s="495"/>
      <c r="G217" s="492" t="s">
        <v>1033</v>
      </c>
      <c r="H217" s="492"/>
      <c r="I217" s="1083"/>
      <c r="J217" s="492" t="s">
        <v>240</v>
      </c>
      <c r="K217" s="495">
        <v>10808.33</v>
      </c>
      <c r="L217" s="495">
        <v>10808.33</v>
      </c>
      <c r="M217" s="1084"/>
      <c r="N217" s="1084">
        <v>0</v>
      </c>
      <c r="O217" s="1075"/>
      <c r="P217" s="498"/>
      <c r="Q217" s="498"/>
      <c r="R217" s="217"/>
    </row>
    <row r="218" spans="1:18" ht="15.75" thickBot="1">
      <c r="A218" s="7"/>
      <c r="B218" s="1085" t="s">
        <v>241</v>
      </c>
      <c r="C218" s="1086"/>
      <c r="D218" s="1086">
        <v>43885</v>
      </c>
      <c r="E218" s="1086" t="s">
        <v>242</v>
      </c>
      <c r="F218" s="1086" t="s">
        <v>40</v>
      </c>
      <c r="G218" s="980"/>
      <c r="H218" s="980"/>
      <c r="I218" s="1087" t="s">
        <v>1031</v>
      </c>
      <c r="J218" s="980"/>
      <c r="K218" s="1088"/>
      <c r="L218" s="1089" t="s">
        <v>243</v>
      </c>
      <c r="M218" s="1089"/>
      <c r="N218" s="980"/>
      <c r="O218" s="980" t="s">
        <v>1033</v>
      </c>
      <c r="P218" s="1090"/>
      <c r="Q218" s="1090"/>
      <c r="R218" s="1091"/>
    </row>
    <row r="219" spans="1:18">
      <c r="A219" s="7"/>
      <c r="B219" s="1092" t="s">
        <v>244</v>
      </c>
      <c r="C219" s="999"/>
      <c r="D219" s="879"/>
      <c r="E219" s="1093"/>
      <c r="F219" s="1094"/>
      <c r="G219" s="1095"/>
      <c r="H219" s="1093"/>
      <c r="I219" s="876"/>
      <c r="J219" s="1096"/>
      <c r="K219" s="1097"/>
      <c r="L219" s="1098"/>
      <c r="M219" s="1099" t="s">
        <v>245</v>
      </c>
      <c r="N219" s="1098"/>
      <c r="O219" s="1100" t="s">
        <v>932</v>
      </c>
      <c r="P219" s="1101"/>
      <c r="Q219" s="1101"/>
      <c r="R219" s="1102"/>
    </row>
    <row r="220" spans="1:18">
      <c r="A220" s="7"/>
      <c r="B220" s="1852">
        <v>1</v>
      </c>
      <c r="C220" s="1599" t="s">
        <v>246</v>
      </c>
      <c r="D220" s="1401"/>
      <c r="E220" s="1613"/>
      <c r="F220" s="1853"/>
      <c r="G220" s="1854">
        <v>11500</v>
      </c>
      <c r="H220" s="1613" t="s">
        <v>641</v>
      </c>
      <c r="I220" s="1431" t="s">
        <v>0</v>
      </c>
      <c r="J220" s="1621" t="s">
        <v>247</v>
      </c>
      <c r="K220" s="1622"/>
      <c r="L220" s="1623"/>
      <c r="M220" s="1621"/>
      <c r="N220" s="1621"/>
      <c r="O220" s="1624">
        <v>0</v>
      </c>
      <c r="P220" s="1624" t="s">
        <v>45</v>
      </c>
      <c r="Q220" s="1624"/>
      <c r="R220" s="1625"/>
    </row>
    <row r="221" spans="1:18" ht="15.75" thickBot="1">
      <c r="A221" s="7"/>
      <c r="B221" s="1852">
        <v>2</v>
      </c>
      <c r="C221" s="999" t="s">
        <v>248</v>
      </c>
      <c r="D221" s="879"/>
      <c r="E221" s="1093"/>
      <c r="F221" s="1103"/>
      <c r="G221" s="1855">
        <v>12381</v>
      </c>
      <c r="H221" s="1613" t="s">
        <v>249</v>
      </c>
      <c r="I221" s="1431"/>
      <c r="J221" s="6" t="s">
        <v>250</v>
      </c>
      <c r="K221" s="9"/>
      <c r="L221" s="11"/>
      <c r="M221" s="6"/>
      <c r="N221" s="6"/>
      <c r="O221" s="10"/>
      <c r="P221" s="10"/>
      <c r="Q221" s="10"/>
      <c r="R221" s="862"/>
    </row>
    <row r="222" spans="1:18">
      <c r="A222" s="7"/>
      <c r="B222" s="1852">
        <v>3</v>
      </c>
      <c r="C222" s="1599" t="s">
        <v>251</v>
      </c>
      <c r="D222" s="1626"/>
      <c r="E222" s="1613"/>
      <c r="F222" s="1104"/>
      <c r="G222" s="1854">
        <v>10200</v>
      </c>
      <c r="H222" s="1613" t="s">
        <v>249</v>
      </c>
      <c r="I222" s="1433"/>
      <c r="J222" s="1105"/>
      <c r="K222" s="1106"/>
      <c r="L222" s="1107"/>
      <c r="M222" s="1108"/>
      <c r="N222" s="1109"/>
      <c r="O222" s="1109"/>
      <c r="P222" s="1110"/>
      <c r="Q222" s="1110"/>
      <c r="R222" s="1111"/>
    </row>
    <row r="223" spans="1:18">
      <c r="A223" s="7"/>
      <c r="B223" s="1856">
        <v>4</v>
      </c>
      <c r="C223" s="1604" t="s">
        <v>252</v>
      </c>
      <c r="D223" s="1409"/>
      <c r="E223" s="1613"/>
      <c r="F223" s="1103"/>
      <c r="G223" s="1854">
        <v>881</v>
      </c>
      <c r="H223" s="1613" t="s">
        <v>249</v>
      </c>
      <c r="I223" s="878"/>
      <c r="J223" s="1112" t="s">
        <v>216</v>
      </c>
      <c r="K223" s="1113" t="s">
        <v>218</v>
      </c>
      <c r="L223" s="1113" t="s">
        <v>220</v>
      </c>
      <c r="M223" s="1113" t="s">
        <v>223</v>
      </c>
      <c r="N223" s="1113" t="s">
        <v>228</v>
      </c>
      <c r="O223" s="1113" t="s">
        <v>231</v>
      </c>
      <c r="P223" s="1113" t="s">
        <v>234</v>
      </c>
      <c r="Q223" s="1113" t="s">
        <v>236</v>
      </c>
      <c r="R223" s="1114" t="s">
        <v>238</v>
      </c>
    </row>
    <row r="224" spans="1:18" ht="15.75" thickBot="1">
      <c r="A224" s="7"/>
      <c r="B224" s="1857">
        <v>5</v>
      </c>
      <c r="C224" s="1841" t="s">
        <v>253</v>
      </c>
      <c r="D224" s="1858"/>
      <c r="E224" s="1859"/>
      <c r="F224" s="1277"/>
      <c r="G224" s="1860">
        <v>231.42869731404957</v>
      </c>
      <c r="H224" s="1859" t="s">
        <v>254</v>
      </c>
      <c r="I224" s="1115"/>
      <c r="J224" s="1116" t="s">
        <v>45</v>
      </c>
      <c r="K224" s="1117" t="s">
        <v>45</v>
      </c>
      <c r="L224" s="1117" t="s">
        <v>45</v>
      </c>
      <c r="M224" s="1117" t="s">
        <v>45</v>
      </c>
      <c r="N224" s="1117" t="s">
        <v>45</v>
      </c>
      <c r="O224" s="1117" t="s">
        <v>45</v>
      </c>
      <c r="P224" s="1117" t="s">
        <v>45</v>
      </c>
      <c r="Q224" s="1117" t="s">
        <v>45</v>
      </c>
      <c r="R224" s="1118" t="s">
        <v>45</v>
      </c>
    </row>
    <row r="225" spans="1:18" ht="15.75" thickBot="1">
      <c r="A225" s="7"/>
      <c r="B225" s="218">
        <v>6</v>
      </c>
      <c r="C225" s="6" t="s">
        <v>255</v>
      </c>
      <c r="D225" s="6"/>
      <c r="E225" s="6"/>
      <c r="F225" s="6"/>
      <c r="G225" s="6">
        <v>7439</v>
      </c>
      <c r="H225" s="6" t="s">
        <v>191</v>
      </c>
      <c r="I225" s="1119">
        <v>0.25</v>
      </c>
      <c r="J225" s="6">
        <v>0</v>
      </c>
      <c r="K225" s="4">
        <v>0</v>
      </c>
      <c r="L225" s="9">
        <v>0</v>
      </c>
      <c r="M225" s="11">
        <v>0</v>
      </c>
      <c r="N225" s="6">
        <v>0</v>
      </c>
      <c r="O225" s="6">
        <v>0</v>
      </c>
      <c r="P225" s="10">
        <v>0</v>
      </c>
      <c r="Q225" s="10">
        <v>0</v>
      </c>
      <c r="R225" s="220">
        <v>0</v>
      </c>
    </row>
    <row r="226" spans="1:18">
      <c r="A226" s="7"/>
      <c r="B226" s="216" t="s">
        <v>0</v>
      </c>
      <c r="C226" s="791"/>
      <c r="D226" s="492"/>
      <c r="E226" s="492"/>
      <c r="F226" s="492"/>
      <c r="G226" s="492"/>
      <c r="H226" s="1120"/>
      <c r="I226" s="1121" t="s">
        <v>944</v>
      </c>
      <c r="J226" s="492"/>
      <c r="K226" s="492"/>
      <c r="L226" s="1122"/>
      <c r="M226" s="492"/>
      <c r="N226" s="1123"/>
      <c r="O226" s="1124" t="s">
        <v>256</v>
      </c>
      <c r="P226" s="492" t="s">
        <v>245</v>
      </c>
      <c r="Q226" s="496"/>
      <c r="R226" s="1125"/>
    </row>
    <row r="227" spans="1:18">
      <c r="A227" s="7"/>
      <c r="B227" s="218" t="s">
        <v>257</v>
      </c>
      <c r="C227" s="6"/>
      <c r="D227" s="6"/>
      <c r="E227" s="6"/>
      <c r="F227" s="6"/>
      <c r="G227" s="6" t="s">
        <v>232</v>
      </c>
      <c r="H227" s="1126">
        <v>18.827635999999998</v>
      </c>
      <c r="I227" s="12" t="s">
        <v>233</v>
      </c>
      <c r="J227" s="6" t="s">
        <v>258</v>
      </c>
      <c r="K227" s="6"/>
      <c r="L227" s="1127">
        <v>618</v>
      </c>
      <c r="M227" s="6" t="s">
        <v>259</v>
      </c>
      <c r="N227" s="1128">
        <v>0.79166666666666663</v>
      </c>
      <c r="O227" s="1128" t="s">
        <v>194</v>
      </c>
      <c r="P227" s="10"/>
      <c r="Q227" s="10"/>
      <c r="R227" s="220"/>
    </row>
    <row r="228" spans="1:18" ht="15.75" thickBot="1">
      <c r="A228" s="7"/>
      <c r="B228" s="1129" t="s">
        <v>260</v>
      </c>
      <c r="C228" s="1073"/>
      <c r="D228" s="1073"/>
      <c r="E228" s="1073"/>
      <c r="F228" s="1073"/>
      <c r="G228" s="1073" t="s">
        <v>232</v>
      </c>
      <c r="H228" s="1073">
        <v>2.4460799999999998</v>
      </c>
      <c r="I228" s="1073" t="s">
        <v>233</v>
      </c>
      <c r="J228" s="1073" t="s">
        <v>261</v>
      </c>
      <c r="K228" s="1073"/>
      <c r="L228" s="1073">
        <v>907</v>
      </c>
      <c r="M228" s="1073" t="s">
        <v>259</v>
      </c>
      <c r="N228" s="1073">
        <v>4.1666666666666602E-2</v>
      </c>
      <c r="O228" s="1073" t="s">
        <v>194</v>
      </c>
      <c r="P228" s="226"/>
      <c r="Q228" s="226"/>
      <c r="R228" s="228"/>
    </row>
    <row r="229" spans="1:18" ht="15.75" thickBot="1">
      <c r="A229" s="7"/>
      <c r="B229" s="216" t="s">
        <v>262</v>
      </c>
      <c r="C229" s="1130"/>
      <c r="D229" s="1130"/>
      <c r="E229" s="1130"/>
      <c r="F229" s="1130"/>
      <c r="G229" s="1131"/>
      <c r="H229" s="1132"/>
      <c r="I229" s="1133"/>
      <c r="J229" s="1134"/>
      <c r="K229" s="1135"/>
      <c r="L229" s="1136"/>
      <c r="M229" s="492"/>
      <c r="N229" s="1130"/>
      <c r="O229" s="1132"/>
      <c r="P229" s="1137"/>
      <c r="Q229" s="1138"/>
      <c r="R229" s="1139"/>
    </row>
    <row r="230" spans="1:18">
      <c r="A230" s="7"/>
      <c r="B230" s="216" t="s">
        <v>263</v>
      </c>
      <c r="C230" s="492"/>
      <c r="D230" s="492"/>
      <c r="E230" s="492"/>
      <c r="F230" s="492"/>
      <c r="G230" s="493" t="s">
        <v>264</v>
      </c>
      <c r="H230" s="492">
        <v>84.51</v>
      </c>
      <c r="I230" s="494"/>
      <c r="J230" s="492" t="s">
        <v>265</v>
      </c>
      <c r="K230" s="495">
        <v>84.42</v>
      </c>
      <c r="L230" s="496"/>
      <c r="M230" s="497" t="s">
        <v>266</v>
      </c>
      <c r="N230" s="492"/>
      <c r="O230" s="492">
        <v>93.6</v>
      </c>
      <c r="P230" s="498"/>
      <c r="Q230" s="498"/>
      <c r="R230" s="217"/>
    </row>
    <row r="231" spans="1:18">
      <c r="A231" s="7"/>
      <c r="B231" s="218"/>
      <c r="C231" s="6"/>
      <c r="D231" s="6"/>
      <c r="E231" s="6"/>
      <c r="F231" s="6"/>
      <c r="G231" s="6"/>
      <c r="H231" s="6" t="s">
        <v>5</v>
      </c>
      <c r="I231" s="219"/>
      <c r="J231" s="8" t="s">
        <v>267</v>
      </c>
      <c r="K231" s="4"/>
      <c r="L231" s="9"/>
      <c r="M231" s="11"/>
      <c r="N231" s="6"/>
      <c r="O231" s="6"/>
      <c r="P231" s="10" t="s">
        <v>0</v>
      </c>
      <c r="Q231" s="10"/>
      <c r="R231" s="220"/>
    </row>
    <row r="232" spans="1:18">
      <c r="A232" s="7"/>
      <c r="B232" s="221"/>
      <c r="C232" s="222"/>
      <c r="D232" s="222"/>
      <c r="E232" s="222"/>
      <c r="F232" s="222"/>
      <c r="G232" s="222"/>
      <c r="H232" s="222"/>
      <c r="I232" s="222"/>
      <c r="J232" s="223"/>
      <c r="K232" s="10"/>
      <c r="L232" s="10"/>
      <c r="M232" s="10"/>
      <c r="N232" s="10"/>
      <c r="O232" s="10"/>
      <c r="P232" s="23"/>
      <c r="Q232" s="23" t="s">
        <v>0</v>
      </c>
      <c r="R232" s="220"/>
    </row>
    <row r="233" spans="1:18">
      <c r="A233" s="7"/>
      <c r="B233" s="224"/>
      <c r="C233" s="10"/>
      <c r="D233" s="10"/>
      <c r="E233" s="10"/>
      <c r="F233" s="10"/>
      <c r="G233" s="6"/>
      <c r="H233" s="10"/>
      <c r="I233" s="225"/>
      <c r="J233" s="7"/>
      <c r="K233" s="7"/>
      <c r="L233" s="7"/>
      <c r="M233" s="7"/>
      <c r="N233" s="7"/>
      <c r="O233" s="7"/>
      <c r="P233" s="7"/>
      <c r="Q233" s="7"/>
      <c r="R233" s="660"/>
    </row>
    <row r="234" spans="1:18" ht="33">
      <c r="A234" s="14"/>
      <c r="B234" s="22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0"/>
      <c r="N234" s="13"/>
      <c r="O234" s="13"/>
      <c r="P234" s="7"/>
      <c r="Q234" s="7"/>
      <c r="R234" s="660"/>
    </row>
    <row r="235" spans="1:18" ht="33">
      <c r="A235" s="14"/>
      <c r="B235" s="22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0"/>
    </row>
    <row r="236" spans="1:18" ht="33">
      <c r="A236" s="14"/>
      <c r="B236" s="224"/>
      <c r="C236" s="10"/>
      <c r="D236" s="10"/>
      <c r="E236" s="10"/>
      <c r="F236" s="383"/>
      <c r="G236" s="499"/>
      <c r="H236" s="383"/>
      <c r="I236" s="499"/>
      <c r="J236" s="500"/>
      <c r="K236" s="500"/>
      <c r="L236" s="500"/>
      <c r="M236" s="500"/>
      <c r="N236" s="200"/>
      <c r="O236" s="382"/>
      <c r="P236" s="10"/>
      <c r="Q236" s="10"/>
      <c r="R236" s="220"/>
    </row>
    <row r="237" spans="1:18" ht="33.75" thickBot="1">
      <c r="A237" s="14"/>
      <c r="B237" s="501"/>
      <c r="C237" s="226"/>
      <c r="D237" s="226"/>
      <c r="E237" s="226"/>
      <c r="F237" s="502" t="s">
        <v>683</v>
      </c>
      <c r="G237" s="502"/>
      <c r="H237" s="502"/>
      <c r="I237" s="503"/>
      <c r="J237" s="504"/>
      <c r="K237" s="504"/>
      <c r="L237" s="504"/>
      <c r="M237" s="504" t="s">
        <v>268</v>
      </c>
      <c r="N237" s="505"/>
      <c r="O237" s="506"/>
      <c r="P237" s="227"/>
      <c r="Q237" s="227"/>
      <c r="R237" s="228"/>
    </row>
    <row r="238" spans="1:18" ht="33">
      <c r="A238" s="14"/>
      <c r="B238" s="10"/>
      <c r="C238" s="10"/>
      <c r="D238" s="10"/>
      <c r="E238" s="10"/>
      <c r="F238" s="661" t="s">
        <v>684</v>
      </c>
      <c r="G238" s="661"/>
      <c r="H238" s="661"/>
      <c r="I238" s="661"/>
      <c r="J238" s="661"/>
      <c r="K238" s="662"/>
      <c r="L238" s="661"/>
      <c r="M238" s="661" t="s">
        <v>6</v>
      </c>
      <c r="N238" s="663"/>
      <c r="O238" s="458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activeCell="F46" sqref="F46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20" ht="30" customHeight="1" thickBot="1">
      <c r="A2" s="229">
        <v>43884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30" t="s">
        <v>269</v>
      </c>
      <c r="B3" s="231" t="s">
        <v>478</v>
      </c>
      <c r="C3" s="231" t="s">
        <v>710</v>
      </c>
      <c r="D3" s="231" t="s">
        <v>479</v>
      </c>
      <c r="E3" s="231" t="s">
        <v>481</v>
      </c>
      <c r="F3" s="231" t="s">
        <v>482</v>
      </c>
      <c r="G3" s="231" t="s">
        <v>968</v>
      </c>
      <c r="H3" s="231" t="s">
        <v>484</v>
      </c>
      <c r="I3" s="231" t="s">
        <v>82</v>
      </c>
      <c r="J3" s="231" t="s">
        <v>969</v>
      </c>
      <c r="K3" s="231" t="s">
        <v>642</v>
      </c>
      <c r="L3" s="231" t="s">
        <v>486</v>
      </c>
      <c r="M3" s="231" t="s">
        <v>487</v>
      </c>
      <c r="N3" s="231" t="s">
        <v>90</v>
      </c>
      <c r="O3" s="231" t="s">
        <v>488</v>
      </c>
      <c r="P3" s="231" t="s">
        <v>489</v>
      </c>
      <c r="Q3" s="231" t="s">
        <v>490</v>
      </c>
      <c r="R3" s="231" t="s">
        <v>496</v>
      </c>
      <c r="S3" s="231" t="s">
        <v>493</v>
      </c>
      <c r="T3" s="231" t="s">
        <v>494</v>
      </c>
      <c r="U3" s="231" t="s">
        <v>495</v>
      </c>
      <c r="V3" s="231" t="s">
        <v>498</v>
      </c>
      <c r="W3" s="231" t="s">
        <v>938</v>
      </c>
      <c r="X3" s="231" t="s">
        <v>491</v>
      </c>
      <c r="Y3" s="231" t="s">
        <v>971</v>
      </c>
      <c r="Z3" s="231" t="s">
        <v>100</v>
      </c>
      <c r="AA3" s="231" t="s">
        <v>499</v>
      </c>
      <c r="AB3" s="231" t="s">
        <v>1197</v>
      </c>
      <c r="AC3" s="231" t="s">
        <v>502</v>
      </c>
      <c r="AD3" s="231" t="s">
        <v>503</v>
      </c>
      <c r="AE3" s="231" t="s">
        <v>492</v>
      </c>
      <c r="AF3" s="231" t="s">
        <v>270</v>
      </c>
      <c r="AG3" s="231" t="s">
        <v>271</v>
      </c>
      <c r="AH3" s="231" t="s">
        <v>505</v>
      </c>
      <c r="AI3" s="231" t="s">
        <v>506</v>
      </c>
      <c r="AJ3" s="231" t="s">
        <v>507</v>
      </c>
      <c r="AK3" s="231" t="s">
        <v>508</v>
      </c>
      <c r="AL3" s="231" t="s">
        <v>643</v>
      </c>
      <c r="AM3" s="231" t="s">
        <v>644</v>
      </c>
      <c r="AN3" s="231" t="s">
        <v>518</v>
      </c>
      <c r="AO3" s="231" t="s">
        <v>519</v>
      </c>
      <c r="AP3" s="231" t="s">
        <v>520</v>
      </c>
      <c r="AQ3" s="231" t="s">
        <v>645</v>
      </c>
      <c r="AR3" s="231" t="s">
        <v>646</v>
      </c>
      <c r="AS3" s="231" t="s">
        <v>647</v>
      </c>
      <c r="AT3" s="231" t="s">
        <v>648</v>
      </c>
      <c r="AU3" s="231" t="s">
        <v>642</v>
      </c>
      <c r="AV3" s="231" t="s">
        <v>694</v>
      </c>
      <c r="AW3" s="231" t="s">
        <v>526</v>
      </c>
      <c r="AX3" s="231" t="s">
        <v>527</v>
      </c>
      <c r="AY3" s="231" t="s">
        <v>528</v>
      </c>
      <c r="AZ3" s="231" t="s">
        <v>531</v>
      </c>
      <c r="BA3" s="231" t="s">
        <v>522</v>
      </c>
      <c r="BB3" s="231" t="s">
        <v>530</v>
      </c>
      <c r="BC3" s="231" t="s">
        <v>127</v>
      </c>
      <c r="BD3" s="231" t="s">
        <v>539</v>
      </c>
      <c r="BE3" s="231" t="s">
        <v>540</v>
      </c>
      <c r="BF3" s="231" t="s">
        <v>541</v>
      </c>
      <c r="BG3" s="231" t="s">
        <v>543</v>
      </c>
      <c r="BH3" s="231" t="s">
        <v>544</v>
      </c>
      <c r="BI3" s="231" t="s">
        <v>542</v>
      </c>
      <c r="BJ3" s="231" t="s">
        <v>979</v>
      </c>
      <c r="BK3" s="231" t="s">
        <v>551</v>
      </c>
      <c r="BL3" s="231" t="s">
        <v>545</v>
      </c>
      <c r="BM3" s="231" t="s">
        <v>546</v>
      </c>
      <c r="BN3" s="231" t="s">
        <v>649</v>
      </c>
      <c r="BO3" s="231" t="s">
        <v>548</v>
      </c>
      <c r="BP3" s="231" t="s">
        <v>138</v>
      </c>
      <c r="BQ3" s="231" t="s">
        <v>550</v>
      </c>
      <c r="BR3" s="507" t="s">
        <v>554</v>
      </c>
      <c r="BS3" s="231" t="s">
        <v>982</v>
      </c>
      <c r="BT3" s="231" t="s">
        <v>552</v>
      </c>
      <c r="BU3" s="231" t="s">
        <v>983</v>
      </c>
      <c r="BV3" s="231" t="s">
        <v>555</v>
      </c>
      <c r="BW3" s="231" t="s">
        <v>553</v>
      </c>
      <c r="BX3" s="231" t="s">
        <v>563</v>
      </c>
      <c r="BY3" s="231" t="s">
        <v>565</v>
      </c>
      <c r="BZ3" s="231" t="s">
        <v>564</v>
      </c>
      <c r="CA3" s="231" t="s">
        <v>566</v>
      </c>
      <c r="CB3" s="231" t="s">
        <v>569</v>
      </c>
      <c r="CC3" s="231" t="s">
        <v>570</v>
      </c>
      <c r="CD3" s="231" t="s">
        <v>574</v>
      </c>
      <c r="CE3" s="231" t="s">
        <v>984</v>
      </c>
      <c r="CF3" s="507" t="s">
        <v>571</v>
      </c>
      <c r="CG3" s="231" t="s">
        <v>573</v>
      </c>
      <c r="CH3" s="231" t="s">
        <v>575</v>
      </c>
      <c r="CI3" s="231" t="s">
        <v>987</v>
      </c>
      <c r="CJ3" s="231" t="s">
        <v>576</v>
      </c>
      <c r="CK3" s="231" t="s">
        <v>697</v>
      </c>
      <c r="CL3" s="231" t="s">
        <v>577</v>
      </c>
      <c r="CM3" s="231" t="s">
        <v>989</v>
      </c>
      <c r="CN3" s="231" t="s">
        <v>582</v>
      </c>
      <c r="CO3" s="231" t="s">
        <v>580</v>
      </c>
      <c r="CP3" s="231" t="s">
        <v>579</v>
      </c>
      <c r="CQ3" s="231" t="s">
        <v>985</v>
      </c>
      <c r="CR3" s="231" t="s">
        <v>556</v>
      </c>
      <c r="CS3" s="231" t="s">
        <v>509</v>
      </c>
      <c r="CT3" s="231" t="s">
        <v>511</v>
      </c>
      <c r="CU3" s="231" t="s">
        <v>512</v>
      </c>
      <c r="CV3" s="231" t="s">
        <v>567</v>
      </c>
      <c r="CW3" s="231" t="s">
        <v>513</v>
      </c>
      <c r="CX3" s="231" t="s">
        <v>515</v>
      </c>
      <c r="CY3" s="231" t="s">
        <v>521</v>
      </c>
      <c r="CZ3" s="231" t="s">
        <v>529</v>
      </c>
      <c r="DA3" s="231" t="s">
        <v>981</v>
      </c>
      <c r="DB3" s="231" t="s">
        <v>980</v>
      </c>
      <c r="DC3" s="231" t="s">
        <v>990</v>
      </c>
      <c r="DD3" s="231" t="s">
        <v>568</v>
      </c>
      <c r="DE3" s="231" t="s">
        <v>516</v>
      </c>
      <c r="DF3" s="231" t="s">
        <v>525</v>
      </c>
      <c r="DG3" s="231" t="s">
        <v>532</v>
      </c>
      <c r="DH3" s="231" t="s">
        <v>534</v>
      </c>
      <c r="DI3" s="231" t="s">
        <v>535</v>
      </c>
      <c r="DJ3" s="231" t="s">
        <v>537</v>
      </c>
      <c r="DK3" s="231" t="s">
        <v>558</v>
      </c>
      <c r="DL3" s="231" t="s">
        <v>560</v>
      </c>
      <c r="DM3" s="231" t="s">
        <v>689</v>
      </c>
      <c r="DN3" s="231" t="s">
        <v>699</v>
      </c>
      <c r="DO3" s="231" t="s">
        <v>685</v>
      </c>
      <c r="DP3" s="231" t="s">
        <v>693</v>
      </c>
      <c r="DQ3" s="231" t="s">
        <v>687</v>
      </c>
      <c r="DR3" s="231" t="s">
        <v>691</v>
      </c>
      <c r="DS3" s="231" t="s">
        <v>696</v>
      </c>
      <c r="DT3" s="231" t="s">
        <v>715</v>
      </c>
      <c r="DU3" s="231" t="s">
        <v>712</v>
      </c>
      <c r="DV3" s="231" t="s">
        <v>717</v>
      </c>
      <c r="DW3" s="231" t="s">
        <v>713</v>
      </c>
      <c r="DX3" s="231" t="s">
        <v>891</v>
      </c>
      <c r="DY3" s="231" t="s">
        <v>911</v>
      </c>
      <c r="DZ3" s="231" t="s">
        <v>912</v>
      </c>
      <c r="EA3" s="231" t="s">
        <v>950</v>
      </c>
      <c r="EB3" s="231" t="s">
        <v>952</v>
      </c>
      <c r="EC3" s="231" t="s">
        <v>977</v>
      </c>
      <c r="ED3" s="231" t="s">
        <v>972</v>
      </c>
      <c r="EE3" s="231" t="s">
        <v>974</v>
      </c>
      <c r="EF3" s="231" t="s">
        <v>1032</v>
      </c>
      <c r="EG3" s="232" t="s">
        <v>272</v>
      </c>
      <c r="EH3" s="231" t="s">
        <v>163</v>
      </c>
      <c r="EI3" s="231" t="s">
        <v>700</v>
      </c>
      <c r="EJ3" s="231" t="s">
        <v>588</v>
      </c>
      <c r="EK3" s="231" t="s">
        <v>650</v>
      </c>
      <c r="EL3" s="231" t="s">
        <v>584</v>
      </c>
      <c r="EM3" s="231" t="s">
        <v>586</v>
      </c>
      <c r="EN3" s="231" t="s">
        <v>273</v>
      </c>
      <c r="EO3" s="231" t="s">
        <v>651</v>
      </c>
      <c r="EP3" s="231" t="s">
        <v>585</v>
      </c>
      <c r="EQ3" s="231" t="s">
        <v>587</v>
      </c>
      <c r="ER3" s="231" t="s">
        <v>590</v>
      </c>
      <c r="ES3" s="231" t="s">
        <v>599</v>
      </c>
      <c r="ET3" s="231" t="s">
        <v>598</v>
      </c>
      <c r="EU3" s="231" t="s">
        <v>596</v>
      </c>
      <c r="EV3" s="231" t="s">
        <v>597</v>
      </c>
      <c r="EW3" s="231" t="s">
        <v>991</v>
      </c>
      <c r="EX3" s="231" t="s">
        <v>602</v>
      </c>
      <c r="EY3" s="231" t="s">
        <v>603</v>
      </c>
      <c r="EZ3" s="231" t="s">
        <v>604</v>
      </c>
      <c r="FA3" s="231" t="s">
        <v>620</v>
      </c>
      <c r="FB3" s="231" t="s">
        <v>605</v>
      </c>
      <c r="FC3" s="231" t="s">
        <v>606</v>
      </c>
      <c r="FD3" s="231" t="s">
        <v>607</v>
      </c>
      <c r="FE3" s="231" t="s">
        <v>619</v>
      </c>
      <c r="FF3" s="231" t="s">
        <v>615</v>
      </c>
      <c r="FG3" s="231" t="s">
        <v>616</v>
      </c>
      <c r="FH3" s="231" t="s">
        <v>617</v>
      </c>
      <c r="FI3" s="231" t="s">
        <v>618</v>
      </c>
      <c r="FJ3" s="231" t="s">
        <v>625</v>
      </c>
      <c r="FK3" s="231" t="s">
        <v>626</v>
      </c>
      <c r="FL3" s="231" t="s">
        <v>627</v>
      </c>
      <c r="FM3" s="231" t="s">
        <v>629</v>
      </c>
      <c r="FN3" s="232" t="s">
        <v>630</v>
      </c>
      <c r="FO3" s="232" t="s">
        <v>652</v>
      </c>
      <c r="FP3" s="232" t="s">
        <v>653</v>
      </c>
      <c r="FQ3" s="232" t="s">
        <v>654</v>
      </c>
      <c r="FR3" s="232" t="s">
        <v>655</v>
      </c>
      <c r="FS3" s="232" t="s">
        <v>600</v>
      </c>
      <c r="FT3" s="232" t="s">
        <v>591</v>
      </c>
      <c r="FU3" s="232" t="s">
        <v>656</v>
      </c>
      <c r="FV3" s="232" t="s">
        <v>657</v>
      </c>
      <c r="FW3" s="232" t="s">
        <v>612</v>
      </c>
      <c r="FX3" s="232" t="s">
        <v>593</v>
      </c>
      <c r="FY3" s="232" t="s">
        <v>621</v>
      </c>
      <c r="FZ3" s="232" t="s">
        <v>622</v>
      </c>
      <c r="GA3" s="232" t="s">
        <v>595</v>
      </c>
      <c r="GB3" s="232" t="s">
        <v>631</v>
      </c>
      <c r="GC3" s="232" t="s">
        <v>658</v>
      </c>
      <c r="GD3" s="232" t="s">
        <v>632</v>
      </c>
      <c r="GE3" s="232" t="s">
        <v>623</v>
      </c>
      <c r="GF3" s="232" t="s">
        <v>601</v>
      </c>
      <c r="GG3" s="232" t="s">
        <v>704</v>
      </c>
      <c r="GH3" s="232" t="s">
        <v>705</v>
      </c>
      <c r="GI3" s="232" t="s">
        <v>702</v>
      </c>
      <c r="GJ3" s="232" t="s">
        <v>720</v>
      </c>
      <c r="GK3" s="232" t="s">
        <v>718</v>
      </c>
      <c r="GL3" s="232" t="s">
        <v>722</v>
      </c>
      <c r="GM3" s="232" t="s">
        <v>899</v>
      </c>
      <c r="GN3" s="232" t="s">
        <v>913</v>
      </c>
      <c r="GO3" s="1141" t="s">
        <v>902</v>
      </c>
      <c r="GP3" s="1141" t="s">
        <v>909</v>
      </c>
      <c r="GQ3" s="1141" t="s">
        <v>925</v>
      </c>
      <c r="GR3" s="1141" t="s">
        <v>926</v>
      </c>
      <c r="GS3" s="1141" t="s">
        <v>928</v>
      </c>
      <c r="GT3" s="1141" t="s">
        <v>941</v>
      </c>
      <c r="GU3" s="232" t="s">
        <v>274</v>
      </c>
      <c r="GV3" s="233" t="s">
        <v>275</v>
      </c>
      <c r="GW3" s="233" t="s">
        <v>276</v>
      </c>
      <c r="GX3" s="234" t="s">
        <v>277</v>
      </c>
      <c r="GY3" s="235" t="s">
        <v>278</v>
      </c>
      <c r="GZ3" s="236" t="s">
        <v>279</v>
      </c>
      <c r="HA3" s="235" t="s">
        <v>280</v>
      </c>
      <c r="HB3" s="237" t="s">
        <v>723</v>
      </c>
      <c r="HC3" s="237" t="s">
        <v>724</v>
      </c>
      <c r="HD3" s="237" t="s">
        <v>2</v>
      </c>
      <c r="HE3" s="237" t="s">
        <v>117</v>
      </c>
      <c r="HF3" s="237" t="s">
        <v>725</v>
      </c>
      <c r="HG3" s="237" t="s">
        <v>726</v>
      </c>
      <c r="HH3" s="237" t="s">
        <v>143</v>
      </c>
      <c r="HI3" s="237" t="s">
        <v>147</v>
      </c>
      <c r="HJ3" s="1307" t="s">
        <v>953</v>
      </c>
      <c r="HK3" s="236" t="s">
        <v>7</v>
      </c>
      <c r="HL3" s="234" t="s">
        <v>281</v>
      </c>
    </row>
    <row r="4" spans="1:220" ht="10.5" customHeight="1" thickBot="1">
      <c r="A4" s="238"/>
      <c r="B4" s="239"/>
      <c r="C4" s="239"/>
      <c r="D4" s="239"/>
      <c r="E4" s="239"/>
      <c r="F4" s="240"/>
      <c r="G4" s="240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40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40"/>
      <c r="BP4" s="240"/>
      <c r="BQ4" s="240"/>
      <c r="BR4" s="239"/>
      <c r="BS4" s="240"/>
      <c r="BT4" s="240"/>
      <c r="BU4" s="240"/>
      <c r="BV4" s="240"/>
      <c r="BW4" s="240"/>
      <c r="BX4" s="240"/>
      <c r="BY4" s="240"/>
      <c r="BZ4" s="240"/>
      <c r="CA4" s="240"/>
      <c r="CB4" s="240"/>
      <c r="CC4" s="240"/>
      <c r="CD4" s="240"/>
      <c r="CE4" s="664"/>
      <c r="CF4" s="240"/>
      <c r="CG4" s="240"/>
      <c r="CH4" s="240"/>
      <c r="CI4" s="240"/>
      <c r="CJ4" s="240"/>
      <c r="CK4" s="240"/>
      <c r="CL4" s="240"/>
      <c r="CM4" s="240"/>
      <c r="CN4" s="240"/>
      <c r="CO4" s="240"/>
      <c r="CP4" s="240"/>
      <c r="CQ4" s="240"/>
      <c r="CR4" s="240"/>
      <c r="CS4" s="240"/>
      <c r="CT4" s="240"/>
      <c r="CU4" s="240"/>
      <c r="CV4" s="240"/>
      <c r="CW4" s="240"/>
      <c r="CX4" s="240"/>
      <c r="CY4" s="240"/>
      <c r="CZ4" s="240"/>
      <c r="DA4" s="240"/>
      <c r="DB4" s="240"/>
      <c r="DC4" s="240"/>
      <c r="DD4" s="240"/>
      <c r="DE4" s="240"/>
      <c r="DF4" s="240"/>
      <c r="DG4" s="240"/>
      <c r="DH4" s="240"/>
      <c r="DI4" s="240"/>
      <c r="DJ4" s="240"/>
      <c r="DK4" s="240"/>
      <c r="DL4" s="240"/>
      <c r="DM4" s="240"/>
      <c r="DN4" s="240"/>
      <c r="DO4" s="240"/>
      <c r="DP4" s="240"/>
      <c r="DQ4" s="240"/>
      <c r="DR4" s="240"/>
      <c r="DS4" s="240"/>
      <c r="DT4" s="240"/>
      <c r="DU4" s="240"/>
      <c r="DV4" s="240"/>
      <c r="DW4" s="240"/>
      <c r="DX4" s="240"/>
      <c r="DY4" s="240"/>
      <c r="DZ4" s="240"/>
      <c r="EA4" s="240"/>
      <c r="EB4" s="240"/>
      <c r="EC4" s="240"/>
      <c r="ED4" s="240"/>
      <c r="EE4" s="240"/>
      <c r="EF4" s="240"/>
      <c r="EG4" s="240"/>
      <c r="EH4" s="239"/>
      <c r="EI4" s="239"/>
      <c r="EJ4" s="239"/>
      <c r="EK4" s="239"/>
      <c r="EL4" s="239"/>
      <c r="EM4" s="239"/>
      <c r="EN4" s="239"/>
      <c r="EO4" s="239"/>
      <c r="EP4" s="239"/>
      <c r="EQ4" s="239"/>
      <c r="ER4" s="239"/>
      <c r="ES4" s="239"/>
      <c r="ET4" s="239"/>
      <c r="EU4" s="239"/>
      <c r="EV4" s="239"/>
      <c r="EW4" s="239"/>
      <c r="EX4" s="239"/>
      <c r="EY4" s="239"/>
      <c r="EZ4" s="239"/>
      <c r="FA4" s="239"/>
      <c r="FB4" s="239"/>
      <c r="FC4" s="239"/>
      <c r="FD4" s="239"/>
      <c r="FE4" s="239"/>
      <c r="FF4" s="239"/>
      <c r="FG4" s="239"/>
      <c r="FH4" s="239"/>
      <c r="FI4" s="239"/>
      <c r="FJ4" s="239"/>
      <c r="FK4" s="239"/>
      <c r="FL4" s="239"/>
      <c r="FM4" s="239"/>
      <c r="FN4" s="239"/>
      <c r="FO4" s="239"/>
      <c r="FP4" s="239"/>
      <c r="FQ4" s="239"/>
      <c r="FR4" s="239"/>
      <c r="FS4" s="239"/>
      <c r="FT4" s="239"/>
      <c r="FU4" s="239"/>
      <c r="FV4" s="239"/>
      <c r="FW4" s="239"/>
      <c r="FX4" s="239"/>
      <c r="FY4" s="239"/>
      <c r="FZ4" s="239"/>
      <c r="GA4" s="239"/>
      <c r="GB4" s="239"/>
      <c r="GC4" s="239"/>
      <c r="GD4" s="239"/>
      <c r="GE4" s="239"/>
      <c r="GF4" s="239"/>
      <c r="GG4" s="239"/>
      <c r="GH4" s="239"/>
      <c r="GI4" s="239"/>
      <c r="GJ4" s="239"/>
      <c r="GK4" s="239"/>
      <c r="GL4" s="239"/>
      <c r="GM4" s="239"/>
      <c r="GN4" s="239"/>
      <c r="GO4" s="239"/>
      <c r="GP4" s="239"/>
      <c r="GQ4" s="239"/>
      <c r="GR4" s="239"/>
      <c r="GS4" s="239"/>
      <c r="GT4" s="239"/>
      <c r="GU4" s="239"/>
      <c r="GV4" s="239"/>
      <c r="GW4" s="241"/>
      <c r="GX4" s="241"/>
      <c r="GY4" s="242"/>
      <c r="GZ4" s="243"/>
      <c r="HA4" s="243"/>
      <c r="HB4" s="243"/>
      <c r="HC4" s="243"/>
      <c r="HD4" s="243"/>
      <c r="HE4" s="243"/>
      <c r="HF4" s="243"/>
      <c r="HG4" s="243"/>
      <c r="HH4" s="244"/>
      <c r="HI4" s="244"/>
      <c r="HJ4" s="665"/>
      <c r="HK4" s="665"/>
      <c r="HL4" s="665"/>
    </row>
    <row r="5" spans="1:220" ht="30" customHeight="1" thickBot="1">
      <c r="A5" s="245">
        <v>4.1666666666666602E-2</v>
      </c>
      <c r="B5" s="246">
        <v>0</v>
      </c>
      <c r="C5" s="247">
        <v>0</v>
      </c>
      <c r="D5" s="247">
        <v>130</v>
      </c>
      <c r="E5" s="247">
        <v>0</v>
      </c>
      <c r="F5" s="248">
        <v>0</v>
      </c>
      <c r="G5" s="248">
        <v>0</v>
      </c>
      <c r="H5" s="247">
        <v>0</v>
      </c>
      <c r="I5" s="247">
        <v>382</v>
      </c>
      <c r="J5" s="247">
        <v>0</v>
      </c>
      <c r="K5" s="247"/>
      <c r="L5" s="247">
        <v>0</v>
      </c>
      <c r="M5" s="247">
        <v>0</v>
      </c>
      <c r="N5" s="247">
        <v>0</v>
      </c>
      <c r="O5" s="247">
        <v>0</v>
      </c>
      <c r="P5" s="247">
        <v>0</v>
      </c>
      <c r="Q5" s="247">
        <v>0</v>
      </c>
      <c r="R5" s="247">
        <v>300</v>
      </c>
      <c r="S5" s="247">
        <v>0</v>
      </c>
      <c r="T5" s="247">
        <v>0</v>
      </c>
      <c r="U5" s="247">
        <v>0</v>
      </c>
      <c r="V5" s="248">
        <v>0</v>
      </c>
      <c r="W5" s="247">
        <v>0</v>
      </c>
      <c r="X5" s="247">
        <v>0</v>
      </c>
      <c r="Y5" s="247">
        <v>0</v>
      </c>
      <c r="Z5" s="247">
        <v>0</v>
      </c>
      <c r="AA5" s="247">
        <v>0</v>
      </c>
      <c r="AB5" s="247">
        <v>0</v>
      </c>
      <c r="AC5" s="247">
        <v>0</v>
      </c>
      <c r="AD5" s="247">
        <v>0</v>
      </c>
      <c r="AE5" s="247">
        <v>0</v>
      </c>
      <c r="AF5" s="247">
        <v>17</v>
      </c>
      <c r="AG5" s="247">
        <v>22</v>
      </c>
      <c r="AH5" s="247">
        <v>25</v>
      </c>
      <c r="AI5" s="247">
        <v>25</v>
      </c>
      <c r="AJ5" s="247">
        <v>0</v>
      </c>
      <c r="AK5" s="247">
        <v>0</v>
      </c>
      <c r="AL5" s="247">
        <v>35</v>
      </c>
      <c r="AM5" s="247">
        <v>0</v>
      </c>
      <c r="AN5" s="247">
        <v>0</v>
      </c>
      <c r="AO5" s="247">
        <v>0</v>
      </c>
      <c r="AP5" s="247">
        <v>0</v>
      </c>
      <c r="AQ5" s="247">
        <v>212</v>
      </c>
      <c r="AR5" s="247">
        <v>0</v>
      </c>
      <c r="AS5" s="247">
        <v>0</v>
      </c>
      <c r="AT5" s="247">
        <v>0</v>
      </c>
      <c r="AU5" s="247"/>
      <c r="AV5" s="247">
        <v>0</v>
      </c>
      <c r="AW5" s="247">
        <v>0</v>
      </c>
      <c r="AX5" s="247">
        <v>0</v>
      </c>
      <c r="AY5" s="247">
        <v>0</v>
      </c>
      <c r="AZ5" s="247">
        <v>0</v>
      </c>
      <c r="BA5" s="247">
        <v>0</v>
      </c>
      <c r="BB5" s="247">
        <v>10</v>
      </c>
      <c r="BC5" s="247">
        <v>42</v>
      </c>
      <c r="BD5" s="247">
        <v>0</v>
      </c>
      <c r="BE5" s="247">
        <v>0</v>
      </c>
      <c r="BF5" s="247">
        <v>0</v>
      </c>
      <c r="BG5" s="247">
        <v>0</v>
      </c>
      <c r="BH5" s="247">
        <v>270</v>
      </c>
      <c r="BI5" s="247">
        <v>154</v>
      </c>
      <c r="BJ5" s="247">
        <v>0</v>
      </c>
      <c r="BK5" s="247">
        <v>0</v>
      </c>
      <c r="BL5" s="247">
        <v>47</v>
      </c>
      <c r="BM5" s="247">
        <v>20</v>
      </c>
      <c r="BN5" s="247">
        <v>0</v>
      </c>
      <c r="BO5" s="248">
        <v>51</v>
      </c>
      <c r="BP5" s="248">
        <v>0</v>
      </c>
      <c r="BQ5" s="248">
        <v>0</v>
      </c>
      <c r="BR5" s="247">
        <v>0</v>
      </c>
      <c r="BS5" s="248">
        <v>0</v>
      </c>
      <c r="BT5" s="248">
        <v>5</v>
      </c>
      <c r="BU5" s="248">
        <v>33</v>
      </c>
      <c r="BV5" s="248">
        <v>16</v>
      </c>
      <c r="BW5" s="249">
        <v>98</v>
      </c>
      <c r="BX5" s="248">
        <v>95</v>
      </c>
      <c r="BY5" s="248">
        <v>0</v>
      </c>
      <c r="BZ5" s="248">
        <v>0</v>
      </c>
      <c r="CA5" s="508">
        <v>0</v>
      </c>
      <c r="CB5" s="248">
        <v>38</v>
      </c>
      <c r="CC5" s="248">
        <v>40</v>
      </c>
      <c r="CD5" s="248">
        <v>11</v>
      </c>
      <c r="CE5" s="248">
        <v>5</v>
      </c>
      <c r="CF5" s="248">
        <v>130</v>
      </c>
      <c r="CG5" s="248">
        <v>0</v>
      </c>
      <c r="CH5" s="248">
        <v>28</v>
      </c>
      <c r="CI5" s="248">
        <v>0</v>
      </c>
      <c r="CJ5" s="248">
        <v>0</v>
      </c>
      <c r="CK5" s="248">
        <v>0</v>
      </c>
      <c r="CL5" s="248">
        <v>18</v>
      </c>
      <c r="CM5" s="248">
        <v>0</v>
      </c>
      <c r="CN5" s="248">
        <v>10</v>
      </c>
      <c r="CO5" s="248">
        <v>285</v>
      </c>
      <c r="CP5" s="248">
        <v>16</v>
      </c>
      <c r="CQ5" s="248">
        <v>0</v>
      </c>
      <c r="CR5" s="248">
        <v>0</v>
      </c>
      <c r="CS5" s="248">
        <v>0</v>
      </c>
      <c r="CT5" s="248">
        <v>0</v>
      </c>
      <c r="CU5" s="248">
        <v>0</v>
      </c>
      <c r="CV5" s="248">
        <v>0</v>
      </c>
      <c r="CW5" s="248">
        <v>0</v>
      </c>
      <c r="CX5" s="248">
        <v>0</v>
      </c>
      <c r="CY5" s="509">
        <v>0</v>
      </c>
      <c r="CZ5" s="248">
        <v>0</v>
      </c>
      <c r="DA5" s="248">
        <v>0</v>
      </c>
      <c r="DB5" s="248">
        <v>0</v>
      </c>
      <c r="DC5" s="248">
        <v>318</v>
      </c>
      <c r="DD5" s="248">
        <v>0</v>
      </c>
      <c r="DE5" s="248">
        <v>0</v>
      </c>
      <c r="DF5" s="248">
        <v>0</v>
      </c>
      <c r="DG5" s="248">
        <v>0</v>
      </c>
      <c r="DH5" s="248">
        <v>30</v>
      </c>
      <c r="DI5" s="248">
        <v>0</v>
      </c>
      <c r="DJ5" s="248">
        <v>0</v>
      </c>
      <c r="DK5" s="248">
        <v>0</v>
      </c>
      <c r="DL5" s="248">
        <v>0</v>
      </c>
      <c r="DM5" s="248">
        <v>0</v>
      </c>
      <c r="DN5" s="248">
        <v>280</v>
      </c>
      <c r="DO5" s="248">
        <v>0</v>
      </c>
      <c r="DP5" s="248">
        <v>0</v>
      </c>
      <c r="DQ5" s="248">
        <v>0</v>
      </c>
      <c r="DR5" s="248">
        <v>0</v>
      </c>
      <c r="DS5" s="248">
        <v>0</v>
      </c>
      <c r="DT5" s="248">
        <v>0</v>
      </c>
      <c r="DU5" s="248">
        <v>0</v>
      </c>
      <c r="DV5" s="248">
        <v>0</v>
      </c>
      <c r="DW5" s="248">
        <v>0</v>
      </c>
      <c r="DX5" s="248">
        <v>230</v>
      </c>
      <c r="DY5" s="248">
        <v>17</v>
      </c>
      <c r="DZ5" s="248">
        <v>0</v>
      </c>
      <c r="EA5" s="248">
        <v>311</v>
      </c>
      <c r="EB5" s="248">
        <v>0</v>
      </c>
      <c r="EC5" s="248">
        <v>158</v>
      </c>
      <c r="ED5" s="248">
        <v>241</v>
      </c>
      <c r="EE5" s="248">
        <v>100</v>
      </c>
      <c r="EF5" s="248">
        <v>0</v>
      </c>
      <c r="EG5" s="248"/>
      <c r="EH5" s="250">
        <v>907</v>
      </c>
      <c r="EI5" s="251">
        <v>0</v>
      </c>
      <c r="EJ5" s="251">
        <v>0</v>
      </c>
      <c r="EK5" s="251">
        <v>0</v>
      </c>
      <c r="EL5" s="251">
        <v>0</v>
      </c>
      <c r="EM5" s="251">
        <v>0</v>
      </c>
      <c r="EN5" s="251">
        <v>0</v>
      </c>
      <c r="EO5" s="251">
        <v>0</v>
      </c>
      <c r="EP5" s="251">
        <v>0</v>
      </c>
      <c r="EQ5" s="251">
        <v>0</v>
      </c>
      <c r="ER5" s="251">
        <v>0</v>
      </c>
      <c r="ES5" s="251">
        <v>80</v>
      </c>
      <c r="ET5" s="251">
        <v>7</v>
      </c>
      <c r="EU5" s="251">
        <v>0</v>
      </c>
      <c r="EV5" s="251">
        <v>0</v>
      </c>
      <c r="EW5" s="251">
        <v>0</v>
      </c>
      <c r="EX5" s="251">
        <v>0</v>
      </c>
      <c r="EY5" s="251">
        <v>0</v>
      </c>
      <c r="EZ5" s="251">
        <v>0</v>
      </c>
      <c r="FA5" s="251">
        <v>0</v>
      </c>
      <c r="FB5" s="251">
        <v>0</v>
      </c>
      <c r="FC5" s="251">
        <v>0</v>
      </c>
      <c r="FD5" s="251">
        <v>0</v>
      </c>
      <c r="FE5" s="251">
        <v>0</v>
      </c>
      <c r="FF5" s="251">
        <v>0</v>
      </c>
      <c r="FG5" s="251">
        <v>0</v>
      </c>
      <c r="FH5" s="251">
        <v>0</v>
      </c>
      <c r="FI5" s="251">
        <v>2</v>
      </c>
      <c r="FJ5" s="251">
        <v>0</v>
      </c>
      <c r="FK5" s="251">
        <v>0</v>
      </c>
      <c r="FL5" s="251">
        <v>170</v>
      </c>
      <c r="FM5" s="251">
        <v>0</v>
      </c>
      <c r="FN5" s="251">
        <v>0</v>
      </c>
      <c r="FO5" s="252">
        <v>0</v>
      </c>
      <c r="FP5" s="252">
        <v>0</v>
      </c>
      <c r="FQ5" s="252">
        <v>0</v>
      </c>
      <c r="FR5" s="252">
        <v>0</v>
      </c>
      <c r="FS5" s="252">
        <v>0</v>
      </c>
      <c r="FT5" s="252">
        <v>0</v>
      </c>
      <c r="FU5" s="252">
        <v>140</v>
      </c>
      <c r="FV5" s="252">
        <v>0</v>
      </c>
      <c r="FW5" s="252">
        <v>314</v>
      </c>
      <c r="FX5" s="252">
        <v>0</v>
      </c>
      <c r="FY5" s="252">
        <v>0</v>
      </c>
      <c r="FZ5" s="252">
        <v>0</v>
      </c>
      <c r="GA5" s="252">
        <v>0</v>
      </c>
      <c r="GB5" s="252">
        <v>0</v>
      </c>
      <c r="GC5" s="252">
        <v>0</v>
      </c>
      <c r="GD5" s="252">
        <v>0</v>
      </c>
      <c r="GE5" s="252">
        <v>0</v>
      </c>
      <c r="GF5" s="252">
        <v>600</v>
      </c>
      <c r="GG5" s="252">
        <v>180</v>
      </c>
      <c r="GH5" s="252">
        <v>0</v>
      </c>
      <c r="GI5" s="252">
        <v>0</v>
      </c>
      <c r="GJ5" s="252">
        <v>0</v>
      </c>
      <c r="GK5" s="252">
        <v>0</v>
      </c>
      <c r="GL5" s="252">
        <v>0</v>
      </c>
      <c r="GM5" s="252">
        <v>0</v>
      </c>
      <c r="GN5" s="252">
        <v>0</v>
      </c>
      <c r="GO5" s="252">
        <v>362</v>
      </c>
      <c r="GP5" s="252">
        <v>0</v>
      </c>
      <c r="GQ5" s="252">
        <v>150</v>
      </c>
      <c r="GR5" s="252">
        <v>923</v>
      </c>
      <c r="GS5" s="252">
        <v>0</v>
      </c>
      <c r="GT5" s="252">
        <v>0</v>
      </c>
      <c r="GU5" s="252"/>
      <c r="GV5" s="253">
        <v>4255</v>
      </c>
      <c r="GW5" s="254">
        <v>3835</v>
      </c>
      <c r="GX5" s="255">
        <v>8090</v>
      </c>
      <c r="GY5" s="256">
        <v>2933</v>
      </c>
      <c r="GZ5" s="257">
        <v>907</v>
      </c>
      <c r="HA5" s="257">
        <v>1396</v>
      </c>
      <c r="HB5" s="258">
        <v>0</v>
      </c>
      <c r="HC5" s="258">
        <v>30</v>
      </c>
      <c r="HD5" s="258">
        <v>2674</v>
      </c>
      <c r="HE5" s="258">
        <v>35</v>
      </c>
      <c r="HF5" s="258">
        <v>0</v>
      </c>
      <c r="HG5" s="258">
        <v>17</v>
      </c>
      <c r="HH5" s="258">
        <v>98</v>
      </c>
      <c r="HI5" s="1142">
        <v>0</v>
      </c>
      <c r="HJ5" s="1142">
        <v>0</v>
      </c>
      <c r="HK5" s="1308">
        <v>0</v>
      </c>
      <c r="HL5" s="7">
        <v>84.53</v>
      </c>
    </row>
    <row r="6" spans="1:220" ht="30" customHeight="1" thickBot="1">
      <c r="A6" s="259">
        <v>8.3333333333333301E-2</v>
      </c>
      <c r="B6" s="260">
        <v>0</v>
      </c>
      <c r="C6" s="261">
        <v>0</v>
      </c>
      <c r="D6" s="261">
        <v>130</v>
      </c>
      <c r="E6" s="261">
        <v>0</v>
      </c>
      <c r="F6" s="262">
        <v>0</v>
      </c>
      <c r="G6" s="262">
        <v>0</v>
      </c>
      <c r="H6" s="261">
        <v>0</v>
      </c>
      <c r="I6" s="261">
        <v>384</v>
      </c>
      <c r="J6" s="261">
        <v>0</v>
      </c>
      <c r="K6" s="261"/>
      <c r="L6" s="261">
        <v>0</v>
      </c>
      <c r="M6" s="261">
        <v>0</v>
      </c>
      <c r="N6" s="261">
        <v>0</v>
      </c>
      <c r="O6" s="261">
        <v>0</v>
      </c>
      <c r="P6" s="261">
        <v>0</v>
      </c>
      <c r="Q6" s="261">
        <v>0</v>
      </c>
      <c r="R6" s="261">
        <v>300</v>
      </c>
      <c r="S6" s="261">
        <v>0</v>
      </c>
      <c r="T6" s="261">
        <v>0</v>
      </c>
      <c r="U6" s="261">
        <v>0</v>
      </c>
      <c r="V6" s="262">
        <v>0</v>
      </c>
      <c r="W6" s="261">
        <v>0</v>
      </c>
      <c r="X6" s="261">
        <v>0</v>
      </c>
      <c r="Y6" s="261">
        <v>0</v>
      </c>
      <c r="Z6" s="261">
        <v>0</v>
      </c>
      <c r="AA6" s="261">
        <v>0</v>
      </c>
      <c r="AB6" s="261">
        <v>0</v>
      </c>
      <c r="AC6" s="261">
        <v>0</v>
      </c>
      <c r="AD6" s="261">
        <v>0</v>
      </c>
      <c r="AE6" s="261">
        <v>0</v>
      </c>
      <c r="AF6" s="261">
        <v>17</v>
      </c>
      <c r="AG6" s="261">
        <v>22</v>
      </c>
      <c r="AH6" s="261">
        <v>25</v>
      </c>
      <c r="AI6" s="261">
        <v>25</v>
      </c>
      <c r="AJ6" s="261">
        <v>0</v>
      </c>
      <c r="AK6" s="261">
        <v>0</v>
      </c>
      <c r="AL6" s="261">
        <v>35</v>
      </c>
      <c r="AM6" s="261">
        <v>0</v>
      </c>
      <c r="AN6" s="261">
        <v>0</v>
      </c>
      <c r="AO6" s="261">
        <v>0</v>
      </c>
      <c r="AP6" s="261">
        <v>0</v>
      </c>
      <c r="AQ6" s="261">
        <v>212</v>
      </c>
      <c r="AR6" s="261">
        <v>0</v>
      </c>
      <c r="AS6" s="261">
        <v>0</v>
      </c>
      <c r="AT6" s="261">
        <v>0</v>
      </c>
      <c r="AU6" s="261"/>
      <c r="AV6" s="261">
        <v>0</v>
      </c>
      <c r="AW6" s="261">
        <v>0</v>
      </c>
      <c r="AX6" s="261">
        <v>0</v>
      </c>
      <c r="AY6" s="261">
        <v>0</v>
      </c>
      <c r="AZ6" s="261">
        <v>0</v>
      </c>
      <c r="BA6" s="261">
        <v>0</v>
      </c>
      <c r="BB6" s="261">
        <v>10</v>
      </c>
      <c r="BC6" s="261">
        <v>42</v>
      </c>
      <c r="BD6" s="261">
        <v>0</v>
      </c>
      <c r="BE6" s="261">
        <v>0</v>
      </c>
      <c r="BF6" s="261">
        <v>0</v>
      </c>
      <c r="BG6" s="261">
        <v>0</v>
      </c>
      <c r="BH6" s="261">
        <v>270</v>
      </c>
      <c r="BI6" s="261">
        <v>154</v>
      </c>
      <c r="BJ6" s="261">
        <v>0</v>
      </c>
      <c r="BK6" s="261">
        <v>0</v>
      </c>
      <c r="BL6" s="261">
        <v>44</v>
      </c>
      <c r="BM6" s="261">
        <v>20</v>
      </c>
      <c r="BN6" s="261">
        <v>0</v>
      </c>
      <c r="BO6" s="262">
        <v>51</v>
      </c>
      <c r="BP6" s="262">
        <v>0</v>
      </c>
      <c r="BQ6" s="262">
        <v>0</v>
      </c>
      <c r="BR6" s="261">
        <v>0</v>
      </c>
      <c r="BS6" s="262">
        <v>0</v>
      </c>
      <c r="BT6" s="262">
        <v>5</v>
      </c>
      <c r="BU6" s="262">
        <v>33</v>
      </c>
      <c r="BV6" s="262">
        <v>11</v>
      </c>
      <c r="BW6" s="263">
        <v>92</v>
      </c>
      <c r="BX6" s="262">
        <v>95</v>
      </c>
      <c r="BY6" s="262">
        <v>0</v>
      </c>
      <c r="BZ6" s="262">
        <v>0</v>
      </c>
      <c r="CA6" s="510">
        <v>0</v>
      </c>
      <c r="CB6" s="262">
        <v>38</v>
      </c>
      <c r="CC6" s="262">
        <v>40</v>
      </c>
      <c r="CD6" s="262">
        <v>11</v>
      </c>
      <c r="CE6" s="262">
        <v>5</v>
      </c>
      <c r="CF6" s="262">
        <v>130</v>
      </c>
      <c r="CG6" s="262">
        <v>0</v>
      </c>
      <c r="CH6" s="262">
        <v>28</v>
      </c>
      <c r="CI6" s="262">
        <v>0</v>
      </c>
      <c r="CJ6" s="262">
        <v>0</v>
      </c>
      <c r="CK6" s="262">
        <v>0</v>
      </c>
      <c r="CL6" s="262">
        <v>18</v>
      </c>
      <c r="CM6" s="262">
        <v>0</v>
      </c>
      <c r="CN6" s="262">
        <v>10</v>
      </c>
      <c r="CO6" s="262">
        <v>295</v>
      </c>
      <c r="CP6" s="262">
        <v>16</v>
      </c>
      <c r="CQ6" s="262">
        <v>0</v>
      </c>
      <c r="CR6" s="262">
        <v>0</v>
      </c>
      <c r="CS6" s="262">
        <v>0</v>
      </c>
      <c r="CT6" s="262">
        <v>0</v>
      </c>
      <c r="CU6" s="262">
        <v>0</v>
      </c>
      <c r="CV6" s="262">
        <v>0</v>
      </c>
      <c r="CW6" s="262">
        <v>0</v>
      </c>
      <c r="CX6" s="262">
        <v>0</v>
      </c>
      <c r="CY6" s="511">
        <v>0</v>
      </c>
      <c r="CZ6" s="262">
        <v>0</v>
      </c>
      <c r="DA6" s="262">
        <v>0</v>
      </c>
      <c r="DB6" s="262">
        <v>0</v>
      </c>
      <c r="DC6" s="262">
        <v>316</v>
      </c>
      <c r="DD6" s="262">
        <v>0</v>
      </c>
      <c r="DE6" s="262">
        <v>0</v>
      </c>
      <c r="DF6" s="262">
        <v>0</v>
      </c>
      <c r="DG6" s="262">
        <v>0</v>
      </c>
      <c r="DH6" s="262">
        <v>0</v>
      </c>
      <c r="DI6" s="262">
        <v>0</v>
      </c>
      <c r="DJ6" s="262">
        <v>0</v>
      </c>
      <c r="DK6" s="262">
        <v>0</v>
      </c>
      <c r="DL6" s="262">
        <v>0</v>
      </c>
      <c r="DM6" s="262">
        <v>0</v>
      </c>
      <c r="DN6" s="262">
        <v>280</v>
      </c>
      <c r="DO6" s="262">
        <v>0</v>
      </c>
      <c r="DP6" s="262">
        <v>0</v>
      </c>
      <c r="DQ6" s="262">
        <v>0</v>
      </c>
      <c r="DR6" s="262">
        <v>0</v>
      </c>
      <c r="DS6" s="262">
        <v>0</v>
      </c>
      <c r="DT6" s="262">
        <v>0</v>
      </c>
      <c r="DU6" s="262">
        <v>0</v>
      </c>
      <c r="DV6" s="262">
        <v>0</v>
      </c>
      <c r="DW6" s="262">
        <v>0</v>
      </c>
      <c r="DX6" s="262">
        <v>230</v>
      </c>
      <c r="DY6" s="262">
        <v>0</v>
      </c>
      <c r="DZ6" s="262">
        <v>0</v>
      </c>
      <c r="EA6" s="262">
        <v>311</v>
      </c>
      <c r="EB6" s="262">
        <v>0</v>
      </c>
      <c r="EC6" s="262">
        <v>158</v>
      </c>
      <c r="ED6" s="262">
        <v>240</v>
      </c>
      <c r="EE6" s="262">
        <v>100</v>
      </c>
      <c r="EF6" s="262">
        <v>0</v>
      </c>
      <c r="EG6" s="262"/>
      <c r="EH6" s="264">
        <v>671</v>
      </c>
      <c r="EI6" s="265">
        <v>0</v>
      </c>
      <c r="EJ6" s="265">
        <v>0</v>
      </c>
      <c r="EK6" s="265">
        <v>0</v>
      </c>
      <c r="EL6" s="265">
        <v>0</v>
      </c>
      <c r="EM6" s="265">
        <v>0</v>
      </c>
      <c r="EN6" s="265">
        <v>0</v>
      </c>
      <c r="EO6" s="265">
        <v>0</v>
      </c>
      <c r="EP6" s="265">
        <v>0</v>
      </c>
      <c r="EQ6" s="265">
        <v>0</v>
      </c>
      <c r="ER6" s="265">
        <v>0</v>
      </c>
      <c r="ES6" s="265">
        <v>80</v>
      </c>
      <c r="ET6" s="265">
        <v>6</v>
      </c>
      <c r="EU6" s="265">
        <v>0</v>
      </c>
      <c r="EV6" s="265">
        <v>0</v>
      </c>
      <c r="EW6" s="265">
        <v>0</v>
      </c>
      <c r="EX6" s="265">
        <v>0</v>
      </c>
      <c r="EY6" s="265">
        <v>0</v>
      </c>
      <c r="EZ6" s="265">
        <v>0</v>
      </c>
      <c r="FA6" s="265">
        <v>0</v>
      </c>
      <c r="FB6" s="265">
        <v>0</v>
      </c>
      <c r="FC6" s="265">
        <v>0</v>
      </c>
      <c r="FD6" s="265">
        <v>0</v>
      </c>
      <c r="FE6" s="265">
        <v>0</v>
      </c>
      <c r="FF6" s="265">
        <v>0</v>
      </c>
      <c r="FG6" s="265">
        <v>0</v>
      </c>
      <c r="FH6" s="265">
        <v>0</v>
      </c>
      <c r="FI6" s="265">
        <v>2</v>
      </c>
      <c r="FJ6" s="265">
        <v>0</v>
      </c>
      <c r="FK6" s="265">
        <v>0</v>
      </c>
      <c r="FL6" s="265">
        <v>170</v>
      </c>
      <c r="FM6" s="265">
        <v>0</v>
      </c>
      <c r="FN6" s="265">
        <v>0</v>
      </c>
      <c r="FO6" s="266">
        <v>0</v>
      </c>
      <c r="FP6" s="266">
        <v>0</v>
      </c>
      <c r="FQ6" s="266">
        <v>0</v>
      </c>
      <c r="FR6" s="266">
        <v>0</v>
      </c>
      <c r="FS6" s="266">
        <v>0</v>
      </c>
      <c r="FT6" s="266">
        <v>0</v>
      </c>
      <c r="FU6" s="266">
        <v>140</v>
      </c>
      <c r="FV6" s="266">
        <v>0</v>
      </c>
      <c r="FW6" s="266">
        <v>315</v>
      </c>
      <c r="FX6" s="266">
        <v>0</v>
      </c>
      <c r="FY6" s="266">
        <v>0</v>
      </c>
      <c r="FZ6" s="266">
        <v>0</v>
      </c>
      <c r="GA6" s="266">
        <v>0</v>
      </c>
      <c r="GB6" s="266">
        <v>0</v>
      </c>
      <c r="GC6" s="266">
        <v>0</v>
      </c>
      <c r="GD6" s="266">
        <v>0</v>
      </c>
      <c r="GE6" s="266">
        <v>0</v>
      </c>
      <c r="GF6" s="266">
        <v>540</v>
      </c>
      <c r="GG6" s="266">
        <v>180</v>
      </c>
      <c r="GH6" s="266">
        <v>0</v>
      </c>
      <c r="GI6" s="266">
        <v>0</v>
      </c>
      <c r="GJ6" s="266">
        <v>0</v>
      </c>
      <c r="GK6" s="266">
        <v>0</v>
      </c>
      <c r="GL6" s="266">
        <v>0</v>
      </c>
      <c r="GM6" s="266">
        <v>0</v>
      </c>
      <c r="GN6" s="266">
        <v>0</v>
      </c>
      <c r="GO6" s="266">
        <v>360</v>
      </c>
      <c r="GP6" s="266">
        <v>0</v>
      </c>
      <c r="GQ6" s="266">
        <v>150</v>
      </c>
      <c r="GR6" s="266">
        <v>818</v>
      </c>
      <c r="GS6" s="266">
        <v>0</v>
      </c>
      <c r="GT6" s="266">
        <v>0</v>
      </c>
      <c r="GU6" s="266"/>
      <c r="GV6" s="253">
        <v>4203</v>
      </c>
      <c r="GW6" s="254">
        <v>3432</v>
      </c>
      <c r="GX6" s="255">
        <v>7635</v>
      </c>
      <c r="GY6" s="256">
        <v>2925</v>
      </c>
      <c r="GZ6" s="257">
        <v>671</v>
      </c>
      <c r="HA6" s="257">
        <v>1405</v>
      </c>
      <c r="HB6" s="258">
        <v>0</v>
      </c>
      <c r="HC6" s="258">
        <v>0</v>
      </c>
      <c r="HD6" s="258">
        <v>2507</v>
      </c>
      <c r="HE6" s="258">
        <v>35</v>
      </c>
      <c r="HF6" s="258">
        <v>0</v>
      </c>
      <c r="HG6" s="258">
        <v>0</v>
      </c>
      <c r="HH6" s="258">
        <v>92</v>
      </c>
      <c r="HI6" s="1142">
        <v>0</v>
      </c>
      <c r="HJ6" s="1142">
        <v>0</v>
      </c>
      <c r="HK6" s="1308">
        <v>0</v>
      </c>
      <c r="HL6" s="7">
        <v>84.53</v>
      </c>
    </row>
    <row r="7" spans="1:220" ht="30" customHeight="1" thickBot="1">
      <c r="A7" s="259">
        <v>0.125</v>
      </c>
      <c r="B7" s="260">
        <v>0</v>
      </c>
      <c r="C7" s="261">
        <v>0</v>
      </c>
      <c r="D7" s="261">
        <v>130</v>
      </c>
      <c r="E7" s="261">
        <v>0</v>
      </c>
      <c r="F7" s="262">
        <v>0</v>
      </c>
      <c r="G7" s="262">
        <v>0</v>
      </c>
      <c r="H7" s="261">
        <v>0</v>
      </c>
      <c r="I7" s="261">
        <v>384</v>
      </c>
      <c r="J7" s="261">
        <v>0</v>
      </c>
      <c r="K7" s="261"/>
      <c r="L7" s="261">
        <v>0</v>
      </c>
      <c r="M7" s="261">
        <v>0</v>
      </c>
      <c r="N7" s="261">
        <v>0</v>
      </c>
      <c r="O7" s="261">
        <v>0</v>
      </c>
      <c r="P7" s="261">
        <v>0</v>
      </c>
      <c r="Q7" s="261">
        <v>0</v>
      </c>
      <c r="R7" s="261">
        <v>300</v>
      </c>
      <c r="S7" s="261">
        <v>0</v>
      </c>
      <c r="T7" s="261">
        <v>0</v>
      </c>
      <c r="U7" s="261">
        <v>0</v>
      </c>
      <c r="V7" s="262">
        <v>0</v>
      </c>
      <c r="W7" s="261">
        <v>0</v>
      </c>
      <c r="X7" s="261">
        <v>0</v>
      </c>
      <c r="Y7" s="261">
        <v>0</v>
      </c>
      <c r="Z7" s="261">
        <v>0</v>
      </c>
      <c r="AA7" s="261">
        <v>0</v>
      </c>
      <c r="AB7" s="261">
        <v>0</v>
      </c>
      <c r="AC7" s="261">
        <v>0</v>
      </c>
      <c r="AD7" s="261">
        <v>0</v>
      </c>
      <c r="AE7" s="261">
        <v>0</v>
      </c>
      <c r="AF7" s="261">
        <v>17</v>
      </c>
      <c r="AG7" s="261">
        <v>22</v>
      </c>
      <c r="AH7" s="261">
        <v>25</v>
      </c>
      <c r="AI7" s="261">
        <v>25</v>
      </c>
      <c r="AJ7" s="261">
        <v>0</v>
      </c>
      <c r="AK7" s="261">
        <v>0</v>
      </c>
      <c r="AL7" s="261">
        <v>35</v>
      </c>
      <c r="AM7" s="261">
        <v>0</v>
      </c>
      <c r="AN7" s="261">
        <v>0</v>
      </c>
      <c r="AO7" s="261">
        <v>0</v>
      </c>
      <c r="AP7" s="261">
        <v>0</v>
      </c>
      <c r="AQ7" s="261">
        <v>212</v>
      </c>
      <c r="AR7" s="261">
        <v>0</v>
      </c>
      <c r="AS7" s="261">
        <v>0</v>
      </c>
      <c r="AT7" s="261">
        <v>0</v>
      </c>
      <c r="AU7" s="261"/>
      <c r="AV7" s="261">
        <v>0</v>
      </c>
      <c r="AW7" s="261">
        <v>0</v>
      </c>
      <c r="AX7" s="261">
        <v>0</v>
      </c>
      <c r="AY7" s="261">
        <v>0</v>
      </c>
      <c r="AZ7" s="261">
        <v>0</v>
      </c>
      <c r="BA7" s="261">
        <v>0</v>
      </c>
      <c r="BB7" s="261">
        <v>10</v>
      </c>
      <c r="BC7" s="261">
        <v>42</v>
      </c>
      <c r="BD7" s="261">
        <v>0</v>
      </c>
      <c r="BE7" s="261">
        <v>0</v>
      </c>
      <c r="BF7" s="261">
        <v>0</v>
      </c>
      <c r="BG7" s="261">
        <v>0</v>
      </c>
      <c r="BH7" s="261">
        <v>270</v>
      </c>
      <c r="BI7" s="261">
        <v>154</v>
      </c>
      <c r="BJ7" s="261">
        <v>0</v>
      </c>
      <c r="BK7" s="261">
        <v>0</v>
      </c>
      <c r="BL7" s="261">
        <v>10</v>
      </c>
      <c r="BM7" s="261">
        <v>7</v>
      </c>
      <c r="BN7" s="261">
        <v>0</v>
      </c>
      <c r="BO7" s="262">
        <v>5</v>
      </c>
      <c r="BP7" s="262">
        <v>0</v>
      </c>
      <c r="BQ7" s="262">
        <v>0</v>
      </c>
      <c r="BR7" s="261">
        <v>0</v>
      </c>
      <c r="BS7" s="262">
        <v>0</v>
      </c>
      <c r="BT7" s="262">
        <v>5</v>
      </c>
      <c r="BU7" s="262">
        <v>33</v>
      </c>
      <c r="BV7" s="262">
        <v>11</v>
      </c>
      <c r="BW7" s="263">
        <v>92</v>
      </c>
      <c r="BX7" s="262">
        <v>95</v>
      </c>
      <c r="BY7" s="262">
        <v>0</v>
      </c>
      <c r="BZ7" s="262">
        <v>0</v>
      </c>
      <c r="CA7" s="510">
        <v>0</v>
      </c>
      <c r="CB7" s="262">
        <v>38</v>
      </c>
      <c r="CC7" s="262">
        <v>40</v>
      </c>
      <c r="CD7" s="262">
        <v>5</v>
      </c>
      <c r="CE7" s="262">
        <v>0</v>
      </c>
      <c r="CF7" s="262">
        <v>130</v>
      </c>
      <c r="CG7" s="262">
        <v>0</v>
      </c>
      <c r="CH7" s="262">
        <v>20</v>
      </c>
      <c r="CI7" s="262">
        <v>0</v>
      </c>
      <c r="CJ7" s="262">
        <v>0</v>
      </c>
      <c r="CK7" s="262">
        <v>0</v>
      </c>
      <c r="CL7" s="262">
        <v>18</v>
      </c>
      <c r="CM7" s="262">
        <v>0</v>
      </c>
      <c r="CN7" s="262">
        <v>10</v>
      </c>
      <c r="CO7" s="262">
        <v>290</v>
      </c>
      <c r="CP7" s="262">
        <v>16</v>
      </c>
      <c r="CQ7" s="262">
        <v>0</v>
      </c>
      <c r="CR7" s="262">
        <v>0</v>
      </c>
      <c r="CS7" s="262">
        <v>0</v>
      </c>
      <c r="CT7" s="262">
        <v>0</v>
      </c>
      <c r="CU7" s="262">
        <v>0</v>
      </c>
      <c r="CV7" s="262">
        <v>0</v>
      </c>
      <c r="CW7" s="262">
        <v>0</v>
      </c>
      <c r="CX7" s="262">
        <v>0</v>
      </c>
      <c r="CY7" s="511">
        <v>0</v>
      </c>
      <c r="CZ7" s="262">
        <v>0</v>
      </c>
      <c r="DA7" s="262">
        <v>0</v>
      </c>
      <c r="DB7" s="262">
        <v>0</v>
      </c>
      <c r="DC7" s="262">
        <v>317</v>
      </c>
      <c r="DD7" s="262">
        <v>0</v>
      </c>
      <c r="DE7" s="262">
        <v>0</v>
      </c>
      <c r="DF7" s="262">
        <v>0</v>
      </c>
      <c r="DG7" s="262">
        <v>0</v>
      </c>
      <c r="DH7" s="262">
        <v>0</v>
      </c>
      <c r="DI7" s="262">
        <v>0</v>
      </c>
      <c r="DJ7" s="262">
        <v>0</v>
      </c>
      <c r="DK7" s="262">
        <v>0</v>
      </c>
      <c r="DL7" s="262">
        <v>0</v>
      </c>
      <c r="DM7" s="262">
        <v>0</v>
      </c>
      <c r="DN7" s="262">
        <v>270</v>
      </c>
      <c r="DO7" s="262">
        <v>0</v>
      </c>
      <c r="DP7" s="262">
        <v>0</v>
      </c>
      <c r="DQ7" s="262">
        <v>0</v>
      </c>
      <c r="DR7" s="262">
        <v>0</v>
      </c>
      <c r="DS7" s="262">
        <v>0</v>
      </c>
      <c r="DT7" s="262">
        <v>0</v>
      </c>
      <c r="DU7" s="262">
        <v>0</v>
      </c>
      <c r="DV7" s="262">
        <v>0</v>
      </c>
      <c r="DW7" s="262">
        <v>0</v>
      </c>
      <c r="DX7" s="262">
        <v>230</v>
      </c>
      <c r="DY7" s="262">
        <v>0</v>
      </c>
      <c r="DZ7" s="262">
        <v>0</v>
      </c>
      <c r="EA7" s="262">
        <v>290</v>
      </c>
      <c r="EB7" s="262">
        <v>0</v>
      </c>
      <c r="EC7" s="262">
        <v>158</v>
      </c>
      <c r="ED7" s="262">
        <v>241</v>
      </c>
      <c r="EE7" s="262">
        <v>100</v>
      </c>
      <c r="EF7" s="262">
        <v>0</v>
      </c>
      <c r="EG7" s="262"/>
      <c r="EH7" s="264">
        <v>671</v>
      </c>
      <c r="EI7" s="265">
        <v>0</v>
      </c>
      <c r="EJ7" s="265">
        <v>0</v>
      </c>
      <c r="EK7" s="265">
        <v>0</v>
      </c>
      <c r="EL7" s="265">
        <v>0</v>
      </c>
      <c r="EM7" s="265">
        <v>0</v>
      </c>
      <c r="EN7" s="265">
        <v>0</v>
      </c>
      <c r="EO7" s="265">
        <v>0</v>
      </c>
      <c r="EP7" s="265">
        <v>0</v>
      </c>
      <c r="EQ7" s="265">
        <v>0</v>
      </c>
      <c r="ER7" s="265">
        <v>0</v>
      </c>
      <c r="ES7" s="265">
        <v>80</v>
      </c>
      <c r="ET7" s="265">
        <v>6</v>
      </c>
      <c r="EU7" s="265">
        <v>0</v>
      </c>
      <c r="EV7" s="265">
        <v>0</v>
      </c>
      <c r="EW7" s="265">
        <v>0</v>
      </c>
      <c r="EX7" s="265">
        <v>0</v>
      </c>
      <c r="EY7" s="265">
        <v>0</v>
      </c>
      <c r="EZ7" s="265">
        <v>0</v>
      </c>
      <c r="FA7" s="265">
        <v>0</v>
      </c>
      <c r="FB7" s="265">
        <v>0</v>
      </c>
      <c r="FC7" s="265">
        <v>0</v>
      </c>
      <c r="FD7" s="265">
        <v>0</v>
      </c>
      <c r="FE7" s="265">
        <v>0</v>
      </c>
      <c r="FF7" s="265">
        <v>0</v>
      </c>
      <c r="FG7" s="265">
        <v>0</v>
      </c>
      <c r="FH7" s="265">
        <v>0</v>
      </c>
      <c r="FI7" s="265">
        <v>2</v>
      </c>
      <c r="FJ7" s="265">
        <v>0</v>
      </c>
      <c r="FK7" s="265">
        <v>0</v>
      </c>
      <c r="FL7" s="265">
        <v>170</v>
      </c>
      <c r="FM7" s="265">
        <v>0</v>
      </c>
      <c r="FN7" s="265">
        <v>0</v>
      </c>
      <c r="FO7" s="266">
        <v>0</v>
      </c>
      <c r="FP7" s="266">
        <v>0</v>
      </c>
      <c r="FQ7" s="266">
        <v>0</v>
      </c>
      <c r="FR7" s="266">
        <v>0</v>
      </c>
      <c r="FS7" s="266">
        <v>0</v>
      </c>
      <c r="FT7" s="266">
        <v>0</v>
      </c>
      <c r="FU7" s="266">
        <v>140</v>
      </c>
      <c r="FV7" s="266">
        <v>0</v>
      </c>
      <c r="FW7" s="266">
        <v>300</v>
      </c>
      <c r="FX7" s="266">
        <v>0</v>
      </c>
      <c r="FY7" s="266">
        <v>0</v>
      </c>
      <c r="FZ7" s="266">
        <v>0</v>
      </c>
      <c r="GA7" s="266">
        <v>0</v>
      </c>
      <c r="GB7" s="266">
        <v>0</v>
      </c>
      <c r="GC7" s="266">
        <v>0</v>
      </c>
      <c r="GD7" s="266">
        <v>0</v>
      </c>
      <c r="GE7" s="266">
        <v>0</v>
      </c>
      <c r="GF7" s="266">
        <v>500</v>
      </c>
      <c r="GG7" s="266">
        <v>180</v>
      </c>
      <c r="GH7" s="266">
        <v>0</v>
      </c>
      <c r="GI7" s="266">
        <v>0</v>
      </c>
      <c r="GJ7" s="266">
        <v>0</v>
      </c>
      <c r="GK7" s="266">
        <v>0</v>
      </c>
      <c r="GL7" s="266">
        <v>0</v>
      </c>
      <c r="GM7" s="266">
        <v>0</v>
      </c>
      <c r="GN7" s="266">
        <v>0</v>
      </c>
      <c r="GO7" s="266">
        <v>359</v>
      </c>
      <c r="GP7" s="266">
        <v>0</v>
      </c>
      <c r="GQ7" s="266">
        <v>150</v>
      </c>
      <c r="GR7" s="266">
        <v>817</v>
      </c>
      <c r="GS7" s="266">
        <v>0</v>
      </c>
      <c r="GT7" s="266">
        <v>0</v>
      </c>
      <c r="GU7" s="266"/>
      <c r="GV7" s="253">
        <v>4057</v>
      </c>
      <c r="GW7" s="254">
        <v>3375</v>
      </c>
      <c r="GX7" s="255">
        <v>7432</v>
      </c>
      <c r="GY7" s="256">
        <v>2874</v>
      </c>
      <c r="GZ7" s="257">
        <v>671</v>
      </c>
      <c r="HA7" s="257">
        <v>1316</v>
      </c>
      <c r="HB7" s="258">
        <v>0</v>
      </c>
      <c r="HC7" s="258">
        <v>0</v>
      </c>
      <c r="HD7" s="258">
        <v>2444</v>
      </c>
      <c r="HE7" s="258">
        <v>35</v>
      </c>
      <c r="HF7" s="258">
        <v>0</v>
      </c>
      <c r="HG7" s="258">
        <v>0</v>
      </c>
      <c r="HH7" s="258">
        <v>92</v>
      </c>
      <c r="HI7" s="1142">
        <v>0</v>
      </c>
      <c r="HJ7" s="1142">
        <v>0</v>
      </c>
      <c r="HK7" s="1308">
        <v>0</v>
      </c>
      <c r="HL7" s="7">
        <v>84.52</v>
      </c>
    </row>
    <row r="8" spans="1:220" ht="30" customHeight="1" thickBot="1">
      <c r="A8" s="259">
        <v>0.16666666666666699</v>
      </c>
      <c r="B8" s="260">
        <v>0</v>
      </c>
      <c r="C8" s="261">
        <v>0</v>
      </c>
      <c r="D8" s="261">
        <v>130</v>
      </c>
      <c r="E8" s="261">
        <v>0</v>
      </c>
      <c r="F8" s="262">
        <v>0</v>
      </c>
      <c r="G8" s="262">
        <v>0</v>
      </c>
      <c r="H8" s="261">
        <v>0</v>
      </c>
      <c r="I8" s="261">
        <v>339</v>
      </c>
      <c r="J8" s="261">
        <v>0</v>
      </c>
      <c r="K8" s="261"/>
      <c r="L8" s="261">
        <v>0</v>
      </c>
      <c r="M8" s="261">
        <v>0</v>
      </c>
      <c r="N8" s="261">
        <v>0</v>
      </c>
      <c r="O8" s="261">
        <v>0</v>
      </c>
      <c r="P8" s="261">
        <v>0</v>
      </c>
      <c r="Q8" s="261">
        <v>0</v>
      </c>
      <c r="R8" s="261">
        <v>250</v>
      </c>
      <c r="S8" s="261">
        <v>0</v>
      </c>
      <c r="T8" s="261">
        <v>0</v>
      </c>
      <c r="U8" s="261">
        <v>0</v>
      </c>
      <c r="V8" s="262">
        <v>0</v>
      </c>
      <c r="W8" s="261">
        <v>0</v>
      </c>
      <c r="X8" s="261">
        <v>0</v>
      </c>
      <c r="Y8" s="261">
        <v>0</v>
      </c>
      <c r="Z8" s="261">
        <v>0</v>
      </c>
      <c r="AA8" s="261">
        <v>0</v>
      </c>
      <c r="AB8" s="261">
        <v>0</v>
      </c>
      <c r="AC8" s="261">
        <v>0</v>
      </c>
      <c r="AD8" s="261">
        <v>0</v>
      </c>
      <c r="AE8" s="261">
        <v>0</v>
      </c>
      <c r="AF8" s="261">
        <v>17</v>
      </c>
      <c r="AG8" s="261">
        <v>22</v>
      </c>
      <c r="AH8" s="261">
        <v>25</v>
      </c>
      <c r="AI8" s="261">
        <v>25</v>
      </c>
      <c r="AJ8" s="261">
        <v>0</v>
      </c>
      <c r="AK8" s="261">
        <v>0</v>
      </c>
      <c r="AL8" s="261">
        <v>35</v>
      </c>
      <c r="AM8" s="261">
        <v>0</v>
      </c>
      <c r="AN8" s="261">
        <v>0</v>
      </c>
      <c r="AO8" s="261">
        <v>0</v>
      </c>
      <c r="AP8" s="261">
        <v>0</v>
      </c>
      <c r="AQ8" s="261">
        <v>214</v>
      </c>
      <c r="AR8" s="261">
        <v>0</v>
      </c>
      <c r="AS8" s="261">
        <v>0</v>
      </c>
      <c r="AT8" s="261">
        <v>0</v>
      </c>
      <c r="AU8" s="261"/>
      <c r="AV8" s="261">
        <v>0</v>
      </c>
      <c r="AW8" s="261">
        <v>0</v>
      </c>
      <c r="AX8" s="261">
        <v>0</v>
      </c>
      <c r="AY8" s="261">
        <v>0</v>
      </c>
      <c r="AZ8" s="261">
        <v>0</v>
      </c>
      <c r="BA8" s="261">
        <v>0</v>
      </c>
      <c r="BB8" s="261">
        <v>10</v>
      </c>
      <c r="BC8" s="261">
        <v>42</v>
      </c>
      <c r="BD8" s="261">
        <v>0</v>
      </c>
      <c r="BE8" s="261">
        <v>0</v>
      </c>
      <c r="BF8" s="261">
        <v>0</v>
      </c>
      <c r="BG8" s="261">
        <v>0</v>
      </c>
      <c r="BH8" s="261">
        <v>270</v>
      </c>
      <c r="BI8" s="261">
        <v>154</v>
      </c>
      <c r="BJ8" s="261">
        <v>0</v>
      </c>
      <c r="BK8" s="261">
        <v>0</v>
      </c>
      <c r="BL8" s="261">
        <v>10</v>
      </c>
      <c r="BM8" s="261">
        <v>5</v>
      </c>
      <c r="BN8" s="261">
        <v>0</v>
      </c>
      <c r="BO8" s="262">
        <v>5</v>
      </c>
      <c r="BP8" s="262">
        <v>0</v>
      </c>
      <c r="BQ8" s="262">
        <v>0</v>
      </c>
      <c r="BR8" s="261">
        <v>0</v>
      </c>
      <c r="BS8" s="262">
        <v>0</v>
      </c>
      <c r="BT8" s="262">
        <v>5</v>
      </c>
      <c r="BU8" s="262">
        <v>33</v>
      </c>
      <c r="BV8" s="262">
        <v>11</v>
      </c>
      <c r="BW8" s="263">
        <v>92</v>
      </c>
      <c r="BX8" s="262">
        <v>95</v>
      </c>
      <c r="BY8" s="262">
        <v>0</v>
      </c>
      <c r="BZ8" s="262">
        <v>0</v>
      </c>
      <c r="CA8" s="510">
        <v>0</v>
      </c>
      <c r="CB8" s="262">
        <v>38</v>
      </c>
      <c r="CC8" s="262">
        <v>40</v>
      </c>
      <c r="CD8" s="262">
        <v>5</v>
      </c>
      <c r="CE8" s="262">
        <v>0</v>
      </c>
      <c r="CF8" s="262">
        <v>120</v>
      </c>
      <c r="CG8" s="262">
        <v>0</v>
      </c>
      <c r="CH8" s="262">
        <v>20</v>
      </c>
      <c r="CI8" s="262">
        <v>0</v>
      </c>
      <c r="CJ8" s="262">
        <v>0</v>
      </c>
      <c r="CK8" s="262">
        <v>0</v>
      </c>
      <c r="CL8" s="262">
        <v>18</v>
      </c>
      <c r="CM8" s="262">
        <v>0</v>
      </c>
      <c r="CN8" s="262">
        <v>10</v>
      </c>
      <c r="CO8" s="262">
        <v>290</v>
      </c>
      <c r="CP8" s="262">
        <v>16</v>
      </c>
      <c r="CQ8" s="262">
        <v>0</v>
      </c>
      <c r="CR8" s="262">
        <v>0</v>
      </c>
      <c r="CS8" s="262">
        <v>0</v>
      </c>
      <c r="CT8" s="262">
        <v>0</v>
      </c>
      <c r="CU8" s="262">
        <v>0</v>
      </c>
      <c r="CV8" s="262">
        <v>0</v>
      </c>
      <c r="CW8" s="262">
        <v>0</v>
      </c>
      <c r="CX8" s="262">
        <v>0</v>
      </c>
      <c r="CY8" s="511">
        <v>0</v>
      </c>
      <c r="CZ8" s="262">
        <v>0</v>
      </c>
      <c r="DA8" s="262">
        <v>0</v>
      </c>
      <c r="DB8" s="262">
        <v>0</v>
      </c>
      <c r="DC8" s="262">
        <v>315</v>
      </c>
      <c r="DD8" s="262">
        <v>0</v>
      </c>
      <c r="DE8" s="262">
        <v>0</v>
      </c>
      <c r="DF8" s="262">
        <v>0</v>
      </c>
      <c r="DG8" s="262">
        <v>0</v>
      </c>
      <c r="DH8" s="262">
        <v>0</v>
      </c>
      <c r="DI8" s="262">
        <v>0</v>
      </c>
      <c r="DJ8" s="262">
        <v>0</v>
      </c>
      <c r="DK8" s="262">
        <v>0</v>
      </c>
      <c r="DL8" s="262">
        <v>0</v>
      </c>
      <c r="DM8" s="262">
        <v>0</v>
      </c>
      <c r="DN8" s="262">
        <v>270</v>
      </c>
      <c r="DO8" s="262">
        <v>0</v>
      </c>
      <c r="DP8" s="262">
        <v>0</v>
      </c>
      <c r="DQ8" s="262">
        <v>0</v>
      </c>
      <c r="DR8" s="262">
        <v>0</v>
      </c>
      <c r="DS8" s="262">
        <v>0</v>
      </c>
      <c r="DT8" s="262">
        <v>0</v>
      </c>
      <c r="DU8" s="262">
        <v>0</v>
      </c>
      <c r="DV8" s="262">
        <v>0</v>
      </c>
      <c r="DW8" s="262">
        <v>0</v>
      </c>
      <c r="DX8" s="262">
        <v>230</v>
      </c>
      <c r="DY8" s="262">
        <v>0</v>
      </c>
      <c r="DZ8" s="262">
        <v>0</v>
      </c>
      <c r="EA8" s="262">
        <v>280</v>
      </c>
      <c r="EB8" s="262">
        <v>0</v>
      </c>
      <c r="EC8" s="262">
        <v>157</v>
      </c>
      <c r="ED8" s="262">
        <v>240</v>
      </c>
      <c r="EE8" s="262">
        <v>100</v>
      </c>
      <c r="EF8" s="262">
        <v>0</v>
      </c>
      <c r="EG8" s="262"/>
      <c r="EH8" s="264">
        <v>674</v>
      </c>
      <c r="EI8" s="265">
        <v>0</v>
      </c>
      <c r="EJ8" s="265">
        <v>0</v>
      </c>
      <c r="EK8" s="265">
        <v>0</v>
      </c>
      <c r="EL8" s="265">
        <v>0</v>
      </c>
      <c r="EM8" s="265">
        <v>0</v>
      </c>
      <c r="EN8" s="265">
        <v>0</v>
      </c>
      <c r="EO8" s="265">
        <v>0</v>
      </c>
      <c r="EP8" s="265">
        <v>0</v>
      </c>
      <c r="EQ8" s="265">
        <v>0</v>
      </c>
      <c r="ER8" s="265">
        <v>0</v>
      </c>
      <c r="ES8" s="265">
        <v>80</v>
      </c>
      <c r="ET8" s="265">
        <v>6</v>
      </c>
      <c r="EU8" s="265">
        <v>0</v>
      </c>
      <c r="EV8" s="265">
        <v>0</v>
      </c>
      <c r="EW8" s="265">
        <v>0</v>
      </c>
      <c r="EX8" s="265">
        <v>0</v>
      </c>
      <c r="EY8" s="265">
        <v>0</v>
      </c>
      <c r="EZ8" s="265">
        <v>0</v>
      </c>
      <c r="FA8" s="265">
        <v>0</v>
      </c>
      <c r="FB8" s="265">
        <v>0</v>
      </c>
      <c r="FC8" s="265">
        <v>0</v>
      </c>
      <c r="FD8" s="265">
        <v>0</v>
      </c>
      <c r="FE8" s="265">
        <v>0</v>
      </c>
      <c r="FF8" s="265">
        <v>0</v>
      </c>
      <c r="FG8" s="265">
        <v>0</v>
      </c>
      <c r="FH8" s="265">
        <v>0</v>
      </c>
      <c r="FI8" s="265">
        <v>2</v>
      </c>
      <c r="FJ8" s="265">
        <v>0</v>
      </c>
      <c r="FK8" s="265">
        <v>0</v>
      </c>
      <c r="FL8" s="265">
        <v>170</v>
      </c>
      <c r="FM8" s="265">
        <v>0</v>
      </c>
      <c r="FN8" s="265">
        <v>0</v>
      </c>
      <c r="FO8" s="266">
        <v>0</v>
      </c>
      <c r="FP8" s="266">
        <v>0</v>
      </c>
      <c r="FQ8" s="266">
        <v>0</v>
      </c>
      <c r="FR8" s="266">
        <v>0</v>
      </c>
      <c r="FS8" s="266">
        <v>0</v>
      </c>
      <c r="FT8" s="266">
        <v>0</v>
      </c>
      <c r="FU8" s="266">
        <v>130</v>
      </c>
      <c r="FV8" s="266">
        <v>0</v>
      </c>
      <c r="FW8" s="266">
        <v>270</v>
      </c>
      <c r="FX8" s="266">
        <v>0</v>
      </c>
      <c r="FY8" s="266">
        <v>0</v>
      </c>
      <c r="FZ8" s="266">
        <v>0</v>
      </c>
      <c r="GA8" s="266">
        <v>0</v>
      </c>
      <c r="GB8" s="266">
        <v>0</v>
      </c>
      <c r="GC8" s="266">
        <v>0</v>
      </c>
      <c r="GD8" s="266">
        <v>0</v>
      </c>
      <c r="GE8" s="266">
        <v>0</v>
      </c>
      <c r="GF8" s="266">
        <v>500</v>
      </c>
      <c r="GG8" s="266">
        <v>180</v>
      </c>
      <c r="GH8" s="266">
        <v>0</v>
      </c>
      <c r="GI8" s="266">
        <v>0</v>
      </c>
      <c r="GJ8" s="266">
        <v>0</v>
      </c>
      <c r="GK8" s="266">
        <v>0</v>
      </c>
      <c r="GL8" s="266">
        <v>0</v>
      </c>
      <c r="GM8" s="266">
        <v>0</v>
      </c>
      <c r="GN8" s="266">
        <v>0</v>
      </c>
      <c r="GO8" s="266">
        <v>360</v>
      </c>
      <c r="GP8" s="266">
        <v>0</v>
      </c>
      <c r="GQ8" s="266">
        <v>150</v>
      </c>
      <c r="GR8" s="266">
        <v>821</v>
      </c>
      <c r="GS8" s="266">
        <v>0</v>
      </c>
      <c r="GT8" s="266">
        <v>0</v>
      </c>
      <c r="GU8" s="266"/>
      <c r="GV8" s="253">
        <v>3938</v>
      </c>
      <c r="GW8" s="254">
        <v>3343</v>
      </c>
      <c r="GX8" s="255">
        <v>7281</v>
      </c>
      <c r="GY8" s="256">
        <v>2769</v>
      </c>
      <c r="GZ8" s="257">
        <v>674</v>
      </c>
      <c r="HA8" s="257">
        <v>1273</v>
      </c>
      <c r="HB8" s="258">
        <v>0</v>
      </c>
      <c r="HC8" s="258">
        <v>0</v>
      </c>
      <c r="HD8" s="258">
        <v>2438</v>
      </c>
      <c r="HE8" s="258">
        <v>35</v>
      </c>
      <c r="HF8" s="258">
        <v>0</v>
      </c>
      <c r="HG8" s="258">
        <v>0</v>
      </c>
      <c r="HH8" s="258">
        <v>92</v>
      </c>
      <c r="HI8" s="1142">
        <v>0</v>
      </c>
      <c r="HJ8" s="1142">
        <v>0</v>
      </c>
      <c r="HK8" s="1308">
        <v>0</v>
      </c>
      <c r="HL8" s="7">
        <v>84.52</v>
      </c>
    </row>
    <row r="9" spans="1:220" ht="30" customHeight="1" thickBot="1">
      <c r="A9" s="267">
        <v>0.20833333333333401</v>
      </c>
      <c r="B9" s="260">
        <v>0</v>
      </c>
      <c r="C9" s="261">
        <v>0</v>
      </c>
      <c r="D9" s="261">
        <v>130</v>
      </c>
      <c r="E9" s="261">
        <v>0</v>
      </c>
      <c r="F9" s="262">
        <v>0</v>
      </c>
      <c r="G9" s="262">
        <v>0</v>
      </c>
      <c r="H9" s="261">
        <v>0</v>
      </c>
      <c r="I9" s="261">
        <v>310</v>
      </c>
      <c r="J9" s="261">
        <v>0</v>
      </c>
      <c r="K9" s="261"/>
      <c r="L9" s="261">
        <v>0</v>
      </c>
      <c r="M9" s="261">
        <v>0</v>
      </c>
      <c r="N9" s="261">
        <v>0</v>
      </c>
      <c r="O9" s="261">
        <v>0</v>
      </c>
      <c r="P9" s="261">
        <v>0</v>
      </c>
      <c r="Q9" s="261">
        <v>0</v>
      </c>
      <c r="R9" s="261">
        <v>250</v>
      </c>
      <c r="S9" s="261">
        <v>0</v>
      </c>
      <c r="T9" s="261">
        <v>0</v>
      </c>
      <c r="U9" s="261">
        <v>0</v>
      </c>
      <c r="V9" s="262">
        <v>0</v>
      </c>
      <c r="W9" s="261">
        <v>0</v>
      </c>
      <c r="X9" s="261">
        <v>0</v>
      </c>
      <c r="Y9" s="261">
        <v>0</v>
      </c>
      <c r="Z9" s="261">
        <v>0</v>
      </c>
      <c r="AA9" s="261">
        <v>0</v>
      </c>
      <c r="AB9" s="261">
        <v>0</v>
      </c>
      <c r="AC9" s="261">
        <v>0</v>
      </c>
      <c r="AD9" s="261">
        <v>0</v>
      </c>
      <c r="AE9" s="261">
        <v>0</v>
      </c>
      <c r="AF9" s="261">
        <v>17</v>
      </c>
      <c r="AG9" s="261">
        <v>22</v>
      </c>
      <c r="AH9" s="261">
        <v>25</v>
      </c>
      <c r="AI9" s="261">
        <v>25</v>
      </c>
      <c r="AJ9" s="261">
        <v>0</v>
      </c>
      <c r="AK9" s="261">
        <v>0</v>
      </c>
      <c r="AL9" s="261">
        <v>35</v>
      </c>
      <c r="AM9" s="261">
        <v>0</v>
      </c>
      <c r="AN9" s="261">
        <v>0</v>
      </c>
      <c r="AO9" s="261">
        <v>0</v>
      </c>
      <c r="AP9" s="261">
        <v>0</v>
      </c>
      <c r="AQ9" s="261">
        <v>214</v>
      </c>
      <c r="AR9" s="261">
        <v>0</v>
      </c>
      <c r="AS9" s="261">
        <v>0</v>
      </c>
      <c r="AT9" s="261">
        <v>0</v>
      </c>
      <c r="AU9" s="261"/>
      <c r="AV9" s="261">
        <v>0</v>
      </c>
      <c r="AW9" s="261">
        <v>0</v>
      </c>
      <c r="AX9" s="261">
        <v>0</v>
      </c>
      <c r="AY9" s="261">
        <v>0</v>
      </c>
      <c r="AZ9" s="261">
        <v>0</v>
      </c>
      <c r="BA9" s="261">
        <v>0</v>
      </c>
      <c r="BB9" s="261">
        <v>10</v>
      </c>
      <c r="BC9" s="261">
        <v>42</v>
      </c>
      <c r="BD9" s="261">
        <v>0</v>
      </c>
      <c r="BE9" s="261">
        <v>0</v>
      </c>
      <c r="BF9" s="261">
        <v>0</v>
      </c>
      <c r="BG9" s="261">
        <v>0</v>
      </c>
      <c r="BH9" s="261">
        <v>270</v>
      </c>
      <c r="BI9" s="261">
        <v>110</v>
      </c>
      <c r="BJ9" s="261">
        <v>0</v>
      </c>
      <c r="BK9" s="261">
        <v>0</v>
      </c>
      <c r="BL9" s="261">
        <v>10</v>
      </c>
      <c r="BM9" s="261">
        <v>5</v>
      </c>
      <c r="BN9" s="261">
        <v>0</v>
      </c>
      <c r="BO9" s="262">
        <v>5</v>
      </c>
      <c r="BP9" s="262">
        <v>0</v>
      </c>
      <c r="BQ9" s="262">
        <v>0</v>
      </c>
      <c r="BR9" s="261">
        <v>0</v>
      </c>
      <c r="BS9" s="262">
        <v>0</v>
      </c>
      <c r="BT9" s="262">
        <v>5</v>
      </c>
      <c r="BU9" s="262">
        <v>33</v>
      </c>
      <c r="BV9" s="262">
        <v>11</v>
      </c>
      <c r="BW9" s="263">
        <v>88</v>
      </c>
      <c r="BX9" s="262">
        <v>72</v>
      </c>
      <c r="BY9" s="262">
        <v>0</v>
      </c>
      <c r="BZ9" s="262">
        <v>0</v>
      </c>
      <c r="CA9" s="510">
        <v>0</v>
      </c>
      <c r="CB9" s="262">
        <v>38</v>
      </c>
      <c r="CC9" s="262">
        <v>40</v>
      </c>
      <c r="CD9" s="262">
        <v>5</v>
      </c>
      <c r="CE9" s="262">
        <v>0</v>
      </c>
      <c r="CF9" s="262">
        <v>120</v>
      </c>
      <c r="CG9" s="262">
        <v>0</v>
      </c>
      <c r="CH9" s="262">
        <v>20</v>
      </c>
      <c r="CI9" s="262">
        <v>0</v>
      </c>
      <c r="CJ9" s="262">
        <v>0</v>
      </c>
      <c r="CK9" s="262">
        <v>0</v>
      </c>
      <c r="CL9" s="262">
        <v>18</v>
      </c>
      <c r="CM9" s="262">
        <v>0</v>
      </c>
      <c r="CN9" s="262">
        <v>10</v>
      </c>
      <c r="CO9" s="262">
        <v>285</v>
      </c>
      <c r="CP9" s="262">
        <v>16</v>
      </c>
      <c r="CQ9" s="262">
        <v>0</v>
      </c>
      <c r="CR9" s="262">
        <v>0</v>
      </c>
      <c r="CS9" s="262">
        <v>0</v>
      </c>
      <c r="CT9" s="262">
        <v>0</v>
      </c>
      <c r="CU9" s="262">
        <v>0</v>
      </c>
      <c r="CV9" s="262">
        <v>0</v>
      </c>
      <c r="CW9" s="262">
        <v>0</v>
      </c>
      <c r="CX9" s="262">
        <v>0</v>
      </c>
      <c r="CY9" s="511">
        <v>0</v>
      </c>
      <c r="CZ9" s="262">
        <v>0</v>
      </c>
      <c r="DA9" s="262">
        <v>0</v>
      </c>
      <c r="DB9" s="262">
        <v>0</v>
      </c>
      <c r="DC9" s="262">
        <v>317</v>
      </c>
      <c r="DD9" s="262">
        <v>0</v>
      </c>
      <c r="DE9" s="262">
        <v>0</v>
      </c>
      <c r="DF9" s="262">
        <v>0</v>
      </c>
      <c r="DG9" s="262">
        <v>0</v>
      </c>
      <c r="DH9" s="262">
        <v>0</v>
      </c>
      <c r="DI9" s="262">
        <v>0</v>
      </c>
      <c r="DJ9" s="262">
        <v>0</v>
      </c>
      <c r="DK9" s="262">
        <v>0</v>
      </c>
      <c r="DL9" s="262">
        <v>0</v>
      </c>
      <c r="DM9" s="262">
        <v>0</v>
      </c>
      <c r="DN9" s="262">
        <v>280</v>
      </c>
      <c r="DO9" s="262">
        <v>0</v>
      </c>
      <c r="DP9" s="262">
        <v>0</v>
      </c>
      <c r="DQ9" s="262">
        <v>0</v>
      </c>
      <c r="DR9" s="262">
        <v>0</v>
      </c>
      <c r="DS9" s="262">
        <v>0</v>
      </c>
      <c r="DT9" s="262">
        <v>0</v>
      </c>
      <c r="DU9" s="262">
        <v>0</v>
      </c>
      <c r="DV9" s="262">
        <v>0</v>
      </c>
      <c r="DW9" s="262">
        <v>0</v>
      </c>
      <c r="DX9" s="262">
        <v>230</v>
      </c>
      <c r="DY9" s="262">
        <v>0</v>
      </c>
      <c r="DZ9" s="262">
        <v>0</v>
      </c>
      <c r="EA9" s="262">
        <v>280</v>
      </c>
      <c r="EB9" s="262">
        <v>0</v>
      </c>
      <c r="EC9" s="262">
        <v>156</v>
      </c>
      <c r="ED9" s="262">
        <v>240</v>
      </c>
      <c r="EE9" s="262">
        <v>100</v>
      </c>
      <c r="EF9" s="262">
        <v>0</v>
      </c>
      <c r="EG9" s="262"/>
      <c r="EH9" s="264">
        <v>674</v>
      </c>
      <c r="EI9" s="265">
        <v>0</v>
      </c>
      <c r="EJ9" s="265">
        <v>0</v>
      </c>
      <c r="EK9" s="265">
        <v>0</v>
      </c>
      <c r="EL9" s="265">
        <v>0</v>
      </c>
      <c r="EM9" s="265">
        <v>0</v>
      </c>
      <c r="EN9" s="265">
        <v>0</v>
      </c>
      <c r="EO9" s="265">
        <v>0</v>
      </c>
      <c r="EP9" s="265">
        <v>0</v>
      </c>
      <c r="EQ9" s="265">
        <v>0</v>
      </c>
      <c r="ER9" s="265">
        <v>0</v>
      </c>
      <c r="ES9" s="265">
        <v>80</v>
      </c>
      <c r="ET9" s="265">
        <v>6</v>
      </c>
      <c r="EU9" s="265">
        <v>0</v>
      </c>
      <c r="EV9" s="265">
        <v>0</v>
      </c>
      <c r="EW9" s="265">
        <v>0</v>
      </c>
      <c r="EX9" s="265">
        <v>0</v>
      </c>
      <c r="EY9" s="265">
        <v>0</v>
      </c>
      <c r="EZ9" s="265">
        <v>0</v>
      </c>
      <c r="FA9" s="265">
        <v>0</v>
      </c>
      <c r="FB9" s="265">
        <v>0</v>
      </c>
      <c r="FC9" s="265">
        <v>0</v>
      </c>
      <c r="FD9" s="265">
        <v>0</v>
      </c>
      <c r="FE9" s="265">
        <v>0</v>
      </c>
      <c r="FF9" s="265">
        <v>0</v>
      </c>
      <c r="FG9" s="265">
        <v>0</v>
      </c>
      <c r="FH9" s="265">
        <v>0</v>
      </c>
      <c r="FI9" s="265">
        <v>2</v>
      </c>
      <c r="FJ9" s="265">
        <v>0</v>
      </c>
      <c r="FK9" s="265">
        <v>0</v>
      </c>
      <c r="FL9" s="265">
        <v>170</v>
      </c>
      <c r="FM9" s="265">
        <v>0</v>
      </c>
      <c r="FN9" s="265">
        <v>0</v>
      </c>
      <c r="FO9" s="266">
        <v>0</v>
      </c>
      <c r="FP9" s="266">
        <v>0</v>
      </c>
      <c r="FQ9" s="266">
        <v>0</v>
      </c>
      <c r="FR9" s="266">
        <v>0</v>
      </c>
      <c r="FS9" s="266">
        <v>0</v>
      </c>
      <c r="FT9" s="266">
        <v>0</v>
      </c>
      <c r="FU9" s="266">
        <v>130</v>
      </c>
      <c r="FV9" s="266">
        <v>0</v>
      </c>
      <c r="FW9" s="266">
        <v>240</v>
      </c>
      <c r="FX9" s="266">
        <v>0</v>
      </c>
      <c r="FY9" s="266">
        <v>0</v>
      </c>
      <c r="FZ9" s="266">
        <v>0</v>
      </c>
      <c r="GA9" s="266">
        <v>0</v>
      </c>
      <c r="GB9" s="266">
        <v>0</v>
      </c>
      <c r="GC9" s="266">
        <v>0</v>
      </c>
      <c r="GD9" s="266">
        <v>0</v>
      </c>
      <c r="GE9" s="266">
        <v>0</v>
      </c>
      <c r="GF9" s="266">
        <v>500</v>
      </c>
      <c r="GG9" s="266">
        <v>180</v>
      </c>
      <c r="GH9" s="266">
        <v>0</v>
      </c>
      <c r="GI9" s="266">
        <v>0</v>
      </c>
      <c r="GJ9" s="266">
        <v>0</v>
      </c>
      <c r="GK9" s="266">
        <v>0</v>
      </c>
      <c r="GL9" s="266">
        <v>0</v>
      </c>
      <c r="GM9" s="266">
        <v>0</v>
      </c>
      <c r="GN9" s="266">
        <v>0</v>
      </c>
      <c r="GO9" s="266">
        <v>342</v>
      </c>
      <c r="GP9" s="266">
        <v>0</v>
      </c>
      <c r="GQ9" s="266">
        <v>150</v>
      </c>
      <c r="GR9" s="266">
        <v>815</v>
      </c>
      <c r="GS9" s="266">
        <v>0</v>
      </c>
      <c r="GT9" s="266">
        <v>0</v>
      </c>
      <c r="GU9" s="266"/>
      <c r="GV9" s="253">
        <v>3844</v>
      </c>
      <c r="GW9" s="254">
        <v>3289</v>
      </c>
      <c r="GX9" s="255">
        <v>7133</v>
      </c>
      <c r="GY9" s="256">
        <v>2685</v>
      </c>
      <c r="GZ9" s="257">
        <v>674</v>
      </c>
      <c r="HA9" s="257">
        <v>1238</v>
      </c>
      <c r="HB9" s="258">
        <v>0</v>
      </c>
      <c r="HC9" s="258">
        <v>0</v>
      </c>
      <c r="HD9" s="258">
        <v>2413</v>
      </c>
      <c r="HE9" s="258">
        <v>35</v>
      </c>
      <c r="HF9" s="258">
        <v>0</v>
      </c>
      <c r="HG9" s="258">
        <v>0</v>
      </c>
      <c r="HH9" s="258">
        <v>88</v>
      </c>
      <c r="HI9" s="1142">
        <v>0</v>
      </c>
      <c r="HJ9" s="1142">
        <v>0</v>
      </c>
      <c r="HK9" s="1308">
        <v>0</v>
      </c>
      <c r="HL9" s="7">
        <v>84.51</v>
      </c>
    </row>
    <row r="10" spans="1:220" ht="30" customHeight="1" thickBot="1">
      <c r="A10" s="267">
        <v>0.25</v>
      </c>
      <c r="B10" s="260">
        <v>0</v>
      </c>
      <c r="C10" s="261">
        <v>0</v>
      </c>
      <c r="D10" s="261">
        <v>130</v>
      </c>
      <c r="E10" s="261">
        <v>0</v>
      </c>
      <c r="F10" s="262">
        <v>0</v>
      </c>
      <c r="G10" s="262">
        <v>0</v>
      </c>
      <c r="H10" s="261">
        <v>0</v>
      </c>
      <c r="I10" s="261">
        <v>322</v>
      </c>
      <c r="J10" s="261">
        <v>0</v>
      </c>
      <c r="K10" s="261"/>
      <c r="L10" s="261">
        <v>0</v>
      </c>
      <c r="M10" s="261">
        <v>0</v>
      </c>
      <c r="N10" s="261">
        <v>0</v>
      </c>
      <c r="O10" s="261">
        <v>0</v>
      </c>
      <c r="P10" s="261">
        <v>0</v>
      </c>
      <c r="Q10" s="261">
        <v>0</v>
      </c>
      <c r="R10" s="261">
        <v>280</v>
      </c>
      <c r="S10" s="261">
        <v>0</v>
      </c>
      <c r="T10" s="261">
        <v>0</v>
      </c>
      <c r="U10" s="261">
        <v>0</v>
      </c>
      <c r="V10" s="262">
        <v>0</v>
      </c>
      <c r="W10" s="261">
        <v>0</v>
      </c>
      <c r="X10" s="261">
        <v>0</v>
      </c>
      <c r="Y10" s="261">
        <v>0</v>
      </c>
      <c r="Z10" s="261">
        <v>0</v>
      </c>
      <c r="AA10" s="261">
        <v>0</v>
      </c>
      <c r="AB10" s="261">
        <v>0</v>
      </c>
      <c r="AC10" s="261">
        <v>0</v>
      </c>
      <c r="AD10" s="261">
        <v>0</v>
      </c>
      <c r="AE10" s="261">
        <v>0</v>
      </c>
      <c r="AF10" s="261">
        <v>17</v>
      </c>
      <c r="AG10" s="261">
        <v>22</v>
      </c>
      <c r="AH10" s="261">
        <v>25</v>
      </c>
      <c r="AI10" s="261">
        <v>25</v>
      </c>
      <c r="AJ10" s="261">
        <v>0</v>
      </c>
      <c r="AK10" s="261">
        <v>0</v>
      </c>
      <c r="AL10" s="261">
        <v>35</v>
      </c>
      <c r="AM10" s="261">
        <v>0</v>
      </c>
      <c r="AN10" s="261">
        <v>0</v>
      </c>
      <c r="AO10" s="261">
        <v>0</v>
      </c>
      <c r="AP10" s="261">
        <v>0</v>
      </c>
      <c r="AQ10" s="261">
        <v>213</v>
      </c>
      <c r="AR10" s="261">
        <v>0</v>
      </c>
      <c r="AS10" s="261">
        <v>0</v>
      </c>
      <c r="AT10" s="261">
        <v>0</v>
      </c>
      <c r="AU10" s="261"/>
      <c r="AV10" s="261">
        <v>0</v>
      </c>
      <c r="AW10" s="261">
        <v>0</v>
      </c>
      <c r="AX10" s="261">
        <v>0</v>
      </c>
      <c r="AY10" s="261">
        <v>0</v>
      </c>
      <c r="AZ10" s="261">
        <v>0</v>
      </c>
      <c r="BA10" s="261">
        <v>0</v>
      </c>
      <c r="BB10" s="261">
        <v>10</v>
      </c>
      <c r="BC10" s="261">
        <v>42</v>
      </c>
      <c r="BD10" s="261">
        <v>0</v>
      </c>
      <c r="BE10" s="261">
        <v>0</v>
      </c>
      <c r="BF10" s="261">
        <v>0</v>
      </c>
      <c r="BG10" s="261">
        <v>0</v>
      </c>
      <c r="BH10" s="261">
        <v>290</v>
      </c>
      <c r="BI10" s="261">
        <v>110</v>
      </c>
      <c r="BJ10" s="261">
        <v>0</v>
      </c>
      <c r="BK10" s="261">
        <v>0</v>
      </c>
      <c r="BL10" s="261">
        <v>10</v>
      </c>
      <c r="BM10" s="261">
        <v>5</v>
      </c>
      <c r="BN10" s="261">
        <v>0</v>
      </c>
      <c r="BO10" s="262">
        <v>5</v>
      </c>
      <c r="BP10" s="262">
        <v>0</v>
      </c>
      <c r="BQ10" s="262">
        <v>0</v>
      </c>
      <c r="BR10" s="261">
        <v>0</v>
      </c>
      <c r="BS10" s="262">
        <v>0</v>
      </c>
      <c r="BT10" s="262">
        <v>5</v>
      </c>
      <c r="BU10" s="262">
        <v>33</v>
      </c>
      <c r="BV10" s="262">
        <v>11</v>
      </c>
      <c r="BW10" s="263">
        <v>84</v>
      </c>
      <c r="BX10" s="262">
        <v>96</v>
      </c>
      <c r="BY10" s="262">
        <v>0</v>
      </c>
      <c r="BZ10" s="262">
        <v>0</v>
      </c>
      <c r="CA10" s="510">
        <v>0</v>
      </c>
      <c r="CB10" s="262">
        <v>38</v>
      </c>
      <c r="CC10" s="262">
        <v>40</v>
      </c>
      <c r="CD10" s="262">
        <v>5</v>
      </c>
      <c r="CE10" s="262">
        <v>0</v>
      </c>
      <c r="CF10" s="262">
        <v>120</v>
      </c>
      <c r="CG10" s="262">
        <v>0</v>
      </c>
      <c r="CH10" s="262">
        <v>20</v>
      </c>
      <c r="CI10" s="262">
        <v>0</v>
      </c>
      <c r="CJ10" s="262">
        <v>0</v>
      </c>
      <c r="CK10" s="262">
        <v>0</v>
      </c>
      <c r="CL10" s="262">
        <v>18</v>
      </c>
      <c r="CM10" s="262">
        <v>0</v>
      </c>
      <c r="CN10" s="262">
        <v>10</v>
      </c>
      <c r="CO10" s="262">
        <v>290</v>
      </c>
      <c r="CP10" s="262">
        <v>16</v>
      </c>
      <c r="CQ10" s="262">
        <v>0</v>
      </c>
      <c r="CR10" s="262">
        <v>0</v>
      </c>
      <c r="CS10" s="262">
        <v>0</v>
      </c>
      <c r="CT10" s="262">
        <v>0</v>
      </c>
      <c r="CU10" s="262">
        <v>0</v>
      </c>
      <c r="CV10" s="262">
        <v>0</v>
      </c>
      <c r="CW10" s="262">
        <v>0</v>
      </c>
      <c r="CX10" s="262">
        <v>0</v>
      </c>
      <c r="CY10" s="511">
        <v>0</v>
      </c>
      <c r="CZ10" s="262">
        <v>0</v>
      </c>
      <c r="DA10" s="262">
        <v>0</v>
      </c>
      <c r="DB10" s="262">
        <v>0</v>
      </c>
      <c r="DC10" s="262">
        <v>345</v>
      </c>
      <c r="DD10" s="262">
        <v>0</v>
      </c>
      <c r="DE10" s="262">
        <v>0</v>
      </c>
      <c r="DF10" s="262">
        <v>0</v>
      </c>
      <c r="DG10" s="262">
        <v>0</v>
      </c>
      <c r="DH10" s="262">
        <v>0</v>
      </c>
      <c r="DI10" s="262">
        <v>0</v>
      </c>
      <c r="DJ10" s="262">
        <v>0</v>
      </c>
      <c r="DK10" s="262">
        <v>0</v>
      </c>
      <c r="DL10" s="262">
        <v>0</v>
      </c>
      <c r="DM10" s="262">
        <v>0</v>
      </c>
      <c r="DN10" s="262">
        <v>312</v>
      </c>
      <c r="DO10" s="262">
        <v>0</v>
      </c>
      <c r="DP10" s="262">
        <v>0</v>
      </c>
      <c r="DQ10" s="262">
        <v>0</v>
      </c>
      <c r="DR10" s="262">
        <v>0</v>
      </c>
      <c r="DS10" s="262">
        <v>0</v>
      </c>
      <c r="DT10" s="262">
        <v>0</v>
      </c>
      <c r="DU10" s="262">
        <v>0</v>
      </c>
      <c r="DV10" s="262">
        <v>0</v>
      </c>
      <c r="DW10" s="262">
        <v>0</v>
      </c>
      <c r="DX10" s="262">
        <v>230</v>
      </c>
      <c r="DY10" s="262">
        <v>0</v>
      </c>
      <c r="DZ10" s="262">
        <v>0</v>
      </c>
      <c r="EA10" s="262">
        <v>280</v>
      </c>
      <c r="EB10" s="262">
        <v>0</v>
      </c>
      <c r="EC10" s="262">
        <v>157</v>
      </c>
      <c r="ED10" s="262">
        <v>300</v>
      </c>
      <c r="EE10" s="262">
        <v>100</v>
      </c>
      <c r="EF10" s="262">
        <v>0</v>
      </c>
      <c r="EG10" s="262"/>
      <c r="EH10" s="264">
        <v>678</v>
      </c>
      <c r="EI10" s="265">
        <v>0</v>
      </c>
      <c r="EJ10" s="265">
        <v>0</v>
      </c>
      <c r="EK10" s="265">
        <v>0</v>
      </c>
      <c r="EL10" s="265">
        <v>0</v>
      </c>
      <c r="EM10" s="265">
        <v>0</v>
      </c>
      <c r="EN10" s="265">
        <v>0</v>
      </c>
      <c r="EO10" s="265">
        <v>0</v>
      </c>
      <c r="EP10" s="265">
        <v>0</v>
      </c>
      <c r="EQ10" s="265">
        <v>0</v>
      </c>
      <c r="ER10" s="265">
        <v>0</v>
      </c>
      <c r="ES10" s="265">
        <v>80</v>
      </c>
      <c r="ET10" s="265">
        <v>5</v>
      </c>
      <c r="EU10" s="265">
        <v>0</v>
      </c>
      <c r="EV10" s="265">
        <v>0</v>
      </c>
      <c r="EW10" s="265">
        <v>0</v>
      </c>
      <c r="EX10" s="265">
        <v>0</v>
      </c>
      <c r="EY10" s="265">
        <v>0</v>
      </c>
      <c r="EZ10" s="265">
        <v>0</v>
      </c>
      <c r="FA10" s="265">
        <v>0</v>
      </c>
      <c r="FB10" s="265">
        <v>0</v>
      </c>
      <c r="FC10" s="265">
        <v>0</v>
      </c>
      <c r="FD10" s="265">
        <v>0</v>
      </c>
      <c r="FE10" s="265">
        <v>0</v>
      </c>
      <c r="FF10" s="265">
        <v>0</v>
      </c>
      <c r="FG10" s="265">
        <v>0</v>
      </c>
      <c r="FH10" s="265">
        <v>0</v>
      </c>
      <c r="FI10" s="265">
        <v>2</v>
      </c>
      <c r="FJ10" s="265">
        <v>0</v>
      </c>
      <c r="FK10" s="265">
        <v>0</v>
      </c>
      <c r="FL10" s="265">
        <v>170</v>
      </c>
      <c r="FM10" s="265">
        <v>0</v>
      </c>
      <c r="FN10" s="265">
        <v>0</v>
      </c>
      <c r="FO10" s="266">
        <v>0</v>
      </c>
      <c r="FP10" s="266">
        <v>0</v>
      </c>
      <c r="FQ10" s="266">
        <v>0</v>
      </c>
      <c r="FR10" s="266">
        <v>0</v>
      </c>
      <c r="FS10" s="266">
        <v>0</v>
      </c>
      <c r="FT10" s="266">
        <v>0</v>
      </c>
      <c r="FU10" s="266">
        <v>130</v>
      </c>
      <c r="FV10" s="266">
        <v>0</v>
      </c>
      <c r="FW10" s="266">
        <v>240</v>
      </c>
      <c r="FX10" s="266">
        <v>0</v>
      </c>
      <c r="FY10" s="266">
        <v>0</v>
      </c>
      <c r="FZ10" s="266">
        <v>0</v>
      </c>
      <c r="GA10" s="266">
        <v>0</v>
      </c>
      <c r="GB10" s="266">
        <v>0</v>
      </c>
      <c r="GC10" s="266">
        <v>0</v>
      </c>
      <c r="GD10" s="266">
        <v>0</v>
      </c>
      <c r="GE10" s="266">
        <v>0</v>
      </c>
      <c r="GF10" s="266">
        <v>500</v>
      </c>
      <c r="GG10" s="266">
        <v>180</v>
      </c>
      <c r="GH10" s="266">
        <v>0</v>
      </c>
      <c r="GI10" s="266">
        <v>0</v>
      </c>
      <c r="GJ10" s="266">
        <v>0</v>
      </c>
      <c r="GK10" s="266">
        <v>0</v>
      </c>
      <c r="GL10" s="266">
        <v>0</v>
      </c>
      <c r="GM10" s="266">
        <v>0</v>
      </c>
      <c r="GN10" s="266">
        <v>0</v>
      </c>
      <c r="GO10" s="266">
        <v>341</v>
      </c>
      <c r="GP10" s="266">
        <v>0</v>
      </c>
      <c r="GQ10" s="266">
        <v>150</v>
      </c>
      <c r="GR10" s="266">
        <v>824</v>
      </c>
      <c r="GS10" s="266">
        <v>0</v>
      </c>
      <c r="GT10" s="266">
        <v>0</v>
      </c>
      <c r="GU10" s="266"/>
      <c r="GV10" s="253">
        <v>4051</v>
      </c>
      <c r="GW10" s="254">
        <v>3300</v>
      </c>
      <c r="GX10" s="255">
        <v>7351</v>
      </c>
      <c r="GY10" s="256">
        <v>2830</v>
      </c>
      <c r="GZ10" s="257">
        <v>678</v>
      </c>
      <c r="HA10" s="257">
        <v>1302</v>
      </c>
      <c r="HB10" s="258">
        <v>0</v>
      </c>
      <c r="HC10" s="258">
        <v>0</v>
      </c>
      <c r="HD10" s="258">
        <v>2422</v>
      </c>
      <c r="HE10" s="258">
        <v>35</v>
      </c>
      <c r="HF10" s="258">
        <v>0</v>
      </c>
      <c r="HG10" s="258">
        <v>0</v>
      </c>
      <c r="HH10" s="258">
        <v>84</v>
      </c>
      <c r="HI10" s="1142">
        <v>0</v>
      </c>
      <c r="HJ10" s="1142">
        <v>0</v>
      </c>
      <c r="HK10" s="1308">
        <v>0</v>
      </c>
      <c r="HL10" s="7">
        <v>84.51</v>
      </c>
    </row>
    <row r="11" spans="1:220" ht="30" customHeight="1" thickBot="1">
      <c r="A11" s="267">
        <v>0.29166666666666669</v>
      </c>
      <c r="B11" s="260">
        <v>0</v>
      </c>
      <c r="C11" s="261">
        <v>0</v>
      </c>
      <c r="D11" s="261">
        <v>130</v>
      </c>
      <c r="E11" s="261">
        <v>0</v>
      </c>
      <c r="F11" s="262">
        <v>0</v>
      </c>
      <c r="G11" s="262">
        <v>0</v>
      </c>
      <c r="H11" s="261">
        <v>0</v>
      </c>
      <c r="I11" s="261">
        <v>372</v>
      </c>
      <c r="J11" s="261">
        <v>0</v>
      </c>
      <c r="K11" s="261"/>
      <c r="L11" s="261">
        <v>0</v>
      </c>
      <c r="M11" s="261">
        <v>0</v>
      </c>
      <c r="N11" s="261">
        <v>0</v>
      </c>
      <c r="O11" s="261">
        <v>0</v>
      </c>
      <c r="P11" s="261">
        <v>0</v>
      </c>
      <c r="Q11" s="261">
        <v>0</v>
      </c>
      <c r="R11" s="261">
        <v>335</v>
      </c>
      <c r="S11" s="261">
        <v>0</v>
      </c>
      <c r="T11" s="261">
        <v>0</v>
      </c>
      <c r="U11" s="261">
        <v>0</v>
      </c>
      <c r="V11" s="262">
        <v>0</v>
      </c>
      <c r="W11" s="261">
        <v>16</v>
      </c>
      <c r="X11" s="261">
        <v>0</v>
      </c>
      <c r="Y11" s="261">
        <v>0</v>
      </c>
      <c r="Z11" s="261">
        <v>0</v>
      </c>
      <c r="AA11" s="261">
        <v>0</v>
      </c>
      <c r="AB11" s="261">
        <v>0</v>
      </c>
      <c r="AC11" s="261">
        <v>0</v>
      </c>
      <c r="AD11" s="261">
        <v>0</v>
      </c>
      <c r="AE11" s="261">
        <v>0</v>
      </c>
      <c r="AF11" s="261">
        <v>17</v>
      </c>
      <c r="AG11" s="261">
        <v>22</v>
      </c>
      <c r="AH11" s="261">
        <v>25</v>
      </c>
      <c r="AI11" s="261">
        <v>25</v>
      </c>
      <c r="AJ11" s="261">
        <v>0</v>
      </c>
      <c r="AK11" s="261">
        <v>0</v>
      </c>
      <c r="AL11" s="261">
        <v>35</v>
      </c>
      <c r="AM11" s="261">
        <v>0</v>
      </c>
      <c r="AN11" s="261">
        <v>0</v>
      </c>
      <c r="AO11" s="261">
        <v>0</v>
      </c>
      <c r="AP11" s="261">
        <v>0</v>
      </c>
      <c r="AQ11" s="261">
        <v>213</v>
      </c>
      <c r="AR11" s="261">
        <v>0</v>
      </c>
      <c r="AS11" s="261">
        <v>0</v>
      </c>
      <c r="AT11" s="261">
        <v>0</v>
      </c>
      <c r="AU11" s="261"/>
      <c r="AV11" s="261">
        <v>0</v>
      </c>
      <c r="AW11" s="261">
        <v>0</v>
      </c>
      <c r="AX11" s="261">
        <v>0</v>
      </c>
      <c r="AY11" s="261">
        <v>0</v>
      </c>
      <c r="AZ11" s="261">
        <v>0</v>
      </c>
      <c r="BA11" s="261">
        <v>0</v>
      </c>
      <c r="BB11" s="261">
        <v>10</v>
      </c>
      <c r="BC11" s="261">
        <v>39</v>
      </c>
      <c r="BD11" s="261">
        <v>0</v>
      </c>
      <c r="BE11" s="261">
        <v>0</v>
      </c>
      <c r="BF11" s="261">
        <v>0</v>
      </c>
      <c r="BG11" s="261">
        <v>0</v>
      </c>
      <c r="BH11" s="261">
        <v>315</v>
      </c>
      <c r="BI11" s="261">
        <v>110</v>
      </c>
      <c r="BJ11" s="261">
        <v>0</v>
      </c>
      <c r="BK11" s="261">
        <v>0</v>
      </c>
      <c r="BL11" s="261">
        <v>10</v>
      </c>
      <c r="BM11" s="261">
        <v>5</v>
      </c>
      <c r="BN11" s="261">
        <v>0</v>
      </c>
      <c r="BO11" s="262">
        <v>5</v>
      </c>
      <c r="BP11" s="262">
        <v>0</v>
      </c>
      <c r="BQ11" s="262">
        <v>0</v>
      </c>
      <c r="BR11" s="261">
        <v>0</v>
      </c>
      <c r="BS11" s="262">
        <v>0</v>
      </c>
      <c r="BT11" s="262">
        <v>5</v>
      </c>
      <c r="BU11" s="262">
        <v>33</v>
      </c>
      <c r="BV11" s="262">
        <v>11</v>
      </c>
      <c r="BW11" s="263">
        <v>90</v>
      </c>
      <c r="BX11" s="262">
        <v>95</v>
      </c>
      <c r="BY11" s="262">
        <v>0</v>
      </c>
      <c r="BZ11" s="262">
        <v>0</v>
      </c>
      <c r="CA11" s="510">
        <v>0</v>
      </c>
      <c r="CB11" s="262">
        <v>38</v>
      </c>
      <c r="CC11" s="262">
        <v>40</v>
      </c>
      <c r="CD11" s="262">
        <v>41</v>
      </c>
      <c r="CE11" s="262">
        <v>0</v>
      </c>
      <c r="CF11" s="262">
        <v>163</v>
      </c>
      <c r="CG11" s="262">
        <v>0</v>
      </c>
      <c r="CH11" s="262">
        <v>20</v>
      </c>
      <c r="CI11" s="262">
        <v>0</v>
      </c>
      <c r="CJ11" s="262">
        <v>0</v>
      </c>
      <c r="CK11" s="262">
        <v>0</v>
      </c>
      <c r="CL11" s="262">
        <v>18</v>
      </c>
      <c r="CM11" s="262">
        <v>0</v>
      </c>
      <c r="CN11" s="262">
        <v>10</v>
      </c>
      <c r="CO11" s="262">
        <v>315</v>
      </c>
      <c r="CP11" s="262">
        <v>16</v>
      </c>
      <c r="CQ11" s="262">
        <v>0</v>
      </c>
      <c r="CR11" s="262">
        <v>0</v>
      </c>
      <c r="CS11" s="262">
        <v>0</v>
      </c>
      <c r="CT11" s="262">
        <v>0</v>
      </c>
      <c r="CU11" s="262">
        <v>0</v>
      </c>
      <c r="CV11" s="262">
        <v>3</v>
      </c>
      <c r="CW11" s="262">
        <v>0</v>
      </c>
      <c r="CX11" s="262">
        <v>0</v>
      </c>
      <c r="CY11" s="511">
        <v>1</v>
      </c>
      <c r="CZ11" s="262">
        <v>0</v>
      </c>
      <c r="DA11" s="262">
        <v>0</v>
      </c>
      <c r="DB11" s="262">
        <v>1</v>
      </c>
      <c r="DC11" s="262">
        <v>347</v>
      </c>
      <c r="DD11" s="262">
        <v>19</v>
      </c>
      <c r="DE11" s="262">
        <v>0</v>
      </c>
      <c r="DF11" s="262">
        <v>0</v>
      </c>
      <c r="DG11" s="262">
        <v>0</v>
      </c>
      <c r="DH11" s="262">
        <v>15</v>
      </c>
      <c r="DI11" s="262">
        <v>0</v>
      </c>
      <c r="DJ11" s="262">
        <v>0</v>
      </c>
      <c r="DK11" s="262">
        <v>0</v>
      </c>
      <c r="DL11" s="262">
        <v>0</v>
      </c>
      <c r="DM11" s="262">
        <v>0</v>
      </c>
      <c r="DN11" s="262">
        <v>340</v>
      </c>
      <c r="DO11" s="262">
        <v>7</v>
      </c>
      <c r="DP11" s="262">
        <v>1</v>
      </c>
      <c r="DQ11" s="262">
        <v>0</v>
      </c>
      <c r="DR11" s="262">
        <v>5</v>
      </c>
      <c r="DS11" s="262">
        <v>0</v>
      </c>
      <c r="DT11" s="262">
        <v>0</v>
      </c>
      <c r="DU11" s="262">
        <v>2</v>
      </c>
      <c r="DV11" s="262">
        <v>0</v>
      </c>
      <c r="DW11" s="262">
        <v>0</v>
      </c>
      <c r="DX11" s="262">
        <v>330</v>
      </c>
      <c r="DY11" s="262">
        <v>17</v>
      </c>
      <c r="DZ11" s="262">
        <v>0</v>
      </c>
      <c r="EA11" s="262">
        <v>282</v>
      </c>
      <c r="EB11" s="262">
        <v>0</v>
      </c>
      <c r="EC11" s="262">
        <v>157</v>
      </c>
      <c r="ED11" s="262">
        <v>350</v>
      </c>
      <c r="EE11" s="262">
        <v>100</v>
      </c>
      <c r="EF11" s="262">
        <v>0</v>
      </c>
      <c r="EG11" s="262"/>
      <c r="EH11" s="264">
        <v>631</v>
      </c>
      <c r="EI11" s="265">
        <v>0</v>
      </c>
      <c r="EJ11" s="265">
        <v>0</v>
      </c>
      <c r="EK11" s="265">
        <v>0</v>
      </c>
      <c r="EL11" s="265">
        <v>0</v>
      </c>
      <c r="EM11" s="265">
        <v>0</v>
      </c>
      <c r="EN11" s="265">
        <v>0</v>
      </c>
      <c r="EO11" s="265">
        <v>0</v>
      </c>
      <c r="EP11" s="265">
        <v>0</v>
      </c>
      <c r="EQ11" s="265">
        <v>0</v>
      </c>
      <c r="ER11" s="265">
        <v>0</v>
      </c>
      <c r="ES11" s="265">
        <v>80</v>
      </c>
      <c r="ET11" s="265">
        <v>5</v>
      </c>
      <c r="EU11" s="265">
        <v>0</v>
      </c>
      <c r="EV11" s="265">
        <v>0</v>
      </c>
      <c r="EW11" s="265">
        <v>0</v>
      </c>
      <c r="EX11" s="265">
        <v>0</v>
      </c>
      <c r="EY11" s="265">
        <v>0</v>
      </c>
      <c r="EZ11" s="265">
        <v>0</v>
      </c>
      <c r="FA11" s="265">
        <v>0</v>
      </c>
      <c r="FB11" s="265">
        <v>0</v>
      </c>
      <c r="FC11" s="265">
        <v>0</v>
      </c>
      <c r="FD11" s="265">
        <v>0</v>
      </c>
      <c r="FE11" s="265">
        <v>0</v>
      </c>
      <c r="FF11" s="265">
        <v>0</v>
      </c>
      <c r="FG11" s="265">
        <v>0</v>
      </c>
      <c r="FH11" s="265">
        <v>0</v>
      </c>
      <c r="FI11" s="265">
        <v>8</v>
      </c>
      <c r="FJ11" s="265">
        <v>0</v>
      </c>
      <c r="FK11" s="265">
        <v>0</v>
      </c>
      <c r="FL11" s="265">
        <v>170</v>
      </c>
      <c r="FM11" s="265">
        <v>0</v>
      </c>
      <c r="FN11" s="265">
        <v>0</v>
      </c>
      <c r="FO11" s="266">
        <v>0</v>
      </c>
      <c r="FP11" s="266">
        <v>0</v>
      </c>
      <c r="FQ11" s="266">
        <v>0</v>
      </c>
      <c r="FR11" s="266">
        <v>0</v>
      </c>
      <c r="FS11" s="266">
        <v>0</v>
      </c>
      <c r="FT11" s="266">
        <v>0</v>
      </c>
      <c r="FU11" s="266">
        <v>130</v>
      </c>
      <c r="FV11" s="266">
        <v>0</v>
      </c>
      <c r="FW11" s="266">
        <v>300</v>
      </c>
      <c r="FX11" s="266">
        <v>0</v>
      </c>
      <c r="FY11" s="266">
        <v>0</v>
      </c>
      <c r="FZ11" s="266">
        <v>0</v>
      </c>
      <c r="GA11" s="266">
        <v>0</v>
      </c>
      <c r="GB11" s="266">
        <v>0</v>
      </c>
      <c r="GC11" s="266">
        <v>0</v>
      </c>
      <c r="GD11" s="266">
        <v>0</v>
      </c>
      <c r="GE11" s="266">
        <v>0</v>
      </c>
      <c r="GF11" s="266">
        <v>530</v>
      </c>
      <c r="GG11" s="266">
        <v>180</v>
      </c>
      <c r="GH11" s="266">
        <v>0</v>
      </c>
      <c r="GI11" s="266">
        <v>0</v>
      </c>
      <c r="GJ11" s="266">
        <v>0</v>
      </c>
      <c r="GK11" s="266">
        <v>4</v>
      </c>
      <c r="GL11" s="266">
        <v>0</v>
      </c>
      <c r="GM11" s="266">
        <v>0</v>
      </c>
      <c r="GN11" s="266">
        <v>0</v>
      </c>
      <c r="GO11" s="266">
        <v>360</v>
      </c>
      <c r="GP11" s="266">
        <v>1</v>
      </c>
      <c r="GQ11" s="266">
        <v>150</v>
      </c>
      <c r="GR11" s="266">
        <v>905</v>
      </c>
      <c r="GS11" s="266">
        <v>7</v>
      </c>
      <c r="GT11" s="266">
        <v>0</v>
      </c>
      <c r="GU11" s="266"/>
      <c r="GV11" s="253">
        <v>4556</v>
      </c>
      <c r="GW11" s="254">
        <v>3461</v>
      </c>
      <c r="GX11" s="255">
        <v>8017</v>
      </c>
      <c r="GY11" s="256">
        <v>3095</v>
      </c>
      <c r="GZ11" s="257">
        <v>631</v>
      </c>
      <c r="HA11" s="257">
        <v>1513</v>
      </c>
      <c r="HB11" s="258">
        <v>0</v>
      </c>
      <c r="HC11" s="258">
        <v>50</v>
      </c>
      <c r="HD11" s="258">
        <v>2554</v>
      </c>
      <c r="HE11" s="258">
        <v>35</v>
      </c>
      <c r="HF11" s="258">
        <v>0</v>
      </c>
      <c r="HG11" s="258">
        <v>33</v>
      </c>
      <c r="HH11" s="258">
        <v>90</v>
      </c>
      <c r="HI11" s="1142">
        <v>16</v>
      </c>
      <c r="HJ11" s="1142">
        <v>0</v>
      </c>
      <c r="HK11" s="1308">
        <v>0</v>
      </c>
      <c r="HL11" s="7">
        <v>84.5</v>
      </c>
    </row>
    <row r="12" spans="1:220" ht="30" customHeight="1" thickBot="1">
      <c r="A12" s="267">
        <v>0.33333333333333331</v>
      </c>
      <c r="B12" s="260">
        <v>0</v>
      </c>
      <c r="C12" s="261">
        <v>0</v>
      </c>
      <c r="D12" s="261">
        <v>130</v>
      </c>
      <c r="E12" s="261">
        <v>0</v>
      </c>
      <c r="F12" s="262">
        <v>0</v>
      </c>
      <c r="G12" s="262">
        <v>0</v>
      </c>
      <c r="H12" s="261">
        <v>0</v>
      </c>
      <c r="I12" s="261">
        <v>419</v>
      </c>
      <c r="J12" s="261">
        <v>0</v>
      </c>
      <c r="K12" s="261"/>
      <c r="L12" s="261">
        <v>0</v>
      </c>
      <c r="M12" s="261">
        <v>0</v>
      </c>
      <c r="N12" s="261">
        <v>0</v>
      </c>
      <c r="O12" s="261">
        <v>0</v>
      </c>
      <c r="P12" s="261">
        <v>4</v>
      </c>
      <c r="Q12" s="261">
        <v>0</v>
      </c>
      <c r="R12" s="261">
        <v>335</v>
      </c>
      <c r="S12" s="261">
        <v>0</v>
      </c>
      <c r="T12" s="261">
        <v>0</v>
      </c>
      <c r="U12" s="261">
        <v>0</v>
      </c>
      <c r="V12" s="262">
        <v>8</v>
      </c>
      <c r="W12" s="261">
        <v>16</v>
      </c>
      <c r="X12" s="261">
        <v>0</v>
      </c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17</v>
      </c>
      <c r="AG12" s="261">
        <v>22</v>
      </c>
      <c r="AH12" s="261">
        <v>25</v>
      </c>
      <c r="AI12" s="261">
        <v>25</v>
      </c>
      <c r="AJ12" s="261">
        <v>8</v>
      </c>
      <c r="AK12" s="261">
        <v>0</v>
      </c>
      <c r="AL12" s="261">
        <v>35</v>
      </c>
      <c r="AM12" s="261">
        <v>0</v>
      </c>
      <c r="AN12" s="261">
        <v>0</v>
      </c>
      <c r="AO12" s="261">
        <v>0</v>
      </c>
      <c r="AP12" s="261">
        <v>2</v>
      </c>
      <c r="AQ12" s="261">
        <v>214</v>
      </c>
      <c r="AR12" s="261">
        <v>0</v>
      </c>
      <c r="AS12" s="261">
        <v>0</v>
      </c>
      <c r="AT12" s="261">
        <v>0</v>
      </c>
      <c r="AU12" s="261"/>
      <c r="AV12" s="261">
        <v>0</v>
      </c>
      <c r="AW12" s="261">
        <v>0</v>
      </c>
      <c r="AX12" s="261">
        <v>0</v>
      </c>
      <c r="AY12" s="261">
        <v>0</v>
      </c>
      <c r="AZ12" s="261">
        <v>0</v>
      </c>
      <c r="BA12" s="261">
        <v>6</v>
      </c>
      <c r="BB12" s="261">
        <v>10</v>
      </c>
      <c r="BC12" s="261">
        <v>15</v>
      </c>
      <c r="BD12" s="261">
        <v>0</v>
      </c>
      <c r="BE12" s="261">
        <v>0</v>
      </c>
      <c r="BF12" s="261">
        <v>0</v>
      </c>
      <c r="BG12" s="261">
        <v>0</v>
      </c>
      <c r="BH12" s="261">
        <v>300</v>
      </c>
      <c r="BI12" s="261">
        <v>156</v>
      </c>
      <c r="BJ12" s="261">
        <v>0</v>
      </c>
      <c r="BK12" s="261">
        <v>0</v>
      </c>
      <c r="BL12" s="261">
        <v>10</v>
      </c>
      <c r="BM12" s="261">
        <v>5</v>
      </c>
      <c r="BN12" s="261">
        <v>0</v>
      </c>
      <c r="BO12" s="262">
        <v>51</v>
      </c>
      <c r="BP12" s="262">
        <v>0</v>
      </c>
      <c r="BQ12" s="262">
        <v>0</v>
      </c>
      <c r="BR12" s="261">
        <v>1</v>
      </c>
      <c r="BS12" s="262">
        <v>0</v>
      </c>
      <c r="BT12" s="262">
        <v>5</v>
      </c>
      <c r="BU12" s="262">
        <v>33</v>
      </c>
      <c r="BV12" s="262">
        <v>11</v>
      </c>
      <c r="BW12" s="263">
        <v>96</v>
      </c>
      <c r="BX12" s="262">
        <v>65</v>
      </c>
      <c r="BY12" s="262">
        <v>0</v>
      </c>
      <c r="BZ12" s="262">
        <v>0</v>
      </c>
      <c r="CA12" s="510">
        <v>0</v>
      </c>
      <c r="CB12" s="262">
        <v>38</v>
      </c>
      <c r="CC12" s="262">
        <v>40</v>
      </c>
      <c r="CD12" s="262">
        <v>51</v>
      </c>
      <c r="CE12" s="262">
        <v>40</v>
      </c>
      <c r="CF12" s="262">
        <v>163</v>
      </c>
      <c r="CG12" s="262">
        <v>0</v>
      </c>
      <c r="CH12" s="262">
        <v>20</v>
      </c>
      <c r="CI12" s="262">
        <v>0</v>
      </c>
      <c r="CJ12" s="262">
        <v>0</v>
      </c>
      <c r="CK12" s="262">
        <v>0</v>
      </c>
      <c r="CL12" s="262">
        <v>18</v>
      </c>
      <c r="CM12" s="262">
        <v>0</v>
      </c>
      <c r="CN12" s="262">
        <v>10</v>
      </c>
      <c r="CO12" s="262">
        <v>300</v>
      </c>
      <c r="CP12" s="262">
        <v>16</v>
      </c>
      <c r="CQ12" s="262">
        <v>0</v>
      </c>
      <c r="CR12" s="262">
        <v>0</v>
      </c>
      <c r="CS12" s="262">
        <v>3</v>
      </c>
      <c r="CT12" s="262">
        <v>0</v>
      </c>
      <c r="CU12" s="262">
        <v>0</v>
      </c>
      <c r="CV12" s="262">
        <v>9</v>
      </c>
      <c r="CW12" s="262">
        <v>0</v>
      </c>
      <c r="CX12" s="262">
        <v>7</v>
      </c>
      <c r="CY12" s="511">
        <v>5</v>
      </c>
      <c r="CZ12" s="262">
        <v>16</v>
      </c>
      <c r="DA12" s="262">
        <v>20</v>
      </c>
      <c r="DB12" s="262">
        <v>3</v>
      </c>
      <c r="DC12" s="262">
        <v>373</v>
      </c>
      <c r="DD12" s="262">
        <v>56</v>
      </c>
      <c r="DE12" s="262">
        <v>2</v>
      </c>
      <c r="DF12" s="262">
        <v>5</v>
      </c>
      <c r="DG12" s="262">
        <v>0</v>
      </c>
      <c r="DH12" s="262">
        <v>16</v>
      </c>
      <c r="DI12" s="262">
        <v>0</v>
      </c>
      <c r="DJ12" s="262">
        <v>2</v>
      </c>
      <c r="DK12" s="262">
        <v>0</v>
      </c>
      <c r="DL12" s="262">
        <v>2</v>
      </c>
      <c r="DM12" s="262">
        <v>24</v>
      </c>
      <c r="DN12" s="262">
        <v>355</v>
      </c>
      <c r="DO12" s="262">
        <v>17</v>
      </c>
      <c r="DP12" s="262">
        <v>5</v>
      </c>
      <c r="DQ12" s="262">
        <v>0</v>
      </c>
      <c r="DR12" s="262">
        <v>17</v>
      </c>
      <c r="DS12" s="262">
        <v>0</v>
      </c>
      <c r="DT12" s="262">
        <v>0</v>
      </c>
      <c r="DU12" s="262">
        <v>8</v>
      </c>
      <c r="DV12" s="262">
        <v>0</v>
      </c>
      <c r="DW12" s="262">
        <v>0</v>
      </c>
      <c r="DX12" s="262">
        <v>350</v>
      </c>
      <c r="DY12" s="262">
        <v>17</v>
      </c>
      <c r="DZ12" s="262">
        <v>0</v>
      </c>
      <c r="EA12" s="262">
        <v>282</v>
      </c>
      <c r="EB12" s="262">
        <v>0</v>
      </c>
      <c r="EC12" s="262">
        <v>159</v>
      </c>
      <c r="ED12" s="262">
        <v>408</v>
      </c>
      <c r="EE12" s="262">
        <v>100</v>
      </c>
      <c r="EF12" s="262">
        <v>2</v>
      </c>
      <c r="EG12" s="262"/>
      <c r="EH12" s="264">
        <v>631</v>
      </c>
      <c r="EI12" s="265">
        <v>0</v>
      </c>
      <c r="EJ12" s="265">
        <v>0</v>
      </c>
      <c r="EK12" s="265">
        <v>0</v>
      </c>
      <c r="EL12" s="265">
        <v>0</v>
      </c>
      <c r="EM12" s="265">
        <v>0</v>
      </c>
      <c r="EN12" s="265">
        <v>0</v>
      </c>
      <c r="EO12" s="265">
        <v>0</v>
      </c>
      <c r="EP12" s="265">
        <v>0</v>
      </c>
      <c r="EQ12" s="265">
        <v>0</v>
      </c>
      <c r="ER12" s="265">
        <v>0</v>
      </c>
      <c r="ES12" s="265">
        <v>80</v>
      </c>
      <c r="ET12" s="265">
        <v>4</v>
      </c>
      <c r="EU12" s="265">
        <v>0</v>
      </c>
      <c r="EV12" s="265">
        <v>0</v>
      </c>
      <c r="EW12" s="265">
        <v>0</v>
      </c>
      <c r="EX12" s="265">
        <v>0</v>
      </c>
      <c r="EY12" s="265">
        <v>0</v>
      </c>
      <c r="EZ12" s="265">
        <v>0</v>
      </c>
      <c r="FA12" s="265">
        <v>0</v>
      </c>
      <c r="FB12" s="265">
        <v>0</v>
      </c>
      <c r="FC12" s="265">
        <v>0</v>
      </c>
      <c r="FD12" s="265">
        <v>0</v>
      </c>
      <c r="FE12" s="265">
        <v>0</v>
      </c>
      <c r="FF12" s="265">
        <v>0</v>
      </c>
      <c r="FG12" s="265">
        <v>0</v>
      </c>
      <c r="FH12" s="265">
        <v>0</v>
      </c>
      <c r="FI12" s="265">
        <v>8</v>
      </c>
      <c r="FJ12" s="265">
        <v>0</v>
      </c>
      <c r="FK12" s="265">
        <v>0</v>
      </c>
      <c r="FL12" s="265">
        <v>170</v>
      </c>
      <c r="FM12" s="265">
        <v>0</v>
      </c>
      <c r="FN12" s="265">
        <v>0</v>
      </c>
      <c r="FO12" s="266">
        <v>0</v>
      </c>
      <c r="FP12" s="266">
        <v>0</v>
      </c>
      <c r="FQ12" s="266">
        <v>0</v>
      </c>
      <c r="FR12" s="266">
        <v>0</v>
      </c>
      <c r="FS12" s="266">
        <v>0</v>
      </c>
      <c r="FT12" s="266">
        <v>0</v>
      </c>
      <c r="FU12" s="266">
        <v>154</v>
      </c>
      <c r="FV12" s="266">
        <v>0</v>
      </c>
      <c r="FW12" s="266">
        <v>350</v>
      </c>
      <c r="FX12" s="266">
        <v>0</v>
      </c>
      <c r="FY12" s="266">
        <v>0</v>
      </c>
      <c r="FZ12" s="266">
        <v>0</v>
      </c>
      <c r="GA12" s="266">
        <v>0</v>
      </c>
      <c r="GB12" s="266">
        <v>0</v>
      </c>
      <c r="GC12" s="266">
        <v>0</v>
      </c>
      <c r="GD12" s="266">
        <v>1</v>
      </c>
      <c r="GE12" s="266">
        <v>0</v>
      </c>
      <c r="GF12" s="266">
        <v>630</v>
      </c>
      <c r="GG12" s="266">
        <v>180</v>
      </c>
      <c r="GH12" s="266">
        <v>0</v>
      </c>
      <c r="GI12" s="266">
        <v>0</v>
      </c>
      <c r="GJ12" s="266">
        <v>1</v>
      </c>
      <c r="GK12" s="266">
        <v>24</v>
      </c>
      <c r="GL12" s="266">
        <v>0</v>
      </c>
      <c r="GM12" s="266">
        <v>0</v>
      </c>
      <c r="GN12" s="266">
        <v>0</v>
      </c>
      <c r="GO12" s="266">
        <v>357</v>
      </c>
      <c r="GP12" s="266">
        <v>10</v>
      </c>
      <c r="GQ12" s="266">
        <v>150</v>
      </c>
      <c r="GR12" s="266">
        <v>1020</v>
      </c>
      <c r="GS12" s="266">
        <v>42</v>
      </c>
      <c r="GT12" s="266">
        <v>0</v>
      </c>
      <c r="GU12" s="266"/>
      <c r="GV12" s="253">
        <v>4983</v>
      </c>
      <c r="GW12" s="254">
        <v>3812</v>
      </c>
      <c r="GX12" s="255">
        <v>8795</v>
      </c>
      <c r="GY12" s="256">
        <v>3229</v>
      </c>
      <c r="GZ12" s="257">
        <v>631</v>
      </c>
      <c r="HA12" s="257">
        <v>1677</v>
      </c>
      <c r="HB12" s="258">
        <v>0</v>
      </c>
      <c r="HC12" s="258">
        <v>228</v>
      </c>
      <c r="HD12" s="258">
        <v>2768</v>
      </c>
      <c r="HE12" s="258">
        <v>35</v>
      </c>
      <c r="HF12" s="258">
        <v>0</v>
      </c>
      <c r="HG12" s="258">
        <v>33</v>
      </c>
      <c r="HH12" s="258">
        <v>96</v>
      </c>
      <c r="HI12" s="1142">
        <v>96</v>
      </c>
      <c r="HJ12" s="1142">
        <v>0</v>
      </c>
      <c r="HK12" s="1308">
        <v>52.524999999999999</v>
      </c>
      <c r="HL12" s="7">
        <v>84.5</v>
      </c>
    </row>
    <row r="13" spans="1:220" ht="30" customHeight="1" thickBot="1">
      <c r="A13" s="267">
        <v>0.375</v>
      </c>
      <c r="B13" s="260">
        <v>0</v>
      </c>
      <c r="C13" s="261">
        <v>0</v>
      </c>
      <c r="D13" s="261">
        <v>130</v>
      </c>
      <c r="E13" s="261">
        <v>0</v>
      </c>
      <c r="F13" s="262">
        <v>0</v>
      </c>
      <c r="G13" s="262">
        <v>0</v>
      </c>
      <c r="H13" s="261">
        <v>0</v>
      </c>
      <c r="I13" s="261">
        <v>416</v>
      </c>
      <c r="J13" s="261">
        <v>0</v>
      </c>
      <c r="K13" s="261"/>
      <c r="L13" s="261">
        <v>0</v>
      </c>
      <c r="M13" s="261">
        <v>0</v>
      </c>
      <c r="N13" s="261">
        <v>0</v>
      </c>
      <c r="O13" s="261">
        <v>0</v>
      </c>
      <c r="P13" s="261">
        <v>17</v>
      </c>
      <c r="Q13" s="261">
        <v>0</v>
      </c>
      <c r="R13" s="261">
        <v>300</v>
      </c>
      <c r="S13" s="261">
        <v>0</v>
      </c>
      <c r="T13" s="261">
        <v>0</v>
      </c>
      <c r="U13" s="261">
        <v>0</v>
      </c>
      <c r="V13" s="262">
        <v>8</v>
      </c>
      <c r="W13" s="261">
        <v>32</v>
      </c>
      <c r="X13" s="261">
        <v>0</v>
      </c>
      <c r="Y13" s="261">
        <v>0</v>
      </c>
      <c r="Z13" s="261">
        <v>0</v>
      </c>
      <c r="AA13" s="261">
        <v>0</v>
      </c>
      <c r="AB13" s="261">
        <v>0</v>
      </c>
      <c r="AC13" s="261">
        <v>0</v>
      </c>
      <c r="AD13" s="261">
        <v>0</v>
      </c>
      <c r="AE13" s="261">
        <v>0</v>
      </c>
      <c r="AF13" s="261">
        <v>17</v>
      </c>
      <c r="AG13" s="261">
        <v>22</v>
      </c>
      <c r="AH13" s="261">
        <v>25</v>
      </c>
      <c r="AI13" s="261">
        <v>24</v>
      </c>
      <c r="AJ13" s="261">
        <v>8</v>
      </c>
      <c r="AK13" s="261">
        <v>0</v>
      </c>
      <c r="AL13" s="261">
        <v>40</v>
      </c>
      <c r="AM13" s="261">
        <v>0</v>
      </c>
      <c r="AN13" s="261">
        <v>0</v>
      </c>
      <c r="AO13" s="261">
        <v>0</v>
      </c>
      <c r="AP13" s="261">
        <v>8</v>
      </c>
      <c r="AQ13" s="261">
        <v>217</v>
      </c>
      <c r="AR13" s="261">
        <v>0</v>
      </c>
      <c r="AS13" s="261">
        <v>0</v>
      </c>
      <c r="AT13" s="261">
        <v>0</v>
      </c>
      <c r="AU13" s="261"/>
      <c r="AV13" s="261">
        <v>0</v>
      </c>
      <c r="AW13" s="261">
        <v>56</v>
      </c>
      <c r="AX13" s="261">
        <v>0</v>
      </c>
      <c r="AY13" s="261">
        <v>0</v>
      </c>
      <c r="AZ13" s="261">
        <v>0</v>
      </c>
      <c r="BA13" s="261">
        <v>6</v>
      </c>
      <c r="BB13" s="261">
        <v>10</v>
      </c>
      <c r="BC13" s="261">
        <v>7</v>
      </c>
      <c r="BD13" s="261">
        <v>0</v>
      </c>
      <c r="BE13" s="261">
        <v>0</v>
      </c>
      <c r="BF13" s="261">
        <v>0</v>
      </c>
      <c r="BG13" s="261">
        <v>0</v>
      </c>
      <c r="BH13" s="261">
        <v>270</v>
      </c>
      <c r="BI13" s="261">
        <v>146</v>
      </c>
      <c r="BJ13" s="261">
        <v>0</v>
      </c>
      <c r="BK13" s="261">
        <v>0</v>
      </c>
      <c r="BL13" s="261">
        <v>10</v>
      </c>
      <c r="BM13" s="261">
        <v>5</v>
      </c>
      <c r="BN13" s="261">
        <v>0</v>
      </c>
      <c r="BO13" s="262">
        <v>51</v>
      </c>
      <c r="BP13" s="262">
        <v>0</v>
      </c>
      <c r="BQ13" s="262">
        <v>7</v>
      </c>
      <c r="BR13" s="261">
        <v>8</v>
      </c>
      <c r="BS13" s="262">
        <v>0</v>
      </c>
      <c r="BT13" s="262">
        <v>5</v>
      </c>
      <c r="BU13" s="262">
        <v>33</v>
      </c>
      <c r="BV13" s="262">
        <v>11</v>
      </c>
      <c r="BW13" s="263">
        <v>76</v>
      </c>
      <c r="BX13" s="262">
        <v>65</v>
      </c>
      <c r="BY13" s="262">
        <v>0</v>
      </c>
      <c r="BZ13" s="262">
        <v>0</v>
      </c>
      <c r="CA13" s="510">
        <v>1</v>
      </c>
      <c r="CB13" s="262">
        <v>38</v>
      </c>
      <c r="CC13" s="262">
        <v>40</v>
      </c>
      <c r="CD13" s="262">
        <v>51</v>
      </c>
      <c r="CE13" s="262">
        <v>46</v>
      </c>
      <c r="CF13" s="262">
        <v>130</v>
      </c>
      <c r="CG13" s="262">
        <v>0</v>
      </c>
      <c r="CH13" s="262">
        <v>20</v>
      </c>
      <c r="CI13" s="262">
        <v>0</v>
      </c>
      <c r="CJ13" s="262">
        <v>0</v>
      </c>
      <c r="CK13" s="262">
        <v>0</v>
      </c>
      <c r="CL13" s="262">
        <v>18</v>
      </c>
      <c r="CM13" s="262">
        <v>0</v>
      </c>
      <c r="CN13" s="262">
        <v>10</v>
      </c>
      <c r="CO13" s="262">
        <v>290</v>
      </c>
      <c r="CP13" s="262">
        <v>16</v>
      </c>
      <c r="CQ13" s="262">
        <v>0</v>
      </c>
      <c r="CR13" s="262">
        <v>0</v>
      </c>
      <c r="CS13" s="262">
        <v>15</v>
      </c>
      <c r="CT13" s="262">
        <v>0</v>
      </c>
      <c r="CU13" s="262">
        <v>0</v>
      </c>
      <c r="CV13" s="262">
        <v>9</v>
      </c>
      <c r="CW13" s="262">
        <v>0</v>
      </c>
      <c r="CX13" s="262">
        <v>17</v>
      </c>
      <c r="CY13" s="511">
        <v>12</v>
      </c>
      <c r="CZ13" s="262">
        <v>25</v>
      </c>
      <c r="DA13" s="262">
        <v>34</v>
      </c>
      <c r="DB13" s="262">
        <v>6</v>
      </c>
      <c r="DC13" s="262">
        <v>365</v>
      </c>
      <c r="DD13" s="262">
        <v>56</v>
      </c>
      <c r="DE13" s="262">
        <v>17</v>
      </c>
      <c r="DF13" s="262">
        <v>17</v>
      </c>
      <c r="DG13" s="262">
        <v>2</v>
      </c>
      <c r="DH13" s="262">
        <v>49</v>
      </c>
      <c r="DI13" s="262">
        <v>5</v>
      </c>
      <c r="DJ13" s="262">
        <v>17</v>
      </c>
      <c r="DK13" s="262">
        <v>0</v>
      </c>
      <c r="DL13" s="262">
        <v>15</v>
      </c>
      <c r="DM13" s="262">
        <v>25</v>
      </c>
      <c r="DN13" s="262">
        <v>345</v>
      </c>
      <c r="DO13" s="262">
        <v>17</v>
      </c>
      <c r="DP13" s="262">
        <v>19</v>
      </c>
      <c r="DQ13" s="262">
        <v>0</v>
      </c>
      <c r="DR13" s="262">
        <v>17</v>
      </c>
      <c r="DS13" s="262">
        <v>0</v>
      </c>
      <c r="DT13" s="262">
        <v>0</v>
      </c>
      <c r="DU13" s="262">
        <v>17</v>
      </c>
      <c r="DV13" s="262">
        <v>0</v>
      </c>
      <c r="DW13" s="262">
        <v>0</v>
      </c>
      <c r="DX13" s="262">
        <v>350</v>
      </c>
      <c r="DY13" s="262">
        <v>17</v>
      </c>
      <c r="DZ13" s="262">
        <v>0</v>
      </c>
      <c r="EA13" s="262">
        <v>282</v>
      </c>
      <c r="EB13" s="262">
        <v>0</v>
      </c>
      <c r="EC13" s="262">
        <v>157</v>
      </c>
      <c r="ED13" s="262">
        <v>406</v>
      </c>
      <c r="EE13" s="262">
        <v>100</v>
      </c>
      <c r="EF13" s="262">
        <v>2</v>
      </c>
      <c r="EG13" s="262"/>
      <c r="EH13" s="264">
        <v>631</v>
      </c>
      <c r="EI13" s="265">
        <v>0</v>
      </c>
      <c r="EJ13" s="265">
        <v>0</v>
      </c>
      <c r="EK13" s="265">
        <v>0</v>
      </c>
      <c r="EL13" s="265">
        <v>0</v>
      </c>
      <c r="EM13" s="265">
        <v>0</v>
      </c>
      <c r="EN13" s="265">
        <v>0</v>
      </c>
      <c r="EO13" s="265">
        <v>0</v>
      </c>
      <c r="EP13" s="265">
        <v>0</v>
      </c>
      <c r="EQ13" s="265">
        <v>0</v>
      </c>
      <c r="ER13" s="265">
        <v>0</v>
      </c>
      <c r="ES13" s="265">
        <v>110</v>
      </c>
      <c r="ET13" s="265">
        <v>4</v>
      </c>
      <c r="EU13" s="265">
        <v>0</v>
      </c>
      <c r="EV13" s="265">
        <v>0</v>
      </c>
      <c r="EW13" s="265">
        <v>0</v>
      </c>
      <c r="EX13" s="265">
        <v>0</v>
      </c>
      <c r="EY13" s="265">
        <v>0</v>
      </c>
      <c r="EZ13" s="265">
        <v>0</v>
      </c>
      <c r="FA13" s="265">
        <v>0</v>
      </c>
      <c r="FB13" s="265">
        <v>0</v>
      </c>
      <c r="FC13" s="265">
        <v>0</v>
      </c>
      <c r="FD13" s="265">
        <v>0</v>
      </c>
      <c r="FE13" s="265">
        <v>0</v>
      </c>
      <c r="FF13" s="265">
        <v>0</v>
      </c>
      <c r="FG13" s="265">
        <v>0</v>
      </c>
      <c r="FH13" s="265">
        <v>0</v>
      </c>
      <c r="FI13" s="265">
        <v>8</v>
      </c>
      <c r="FJ13" s="265">
        <v>0</v>
      </c>
      <c r="FK13" s="265">
        <v>0</v>
      </c>
      <c r="FL13" s="265">
        <v>170</v>
      </c>
      <c r="FM13" s="265">
        <v>0</v>
      </c>
      <c r="FN13" s="265">
        <v>0</v>
      </c>
      <c r="FO13" s="266">
        <v>0</v>
      </c>
      <c r="FP13" s="266">
        <v>0</v>
      </c>
      <c r="FQ13" s="266">
        <v>0</v>
      </c>
      <c r="FR13" s="266">
        <v>0</v>
      </c>
      <c r="FS13" s="266">
        <v>0</v>
      </c>
      <c r="FT13" s="266">
        <v>0</v>
      </c>
      <c r="FU13" s="266">
        <v>220</v>
      </c>
      <c r="FV13" s="266">
        <v>0</v>
      </c>
      <c r="FW13" s="266">
        <v>300</v>
      </c>
      <c r="FX13" s="266">
        <v>0</v>
      </c>
      <c r="FY13" s="266">
        <v>0</v>
      </c>
      <c r="FZ13" s="266">
        <v>0</v>
      </c>
      <c r="GA13" s="266">
        <v>0</v>
      </c>
      <c r="GB13" s="266">
        <v>0</v>
      </c>
      <c r="GC13" s="266">
        <v>0</v>
      </c>
      <c r="GD13" s="266">
        <v>3</v>
      </c>
      <c r="GE13" s="266">
        <v>0</v>
      </c>
      <c r="GF13" s="266">
        <v>630</v>
      </c>
      <c r="GG13" s="266">
        <v>178</v>
      </c>
      <c r="GH13" s="266">
        <v>0</v>
      </c>
      <c r="GI13" s="266">
        <v>0</v>
      </c>
      <c r="GJ13" s="266">
        <v>2</v>
      </c>
      <c r="GK13" s="266">
        <v>49</v>
      </c>
      <c r="GL13" s="266">
        <v>0</v>
      </c>
      <c r="GM13" s="266">
        <v>0</v>
      </c>
      <c r="GN13" s="266">
        <v>0</v>
      </c>
      <c r="GO13" s="266">
        <v>354</v>
      </c>
      <c r="GP13" s="266">
        <v>20</v>
      </c>
      <c r="GQ13" s="266">
        <v>150</v>
      </c>
      <c r="GR13" s="266">
        <v>1116</v>
      </c>
      <c r="GS13" s="266">
        <v>97</v>
      </c>
      <c r="GT13" s="266">
        <v>0</v>
      </c>
      <c r="GU13" s="266"/>
      <c r="GV13" s="253">
        <v>5105</v>
      </c>
      <c r="GW13" s="254">
        <v>4042</v>
      </c>
      <c r="GX13" s="255">
        <v>9147</v>
      </c>
      <c r="GY13" s="256">
        <v>3231</v>
      </c>
      <c r="GZ13" s="257">
        <v>631</v>
      </c>
      <c r="HA13" s="257">
        <v>1578</v>
      </c>
      <c r="HB13" s="258">
        <v>0</v>
      </c>
      <c r="HC13" s="258">
        <v>396</v>
      </c>
      <c r="HD13" s="258">
        <v>2859</v>
      </c>
      <c r="HE13" s="258">
        <v>40</v>
      </c>
      <c r="HF13" s="258">
        <v>0</v>
      </c>
      <c r="HG13" s="258">
        <v>112</v>
      </c>
      <c r="HH13" s="258">
        <v>76</v>
      </c>
      <c r="HI13" s="1142">
        <v>222</v>
      </c>
      <c r="HJ13" s="1142">
        <v>0</v>
      </c>
      <c r="HK13" s="1308">
        <v>60.164999999999999</v>
      </c>
      <c r="HL13" s="7">
        <v>84.49</v>
      </c>
    </row>
    <row r="14" spans="1:220" ht="30" customHeight="1" thickBot="1">
      <c r="A14" s="267">
        <v>0.41666666666666669</v>
      </c>
      <c r="B14" s="260">
        <v>0</v>
      </c>
      <c r="C14" s="261">
        <v>0</v>
      </c>
      <c r="D14" s="261">
        <v>144</v>
      </c>
      <c r="E14" s="261">
        <v>0</v>
      </c>
      <c r="F14" s="262">
        <v>0</v>
      </c>
      <c r="G14" s="262">
        <v>0</v>
      </c>
      <c r="H14" s="261">
        <v>0</v>
      </c>
      <c r="I14" s="261">
        <v>395</v>
      </c>
      <c r="J14" s="261">
        <v>0</v>
      </c>
      <c r="K14" s="261"/>
      <c r="L14" s="261">
        <v>0</v>
      </c>
      <c r="M14" s="261">
        <v>0</v>
      </c>
      <c r="N14" s="261">
        <v>0</v>
      </c>
      <c r="O14" s="261">
        <v>0</v>
      </c>
      <c r="P14" s="261">
        <v>5</v>
      </c>
      <c r="Q14" s="261">
        <v>0</v>
      </c>
      <c r="R14" s="261">
        <v>300</v>
      </c>
      <c r="S14" s="261">
        <v>0</v>
      </c>
      <c r="T14" s="261">
        <v>0</v>
      </c>
      <c r="U14" s="261">
        <v>0</v>
      </c>
      <c r="V14" s="262">
        <v>8</v>
      </c>
      <c r="W14" s="261">
        <v>48</v>
      </c>
      <c r="X14" s="261">
        <v>0</v>
      </c>
      <c r="Y14" s="261">
        <v>0</v>
      </c>
      <c r="Z14" s="261">
        <v>0</v>
      </c>
      <c r="AA14" s="261">
        <v>0</v>
      </c>
      <c r="AB14" s="261">
        <v>0</v>
      </c>
      <c r="AC14" s="261">
        <v>0</v>
      </c>
      <c r="AD14" s="261">
        <v>0</v>
      </c>
      <c r="AE14" s="261">
        <v>0</v>
      </c>
      <c r="AF14" s="261">
        <v>17</v>
      </c>
      <c r="AG14" s="261">
        <v>20</v>
      </c>
      <c r="AH14" s="261">
        <v>0</v>
      </c>
      <c r="AI14" s="261">
        <v>24</v>
      </c>
      <c r="AJ14" s="261">
        <v>8</v>
      </c>
      <c r="AK14" s="261">
        <v>0</v>
      </c>
      <c r="AL14" s="261">
        <v>40</v>
      </c>
      <c r="AM14" s="261">
        <v>0</v>
      </c>
      <c r="AN14" s="261">
        <v>0</v>
      </c>
      <c r="AO14" s="261">
        <v>0</v>
      </c>
      <c r="AP14" s="261">
        <v>8</v>
      </c>
      <c r="AQ14" s="261">
        <v>217</v>
      </c>
      <c r="AR14" s="261">
        <v>0</v>
      </c>
      <c r="AS14" s="261">
        <v>0</v>
      </c>
      <c r="AT14" s="261">
        <v>0</v>
      </c>
      <c r="AU14" s="261"/>
      <c r="AV14" s="261">
        <v>0</v>
      </c>
      <c r="AW14" s="261">
        <v>56</v>
      </c>
      <c r="AX14" s="261">
        <v>0</v>
      </c>
      <c r="AY14" s="261">
        <v>0</v>
      </c>
      <c r="AZ14" s="261">
        <v>0</v>
      </c>
      <c r="BA14" s="261">
        <v>6</v>
      </c>
      <c r="BB14" s="261">
        <v>10</v>
      </c>
      <c r="BC14" s="261">
        <v>7</v>
      </c>
      <c r="BD14" s="261">
        <v>0</v>
      </c>
      <c r="BE14" s="261">
        <v>0</v>
      </c>
      <c r="BF14" s="261">
        <v>0</v>
      </c>
      <c r="BG14" s="261">
        <v>0</v>
      </c>
      <c r="BH14" s="261">
        <v>270</v>
      </c>
      <c r="BI14" s="261">
        <v>148</v>
      </c>
      <c r="BJ14" s="261">
        <v>0</v>
      </c>
      <c r="BK14" s="261">
        <v>0</v>
      </c>
      <c r="BL14" s="261">
        <v>10</v>
      </c>
      <c r="BM14" s="261">
        <v>5</v>
      </c>
      <c r="BN14" s="261">
        <v>0</v>
      </c>
      <c r="BO14" s="262">
        <v>51</v>
      </c>
      <c r="BP14" s="262">
        <v>0</v>
      </c>
      <c r="BQ14" s="262">
        <v>40</v>
      </c>
      <c r="BR14" s="261">
        <v>8</v>
      </c>
      <c r="BS14" s="262">
        <v>0</v>
      </c>
      <c r="BT14" s="262">
        <v>5</v>
      </c>
      <c r="BU14" s="262">
        <v>33</v>
      </c>
      <c r="BV14" s="262">
        <v>11</v>
      </c>
      <c r="BW14" s="263">
        <v>84</v>
      </c>
      <c r="BX14" s="262">
        <v>67</v>
      </c>
      <c r="BY14" s="262">
        <v>0</v>
      </c>
      <c r="BZ14" s="262">
        <v>0</v>
      </c>
      <c r="CA14" s="510">
        <v>1</v>
      </c>
      <c r="CB14" s="262">
        <v>38</v>
      </c>
      <c r="CC14" s="262">
        <v>40</v>
      </c>
      <c r="CD14" s="262">
        <v>31</v>
      </c>
      <c r="CE14" s="262">
        <v>43</v>
      </c>
      <c r="CF14" s="262">
        <v>130</v>
      </c>
      <c r="CG14" s="262">
        <v>0</v>
      </c>
      <c r="CH14" s="262">
        <v>20</v>
      </c>
      <c r="CI14" s="262">
        <v>0</v>
      </c>
      <c r="CJ14" s="262">
        <v>0</v>
      </c>
      <c r="CK14" s="262">
        <v>0</v>
      </c>
      <c r="CL14" s="262">
        <v>16</v>
      </c>
      <c r="CM14" s="262">
        <v>0</v>
      </c>
      <c r="CN14" s="262">
        <v>10</v>
      </c>
      <c r="CO14" s="262">
        <v>270</v>
      </c>
      <c r="CP14" s="262">
        <v>16</v>
      </c>
      <c r="CQ14" s="262">
        <v>0</v>
      </c>
      <c r="CR14" s="262">
        <v>0</v>
      </c>
      <c r="CS14" s="262">
        <v>0</v>
      </c>
      <c r="CT14" s="262">
        <v>0</v>
      </c>
      <c r="CU14" s="262">
        <v>0</v>
      </c>
      <c r="CV14" s="262">
        <v>9</v>
      </c>
      <c r="CW14" s="262">
        <v>0</v>
      </c>
      <c r="CX14" s="262">
        <v>17</v>
      </c>
      <c r="CY14" s="511">
        <v>16</v>
      </c>
      <c r="CZ14" s="262">
        <v>0</v>
      </c>
      <c r="DA14" s="262">
        <v>17</v>
      </c>
      <c r="DB14" s="262">
        <v>6</v>
      </c>
      <c r="DC14" s="262">
        <v>365</v>
      </c>
      <c r="DD14" s="262">
        <v>59</v>
      </c>
      <c r="DE14" s="262">
        <v>17</v>
      </c>
      <c r="DF14" s="262">
        <v>17</v>
      </c>
      <c r="DG14" s="262">
        <v>3</v>
      </c>
      <c r="DH14" s="262">
        <v>30</v>
      </c>
      <c r="DI14" s="262">
        <v>0</v>
      </c>
      <c r="DJ14" s="262">
        <v>17</v>
      </c>
      <c r="DK14" s="262">
        <v>0</v>
      </c>
      <c r="DL14" s="262">
        <v>9</v>
      </c>
      <c r="DM14" s="262">
        <v>0</v>
      </c>
      <c r="DN14" s="262">
        <v>340</v>
      </c>
      <c r="DO14" s="262">
        <v>17</v>
      </c>
      <c r="DP14" s="262">
        <v>39</v>
      </c>
      <c r="DQ14" s="262">
        <v>0</v>
      </c>
      <c r="DR14" s="262">
        <v>17</v>
      </c>
      <c r="DS14" s="262">
        <v>0</v>
      </c>
      <c r="DT14" s="262">
        <v>1</v>
      </c>
      <c r="DU14" s="262">
        <v>25</v>
      </c>
      <c r="DV14" s="262">
        <v>0</v>
      </c>
      <c r="DW14" s="262">
        <v>0</v>
      </c>
      <c r="DX14" s="262">
        <v>350</v>
      </c>
      <c r="DY14" s="262">
        <v>17</v>
      </c>
      <c r="DZ14" s="262">
        <v>0</v>
      </c>
      <c r="EA14" s="262">
        <v>282</v>
      </c>
      <c r="EB14" s="262">
        <v>0</v>
      </c>
      <c r="EC14" s="262">
        <v>158</v>
      </c>
      <c r="ED14" s="262">
        <v>415</v>
      </c>
      <c r="EE14" s="262">
        <v>100</v>
      </c>
      <c r="EF14" s="262">
        <v>1</v>
      </c>
      <c r="EG14" s="262"/>
      <c r="EH14" s="264">
        <v>631</v>
      </c>
      <c r="EI14" s="265">
        <v>0</v>
      </c>
      <c r="EJ14" s="265">
        <v>0</v>
      </c>
      <c r="EK14" s="265">
        <v>0</v>
      </c>
      <c r="EL14" s="265">
        <v>0</v>
      </c>
      <c r="EM14" s="265">
        <v>0</v>
      </c>
      <c r="EN14" s="265">
        <v>0</v>
      </c>
      <c r="EO14" s="265">
        <v>0</v>
      </c>
      <c r="EP14" s="265">
        <v>0</v>
      </c>
      <c r="EQ14" s="265">
        <v>0</v>
      </c>
      <c r="ER14" s="265">
        <v>0</v>
      </c>
      <c r="ES14" s="265">
        <v>110</v>
      </c>
      <c r="ET14" s="265">
        <v>4</v>
      </c>
      <c r="EU14" s="265">
        <v>0</v>
      </c>
      <c r="EV14" s="265">
        <v>0</v>
      </c>
      <c r="EW14" s="265">
        <v>0</v>
      </c>
      <c r="EX14" s="265">
        <v>0</v>
      </c>
      <c r="EY14" s="265">
        <v>0</v>
      </c>
      <c r="EZ14" s="265">
        <v>0</v>
      </c>
      <c r="FA14" s="265">
        <v>0</v>
      </c>
      <c r="FB14" s="265">
        <v>0</v>
      </c>
      <c r="FC14" s="265">
        <v>0</v>
      </c>
      <c r="FD14" s="265">
        <v>0</v>
      </c>
      <c r="FE14" s="265">
        <v>0</v>
      </c>
      <c r="FF14" s="265">
        <v>0</v>
      </c>
      <c r="FG14" s="265">
        <v>0</v>
      </c>
      <c r="FH14" s="265">
        <v>0</v>
      </c>
      <c r="FI14" s="265">
        <v>8</v>
      </c>
      <c r="FJ14" s="265">
        <v>0</v>
      </c>
      <c r="FK14" s="265">
        <v>0</v>
      </c>
      <c r="FL14" s="265">
        <v>170</v>
      </c>
      <c r="FM14" s="265">
        <v>0</v>
      </c>
      <c r="FN14" s="265">
        <v>0</v>
      </c>
      <c r="FO14" s="266">
        <v>0</v>
      </c>
      <c r="FP14" s="266">
        <v>0</v>
      </c>
      <c r="FQ14" s="266">
        <v>0</v>
      </c>
      <c r="FR14" s="266">
        <v>0</v>
      </c>
      <c r="FS14" s="266">
        <v>0</v>
      </c>
      <c r="FT14" s="266">
        <v>0</v>
      </c>
      <c r="FU14" s="266">
        <v>201</v>
      </c>
      <c r="FV14" s="266">
        <v>0</v>
      </c>
      <c r="FW14" s="266">
        <v>250</v>
      </c>
      <c r="FX14" s="266">
        <v>0</v>
      </c>
      <c r="FY14" s="266">
        <v>0</v>
      </c>
      <c r="FZ14" s="266">
        <v>0</v>
      </c>
      <c r="GA14" s="266">
        <v>0</v>
      </c>
      <c r="GB14" s="266">
        <v>0</v>
      </c>
      <c r="GC14" s="266">
        <v>0</v>
      </c>
      <c r="GD14" s="266">
        <v>4</v>
      </c>
      <c r="GE14" s="266">
        <v>0</v>
      </c>
      <c r="GF14" s="266">
        <v>580</v>
      </c>
      <c r="GG14" s="266">
        <v>160</v>
      </c>
      <c r="GH14" s="266">
        <v>0</v>
      </c>
      <c r="GI14" s="266">
        <v>0</v>
      </c>
      <c r="GJ14" s="266">
        <v>2</v>
      </c>
      <c r="GK14" s="266">
        <v>65</v>
      </c>
      <c r="GL14" s="266">
        <v>0</v>
      </c>
      <c r="GM14" s="266">
        <v>0</v>
      </c>
      <c r="GN14" s="266">
        <v>0</v>
      </c>
      <c r="GO14" s="266">
        <v>358</v>
      </c>
      <c r="GP14" s="266">
        <v>26</v>
      </c>
      <c r="GQ14" s="266">
        <v>150</v>
      </c>
      <c r="GR14" s="266">
        <v>1015</v>
      </c>
      <c r="GS14" s="266">
        <v>158</v>
      </c>
      <c r="GT14" s="266">
        <v>0</v>
      </c>
      <c r="GU14" s="266"/>
      <c r="GV14" s="253">
        <v>5004</v>
      </c>
      <c r="GW14" s="254">
        <v>3892</v>
      </c>
      <c r="GX14" s="255">
        <v>8896</v>
      </c>
      <c r="GY14" s="256">
        <v>3175</v>
      </c>
      <c r="GZ14" s="257">
        <v>631</v>
      </c>
      <c r="HA14" s="257">
        <v>1476</v>
      </c>
      <c r="HB14" s="258">
        <v>0</v>
      </c>
      <c r="HC14" s="258">
        <v>276</v>
      </c>
      <c r="HD14" s="258">
        <v>2713</v>
      </c>
      <c r="HE14" s="258">
        <v>40</v>
      </c>
      <c r="HF14" s="258">
        <v>0</v>
      </c>
      <c r="HG14" s="258">
        <v>161</v>
      </c>
      <c r="HH14" s="258">
        <v>84</v>
      </c>
      <c r="HI14" s="1142">
        <v>339</v>
      </c>
      <c r="HJ14" s="1142">
        <v>0</v>
      </c>
      <c r="HK14" s="1308">
        <v>0</v>
      </c>
      <c r="HL14" s="7">
        <v>84.49</v>
      </c>
    </row>
    <row r="15" spans="1:220" ht="30" customHeight="1" thickBot="1">
      <c r="A15" s="267">
        <v>0.45833333333333331</v>
      </c>
      <c r="B15" s="260">
        <v>0</v>
      </c>
      <c r="C15" s="261">
        <v>0</v>
      </c>
      <c r="D15" s="261">
        <v>140</v>
      </c>
      <c r="E15" s="261">
        <v>0</v>
      </c>
      <c r="F15" s="262">
        <v>0</v>
      </c>
      <c r="G15" s="262">
        <v>0</v>
      </c>
      <c r="H15" s="261">
        <v>0</v>
      </c>
      <c r="I15" s="261">
        <v>403</v>
      </c>
      <c r="J15" s="261">
        <v>0</v>
      </c>
      <c r="K15" s="261"/>
      <c r="L15" s="261">
        <v>0</v>
      </c>
      <c r="M15" s="261">
        <v>0</v>
      </c>
      <c r="N15" s="261">
        <v>0</v>
      </c>
      <c r="O15" s="261">
        <v>0</v>
      </c>
      <c r="P15" s="261">
        <v>0</v>
      </c>
      <c r="Q15" s="261">
        <v>10</v>
      </c>
      <c r="R15" s="261">
        <v>300</v>
      </c>
      <c r="S15" s="261">
        <v>0</v>
      </c>
      <c r="T15" s="261">
        <v>0</v>
      </c>
      <c r="U15" s="261">
        <v>0</v>
      </c>
      <c r="V15" s="262">
        <v>8</v>
      </c>
      <c r="W15" s="261">
        <v>48</v>
      </c>
      <c r="X15" s="261">
        <v>0</v>
      </c>
      <c r="Y15" s="261">
        <v>0</v>
      </c>
      <c r="Z15" s="261">
        <v>0</v>
      </c>
      <c r="AA15" s="261">
        <v>0</v>
      </c>
      <c r="AB15" s="261">
        <v>0</v>
      </c>
      <c r="AC15" s="261">
        <v>0</v>
      </c>
      <c r="AD15" s="261">
        <v>0</v>
      </c>
      <c r="AE15" s="261">
        <v>0</v>
      </c>
      <c r="AF15" s="261">
        <v>17</v>
      </c>
      <c r="AG15" s="261">
        <v>22</v>
      </c>
      <c r="AH15" s="261">
        <v>25</v>
      </c>
      <c r="AI15" s="261">
        <v>24</v>
      </c>
      <c r="AJ15" s="261">
        <v>8</v>
      </c>
      <c r="AK15" s="261">
        <v>0</v>
      </c>
      <c r="AL15" s="261">
        <v>40</v>
      </c>
      <c r="AM15" s="261">
        <v>0</v>
      </c>
      <c r="AN15" s="261">
        <v>0</v>
      </c>
      <c r="AO15" s="261">
        <v>0</v>
      </c>
      <c r="AP15" s="261">
        <v>8</v>
      </c>
      <c r="AQ15" s="261">
        <v>217</v>
      </c>
      <c r="AR15" s="261">
        <v>0</v>
      </c>
      <c r="AS15" s="261">
        <v>0</v>
      </c>
      <c r="AT15" s="261">
        <v>0</v>
      </c>
      <c r="AU15" s="261"/>
      <c r="AV15" s="261">
        <v>0</v>
      </c>
      <c r="AW15" s="261">
        <v>56</v>
      </c>
      <c r="AX15" s="261">
        <v>0</v>
      </c>
      <c r="AY15" s="261">
        <v>0</v>
      </c>
      <c r="AZ15" s="261">
        <v>0</v>
      </c>
      <c r="BA15" s="261">
        <v>6</v>
      </c>
      <c r="BB15" s="261">
        <v>10</v>
      </c>
      <c r="BC15" s="261">
        <v>6</v>
      </c>
      <c r="BD15" s="261">
        <v>0</v>
      </c>
      <c r="BE15" s="261">
        <v>0</v>
      </c>
      <c r="BF15" s="261">
        <v>0</v>
      </c>
      <c r="BG15" s="261">
        <v>0</v>
      </c>
      <c r="BH15" s="261">
        <v>290</v>
      </c>
      <c r="BI15" s="261">
        <v>151</v>
      </c>
      <c r="BJ15" s="261">
        <v>8</v>
      </c>
      <c r="BK15" s="261">
        <v>0</v>
      </c>
      <c r="BL15" s="261">
        <v>10</v>
      </c>
      <c r="BM15" s="261">
        <v>5</v>
      </c>
      <c r="BN15" s="261">
        <v>0</v>
      </c>
      <c r="BO15" s="262">
        <v>0</v>
      </c>
      <c r="BP15" s="262">
        <v>0</v>
      </c>
      <c r="BQ15" s="262">
        <v>33</v>
      </c>
      <c r="BR15" s="261">
        <v>8</v>
      </c>
      <c r="BS15" s="262">
        <v>0</v>
      </c>
      <c r="BT15" s="262">
        <v>5</v>
      </c>
      <c r="BU15" s="262">
        <v>33</v>
      </c>
      <c r="BV15" s="262">
        <v>11</v>
      </c>
      <c r="BW15" s="263">
        <v>98</v>
      </c>
      <c r="BX15" s="262">
        <v>63</v>
      </c>
      <c r="BY15" s="262">
        <v>0</v>
      </c>
      <c r="BZ15" s="262">
        <v>0</v>
      </c>
      <c r="CA15" s="510">
        <v>2</v>
      </c>
      <c r="CB15" s="262">
        <v>38</v>
      </c>
      <c r="CC15" s="262">
        <v>40</v>
      </c>
      <c r="CD15" s="262">
        <v>31</v>
      </c>
      <c r="CE15" s="262">
        <v>44</v>
      </c>
      <c r="CF15" s="262">
        <v>130</v>
      </c>
      <c r="CG15" s="262">
        <v>0</v>
      </c>
      <c r="CH15" s="262">
        <v>20</v>
      </c>
      <c r="CI15" s="262">
        <v>0</v>
      </c>
      <c r="CJ15" s="262">
        <v>0</v>
      </c>
      <c r="CK15" s="262">
        <v>0</v>
      </c>
      <c r="CL15" s="262">
        <v>16</v>
      </c>
      <c r="CM15" s="262">
        <v>0</v>
      </c>
      <c r="CN15" s="262">
        <v>10</v>
      </c>
      <c r="CO15" s="262">
        <v>310</v>
      </c>
      <c r="CP15" s="262">
        <v>16</v>
      </c>
      <c r="CQ15" s="262">
        <v>0</v>
      </c>
      <c r="CR15" s="262">
        <v>0</v>
      </c>
      <c r="CS15" s="262">
        <v>0</v>
      </c>
      <c r="CT15" s="262">
        <v>0</v>
      </c>
      <c r="CU15" s="262">
        <v>0</v>
      </c>
      <c r="CV15" s="262">
        <v>19</v>
      </c>
      <c r="CW15" s="262">
        <v>0</v>
      </c>
      <c r="CX15" s="262">
        <v>17</v>
      </c>
      <c r="CY15" s="511">
        <v>17</v>
      </c>
      <c r="CZ15" s="262">
        <v>0</v>
      </c>
      <c r="DA15" s="262">
        <v>17</v>
      </c>
      <c r="DB15" s="262">
        <v>6</v>
      </c>
      <c r="DC15" s="262">
        <v>379</v>
      </c>
      <c r="DD15" s="262">
        <v>59</v>
      </c>
      <c r="DE15" s="262">
        <v>17</v>
      </c>
      <c r="DF15" s="262">
        <v>17</v>
      </c>
      <c r="DG15" s="262">
        <v>4</v>
      </c>
      <c r="DH15" s="262">
        <v>30</v>
      </c>
      <c r="DI15" s="262">
        <v>0</v>
      </c>
      <c r="DJ15" s="262">
        <v>17</v>
      </c>
      <c r="DK15" s="262">
        <v>0</v>
      </c>
      <c r="DL15" s="262">
        <v>9</v>
      </c>
      <c r="DM15" s="262">
        <v>0</v>
      </c>
      <c r="DN15" s="262">
        <v>343</v>
      </c>
      <c r="DO15" s="262">
        <v>17</v>
      </c>
      <c r="DP15" s="262">
        <v>35</v>
      </c>
      <c r="DQ15" s="262">
        <v>17</v>
      </c>
      <c r="DR15" s="262">
        <v>17</v>
      </c>
      <c r="DS15" s="262">
        <v>10</v>
      </c>
      <c r="DT15" s="262">
        <v>10</v>
      </c>
      <c r="DU15" s="262">
        <v>29</v>
      </c>
      <c r="DV15" s="262">
        <v>0</v>
      </c>
      <c r="DW15" s="262">
        <v>0</v>
      </c>
      <c r="DX15" s="262">
        <v>350</v>
      </c>
      <c r="DY15" s="262">
        <v>17</v>
      </c>
      <c r="DZ15" s="262">
        <v>0</v>
      </c>
      <c r="EA15" s="262">
        <v>282</v>
      </c>
      <c r="EB15" s="262">
        <v>2</v>
      </c>
      <c r="EC15" s="262">
        <v>158</v>
      </c>
      <c r="ED15" s="262">
        <v>417</v>
      </c>
      <c r="EE15" s="262">
        <v>100</v>
      </c>
      <c r="EF15" s="262">
        <v>4</v>
      </c>
      <c r="EG15" s="262"/>
      <c r="EH15" s="264">
        <v>902</v>
      </c>
      <c r="EI15" s="265">
        <v>0</v>
      </c>
      <c r="EJ15" s="265">
        <v>0</v>
      </c>
      <c r="EK15" s="265">
        <v>0</v>
      </c>
      <c r="EL15" s="265">
        <v>0</v>
      </c>
      <c r="EM15" s="265">
        <v>0</v>
      </c>
      <c r="EN15" s="265">
        <v>0</v>
      </c>
      <c r="EO15" s="265">
        <v>0</v>
      </c>
      <c r="EP15" s="265">
        <v>0</v>
      </c>
      <c r="EQ15" s="265">
        <v>0</v>
      </c>
      <c r="ER15" s="265">
        <v>0</v>
      </c>
      <c r="ES15" s="265">
        <v>110</v>
      </c>
      <c r="ET15" s="265">
        <v>0</v>
      </c>
      <c r="EU15" s="265">
        <v>0</v>
      </c>
      <c r="EV15" s="265">
        <v>0</v>
      </c>
      <c r="EW15" s="265">
        <v>0</v>
      </c>
      <c r="EX15" s="265">
        <v>0</v>
      </c>
      <c r="EY15" s="265">
        <v>0</v>
      </c>
      <c r="EZ15" s="265">
        <v>0</v>
      </c>
      <c r="FA15" s="265">
        <v>0</v>
      </c>
      <c r="FB15" s="265">
        <v>0</v>
      </c>
      <c r="FC15" s="265">
        <v>0</v>
      </c>
      <c r="FD15" s="265">
        <v>0</v>
      </c>
      <c r="FE15" s="265">
        <v>0</v>
      </c>
      <c r="FF15" s="265">
        <v>0</v>
      </c>
      <c r="FG15" s="265">
        <v>0</v>
      </c>
      <c r="FH15" s="265">
        <v>0</v>
      </c>
      <c r="FI15" s="265">
        <v>0</v>
      </c>
      <c r="FJ15" s="265">
        <v>0</v>
      </c>
      <c r="FK15" s="265">
        <v>0</v>
      </c>
      <c r="FL15" s="265">
        <v>170</v>
      </c>
      <c r="FM15" s="265">
        <v>0</v>
      </c>
      <c r="FN15" s="265">
        <v>0</v>
      </c>
      <c r="FO15" s="266">
        <v>0</v>
      </c>
      <c r="FP15" s="266">
        <v>0</v>
      </c>
      <c r="FQ15" s="266">
        <v>0</v>
      </c>
      <c r="FR15" s="266">
        <v>0</v>
      </c>
      <c r="FS15" s="266">
        <v>0</v>
      </c>
      <c r="FT15" s="266">
        <v>0</v>
      </c>
      <c r="FU15" s="266">
        <v>150</v>
      </c>
      <c r="FV15" s="266">
        <v>0</v>
      </c>
      <c r="FW15" s="266">
        <v>250</v>
      </c>
      <c r="FX15" s="266">
        <v>0</v>
      </c>
      <c r="FY15" s="266">
        <v>0</v>
      </c>
      <c r="FZ15" s="266">
        <v>0</v>
      </c>
      <c r="GA15" s="266">
        <v>0</v>
      </c>
      <c r="GB15" s="266">
        <v>0</v>
      </c>
      <c r="GC15" s="266">
        <v>0</v>
      </c>
      <c r="GD15" s="266">
        <v>6</v>
      </c>
      <c r="GE15" s="266">
        <v>0</v>
      </c>
      <c r="GF15" s="266">
        <v>640</v>
      </c>
      <c r="GG15" s="266">
        <v>180</v>
      </c>
      <c r="GH15" s="266">
        <v>0</v>
      </c>
      <c r="GI15" s="266">
        <v>0</v>
      </c>
      <c r="GJ15" s="266">
        <v>4</v>
      </c>
      <c r="GK15" s="266">
        <v>62</v>
      </c>
      <c r="GL15" s="266">
        <v>0</v>
      </c>
      <c r="GM15" s="266">
        <v>0</v>
      </c>
      <c r="GN15" s="266">
        <v>0</v>
      </c>
      <c r="GO15" s="266">
        <v>358</v>
      </c>
      <c r="GP15" s="266">
        <v>31</v>
      </c>
      <c r="GQ15" s="266">
        <v>150</v>
      </c>
      <c r="GR15" s="266">
        <v>1056</v>
      </c>
      <c r="GS15" s="266">
        <v>197</v>
      </c>
      <c r="GT15" s="266">
        <v>0</v>
      </c>
      <c r="GU15" s="266"/>
      <c r="GV15" s="253">
        <v>5136</v>
      </c>
      <c r="GW15" s="254">
        <v>4266</v>
      </c>
      <c r="GX15" s="255">
        <v>9402</v>
      </c>
      <c r="GY15" s="256">
        <v>3193</v>
      </c>
      <c r="GZ15" s="257">
        <v>902</v>
      </c>
      <c r="HA15" s="257">
        <v>1491</v>
      </c>
      <c r="HB15" s="258">
        <v>0</v>
      </c>
      <c r="HC15" s="258">
        <v>317</v>
      </c>
      <c r="HD15" s="258">
        <v>2814</v>
      </c>
      <c r="HE15" s="258">
        <v>40</v>
      </c>
      <c r="HF15" s="258">
        <v>0</v>
      </c>
      <c r="HG15" s="258">
        <v>154</v>
      </c>
      <c r="HH15" s="258">
        <v>98</v>
      </c>
      <c r="HI15" s="1142">
        <v>387</v>
      </c>
      <c r="HJ15" s="1142">
        <v>2</v>
      </c>
      <c r="HK15" s="1308">
        <v>0</v>
      </c>
      <c r="HL15" s="7">
        <v>84.49</v>
      </c>
    </row>
    <row r="16" spans="1:220" ht="30" customHeight="1" thickBot="1">
      <c r="A16" s="267">
        <v>0.5</v>
      </c>
      <c r="B16" s="260">
        <v>0</v>
      </c>
      <c r="C16" s="261">
        <v>0</v>
      </c>
      <c r="D16" s="261">
        <v>138</v>
      </c>
      <c r="E16" s="261">
        <v>0</v>
      </c>
      <c r="F16" s="262">
        <v>0</v>
      </c>
      <c r="G16" s="262">
        <v>0</v>
      </c>
      <c r="H16" s="261">
        <v>0</v>
      </c>
      <c r="I16" s="261">
        <v>411</v>
      </c>
      <c r="J16" s="261">
        <v>0</v>
      </c>
      <c r="K16" s="261"/>
      <c r="L16" s="261">
        <v>0</v>
      </c>
      <c r="M16" s="261">
        <v>0</v>
      </c>
      <c r="N16" s="261">
        <v>0</v>
      </c>
      <c r="O16" s="261">
        <v>0</v>
      </c>
      <c r="P16" s="261">
        <v>0</v>
      </c>
      <c r="Q16" s="261">
        <v>15</v>
      </c>
      <c r="R16" s="261">
        <v>300</v>
      </c>
      <c r="S16" s="261">
        <v>0</v>
      </c>
      <c r="T16" s="261">
        <v>0</v>
      </c>
      <c r="U16" s="261">
        <v>0</v>
      </c>
      <c r="V16" s="262">
        <v>8</v>
      </c>
      <c r="W16" s="261">
        <v>48</v>
      </c>
      <c r="X16" s="261">
        <v>0</v>
      </c>
      <c r="Y16" s="261">
        <v>0</v>
      </c>
      <c r="Z16" s="261">
        <v>0</v>
      </c>
      <c r="AA16" s="261">
        <v>0</v>
      </c>
      <c r="AB16" s="261">
        <v>0</v>
      </c>
      <c r="AC16" s="261">
        <v>0</v>
      </c>
      <c r="AD16" s="261">
        <v>0</v>
      </c>
      <c r="AE16" s="261">
        <v>0</v>
      </c>
      <c r="AF16" s="261">
        <v>17</v>
      </c>
      <c r="AG16" s="261">
        <v>22</v>
      </c>
      <c r="AH16" s="261">
        <v>25</v>
      </c>
      <c r="AI16" s="261">
        <v>18</v>
      </c>
      <c r="AJ16" s="261">
        <v>8</v>
      </c>
      <c r="AK16" s="261">
        <v>0</v>
      </c>
      <c r="AL16" s="261">
        <v>40</v>
      </c>
      <c r="AM16" s="261">
        <v>0</v>
      </c>
      <c r="AN16" s="261">
        <v>0</v>
      </c>
      <c r="AO16" s="261">
        <v>0</v>
      </c>
      <c r="AP16" s="261">
        <v>8</v>
      </c>
      <c r="AQ16" s="261">
        <v>217</v>
      </c>
      <c r="AR16" s="261">
        <v>0</v>
      </c>
      <c r="AS16" s="261">
        <v>0</v>
      </c>
      <c r="AT16" s="261">
        <v>0</v>
      </c>
      <c r="AU16" s="261"/>
      <c r="AV16" s="261">
        <v>0</v>
      </c>
      <c r="AW16" s="261">
        <v>56</v>
      </c>
      <c r="AX16" s="261">
        <v>0</v>
      </c>
      <c r="AY16" s="261">
        <v>0</v>
      </c>
      <c r="AZ16" s="261">
        <v>0</v>
      </c>
      <c r="BA16" s="261">
        <v>6</v>
      </c>
      <c r="BB16" s="261">
        <v>10</v>
      </c>
      <c r="BC16" s="261">
        <v>2</v>
      </c>
      <c r="BD16" s="261">
        <v>0</v>
      </c>
      <c r="BE16" s="261">
        <v>0</v>
      </c>
      <c r="BF16" s="261">
        <v>0</v>
      </c>
      <c r="BG16" s="261">
        <v>0</v>
      </c>
      <c r="BH16" s="261">
        <v>270</v>
      </c>
      <c r="BI16" s="261">
        <v>149</v>
      </c>
      <c r="BJ16" s="261">
        <v>8</v>
      </c>
      <c r="BK16" s="261">
        <v>0</v>
      </c>
      <c r="BL16" s="261">
        <v>10</v>
      </c>
      <c r="BM16" s="261">
        <v>5</v>
      </c>
      <c r="BN16" s="261">
        <v>0</v>
      </c>
      <c r="BO16" s="262">
        <v>43</v>
      </c>
      <c r="BP16" s="262">
        <v>0</v>
      </c>
      <c r="BQ16" s="262">
        <v>33</v>
      </c>
      <c r="BR16" s="261">
        <v>10</v>
      </c>
      <c r="BS16" s="262">
        <v>0</v>
      </c>
      <c r="BT16" s="262">
        <v>5</v>
      </c>
      <c r="BU16" s="262">
        <v>33</v>
      </c>
      <c r="BV16" s="262">
        <v>9</v>
      </c>
      <c r="BW16" s="263">
        <v>104</v>
      </c>
      <c r="BX16" s="262">
        <v>31</v>
      </c>
      <c r="BY16" s="262">
        <v>0</v>
      </c>
      <c r="BZ16" s="262">
        <v>0</v>
      </c>
      <c r="CA16" s="510">
        <v>2</v>
      </c>
      <c r="CB16" s="262">
        <v>38</v>
      </c>
      <c r="CC16" s="262">
        <v>40</v>
      </c>
      <c r="CD16" s="262">
        <v>31</v>
      </c>
      <c r="CE16" s="262">
        <v>41</v>
      </c>
      <c r="CF16" s="262">
        <v>130</v>
      </c>
      <c r="CG16" s="262">
        <v>0</v>
      </c>
      <c r="CH16" s="262">
        <v>20</v>
      </c>
      <c r="CI16" s="262">
        <v>0</v>
      </c>
      <c r="CJ16" s="262">
        <v>0</v>
      </c>
      <c r="CK16" s="262">
        <v>0</v>
      </c>
      <c r="CL16" s="262">
        <v>15</v>
      </c>
      <c r="CM16" s="262">
        <v>0</v>
      </c>
      <c r="CN16" s="262">
        <v>10</v>
      </c>
      <c r="CO16" s="262">
        <v>290</v>
      </c>
      <c r="CP16" s="262">
        <v>16</v>
      </c>
      <c r="CQ16" s="262">
        <v>0</v>
      </c>
      <c r="CR16" s="262">
        <v>0</v>
      </c>
      <c r="CS16" s="262">
        <v>0</v>
      </c>
      <c r="CT16" s="262">
        <v>0</v>
      </c>
      <c r="CU16" s="262">
        <v>0</v>
      </c>
      <c r="CV16" s="262">
        <v>19</v>
      </c>
      <c r="CW16" s="262">
        <v>0</v>
      </c>
      <c r="CX16" s="262">
        <v>17</v>
      </c>
      <c r="CY16" s="511">
        <v>13</v>
      </c>
      <c r="CZ16" s="262">
        <v>25</v>
      </c>
      <c r="DA16" s="262">
        <v>29</v>
      </c>
      <c r="DB16" s="262">
        <v>5</v>
      </c>
      <c r="DC16" s="262">
        <v>364</v>
      </c>
      <c r="DD16" s="262">
        <v>59</v>
      </c>
      <c r="DE16" s="262">
        <v>17</v>
      </c>
      <c r="DF16" s="262">
        <v>17</v>
      </c>
      <c r="DG16" s="262">
        <v>3</v>
      </c>
      <c r="DH16" s="262">
        <v>69</v>
      </c>
      <c r="DI16" s="262">
        <v>13</v>
      </c>
      <c r="DJ16" s="262">
        <v>17</v>
      </c>
      <c r="DK16" s="262">
        <v>0</v>
      </c>
      <c r="DL16" s="262">
        <v>28</v>
      </c>
      <c r="DM16" s="262">
        <v>25</v>
      </c>
      <c r="DN16" s="262">
        <v>340</v>
      </c>
      <c r="DO16" s="262">
        <v>17</v>
      </c>
      <c r="DP16" s="262">
        <v>20</v>
      </c>
      <c r="DQ16" s="262">
        <v>17</v>
      </c>
      <c r="DR16" s="262">
        <v>17</v>
      </c>
      <c r="DS16" s="262">
        <v>92</v>
      </c>
      <c r="DT16" s="262">
        <v>17</v>
      </c>
      <c r="DU16" s="262">
        <v>30</v>
      </c>
      <c r="DV16" s="262">
        <v>1</v>
      </c>
      <c r="DW16" s="262">
        <v>0</v>
      </c>
      <c r="DX16" s="262">
        <v>350</v>
      </c>
      <c r="DY16" s="262">
        <v>17</v>
      </c>
      <c r="DZ16" s="262">
        <v>0</v>
      </c>
      <c r="EA16" s="262">
        <v>284</v>
      </c>
      <c r="EB16" s="262">
        <v>3</v>
      </c>
      <c r="EC16" s="262">
        <v>158</v>
      </c>
      <c r="ED16" s="262">
        <v>423</v>
      </c>
      <c r="EE16" s="262">
        <v>100</v>
      </c>
      <c r="EF16" s="262">
        <v>3</v>
      </c>
      <c r="EG16" s="262"/>
      <c r="EH16" s="264">
        <v>902</v>
      </c>
      <c r="EI16" s="265">
        <v>0</v>
      </c>
      <c r="EJ16" s="265">
        <v>0</v>
      </c>
      <c r="EK16" s="265">
        <v>0</v>
      </c>
      <c r="EL16" s="265">
        <v>0</v>
      </c>
      <c r="EM16" s="265">
        <v>0</v>
      </c>
      <c r="EN16" s="265">
        <v>0</v>
      </c>
      <c r="EO16" s="265">
        <v>0</v>
      </c>
      <c r="EP16" s="265">
        <v>0</v>
      </c>
      <c r="EQ16" s="265">
        <v>0</v>
      </c>
      <c r="ER16" s="265">
        <v>0</v>
      </c>
      <c r="ES16" s="265">
        <v>110</v>
      </c>
      <c r="ET16" s="265">
        <v>4</v>
      </c>
      <c r="EU16" s="265">
        <v>0</v>
      </c>
      <c r="EV16" s="265">
        <v>0</v>
      </c>
      <c r="EW16" s="265">
        <v>0</v>
      </c>
      <c r="EX16" s="265">
        <v>0</v>
      </c>
      <c r="EY16" s="265">
        <v>0</v>
      </c>
      <c r="EZ16" s="265">
        <v>0</v>
      </c>
      <c r="FA16" s="265">
        <v>0</v>
      </c>
      <c r="FB16" s="265">
        <v>0</v>
      </c>
      <c r="FC16" s="265">
        <v>0</v>
      </c>
      <c r="FD16" s="265">
        <v>0</v>
      </c>
      <c r="FE16" s="265">
        <v>0</v>
      </c>
      <c r="FF16" s="265">
        <v>0</v>
      </c>
      <c r="FG16" s="265">
        <v>0</v>
      </c>
      <c r="FH16" s="265">
        <v>0</v>
      </c>
      <c r="FI16" s="265">
        <v>8</v>
      </c>
      <c r="FJ16" s="265">
        <v>0</v>
      </c>
      <c r="FK16" s="265">
        <v>0</v>
      </c>
      <c r="FL16" s="265">
        <v>170</v>
      </c>
      <c r="FM16" s="265">
        <v>0</v>
      </c>
      <c r="FN16" s="265">
        <v>0</v>
      </c>
      <c r="FO16" s="266">
        <v>0</v>
      </c>
      <c r="FP16" s="266">
        <v>0</v>
      </c>
      <c r="FQ16" s="266">
        <v>0</v>
      </c>
      <c r="FR16" s="266">
        <v>0</v>
      </c>
      <c r="FS16" s="266">
        <v>0</v>
      </c>
      <c r="FT16" s="266">
        <v>0</v>
      </c>
      <c r="FU16" s="266">
        <v>150</v>
      </c>
      <c r="FV16" s="266">
        <v>0</v>
      </c>
      <c r="FW16" s="266">
        <v>250</v>
      </c>
      <c r="FX16" s="266">
        <v>0</v>
      </c>
      <c r="FY16" s="266">
        <v>0</v>
      </c>
      <c r="FZ16" s="266">
        <v>0</v>
      </c>
      <c r="GA16" s="266">
        <v>0</v>
      </c>
      <c r="GB16" s="266">
        <v>0</v>
      </c>
      <c r="GC16" s="266">
        <v>0</v>
      </c>
      <c r="GD16" s="266">
        <v>6</v>
      </c>
      <c r="GE16" s="266">
        <v>0</v>
      </c>
      <c r="GF16" s="266">
        <v>760</v>
      </c>
      <c r="GG16" s="266">
        <v>180</v>
      </c>
      <c r="GH16" s="266">
        <v>0</v>
      </c>
      <c r="GI16" s="266">
        <v>0</v>
      </c>
      <c r="GJ16" s="266">
        <v>5</v>
      </c>
      <c r="GK16" s="266">
        <v>74</v>
      </c>
      <c r="GL16" s="266">
        <v>0</v>
      </c>
      <c r="GM16" s="266">
        <v>0</v>
      </c>
      <c r="GN16" s="266">
        <v>0</v>
      </c>
      <c r="GO16" s="266">
        <v>358</v>
      </c>
      <c r="GP16" s="266">
        <v>36</v>
      </c>
      <c r="GQ16" s="266">
        <v>150</v>
      </c>
      <c r="GR16" s="266">
        <v>1111</v>
      </c>
      <c r="GS16" s="266">
        <v>199</v>
      </c>
      <c r="GT16" s="266">
        <v>0</v>
      </c>
      <c r="GU16" s="266"/>
      <c r="GV16" s="253">
        <v>5301</v>
      </c>
      <c r="GW16" s="254">
        <v>4473</v>
      </c>
      <c r="GX16" s="255">
        <v>9774</v>
      </c>
      <c r="GY16" s="256">
        <v>3208</v>
      </c>
      <c r="GZ16" s="257">
        <v>902</v>
      </c>
      <c r="HA16" s="257">
        <v>1517</v>
      </c>
      <c r="HB16" s="258">
        <v>0</v>
      </c>
      <c r="HC16" s="258">
        <v>464</v>
      </c>
      <c r="HD16" s="258">
        <v>2991</v>
      </c>
      <c r="HE16" s="258">
        <v>40</v>
      </c>
      <c r="HF16" s="258">
        <v>0</v>
      </c>
      <c r="HG16" s="258">
        <v>154</v>
      </c>
      <c r="HH16" s="258">
        <v>104</v>
      </c>
      <c r="HI16" s="1142">
        <v>388</v>
      </c>
      <c r="HJ16" s="1142">
        <v>3</v>
      </c>
      <c r="HK16" s="1308">
        <v>0</v>
      </c>
      <c r="HL16" s="7">
        <v>84.48</v>
      </c>
    </row>
    <row r="17" spans="1:220" ht="30" customHeight="1" thickBot="1">
      <c r="A17" s="267">
        <v>0.54166666666666896</v>
      </c>
      <c r="B17" s="260">
        <v>0</v>
      </c>
      <c r="C17" s="261">
        <v>0</v>
      </c>
      <c r="D17" s="261">
        <v>137</v>
      </c>
      <c r="E17" s="261">
        <v>0</v>
      </c>
      <c r="F17" s="262">
        <v>0</v>
      </c>
      <c r="G17" s="262">
        <v>0</v>
      </c>
      <c r="H17" s="261">
        <v>0</v>
      </c>
      <c r="I17" s="261">
        <v>416</v>
      </c>
      <c r="J17" s="261">
        <v>0</v>
      </c>
      <c r="K17" s="261"/>
      <c r="L17" s="261">
        <v>0</v>
      </c>
      <c r="M17" s="261">
        <v>0</v>
      </c>
      <c r="N17" s="261">
        <v>0</v>
      </c>
      <c r="O17" s="261">
        <v>0</v>
      </c>
      <c r="P17" s="261">
        <v>0</v>
      </c>
      <c r="Q17" s="261">
        <v>15</v>
      </c>
      <c r="R17" s="261">
        <v>335</v>
      </c>
      <c r="S17" s="261">
        <v>0</v>
      </c>
      <c r="T17" s="261">
        <v>0</v>
      </c>
      <c r="U17" s="261">
        <v>0</v>
      </c>
      <c r="V17" s="262">
        <v>8</v>
      </c>
      <c r="W17" s="261">
        <v>48</v>
      </c>
      <c r="X17" s="261">
        <v>0</v>
      </c>
      <c r="Y17" s="261">
        <v>0</v>
      </c>
      <c r="Z17" s="261">
        <v>0</v>
      </c>
      <c r="AA17" s="261">
        <v>0</v>
      </c>
      <c r="AB17" s="261">
        <v>0</v>
      </c>
      <c r="AC17" s="261">
        <v>0</v>
      </c>
      <c r="AD17" s="261">
        <v>0</v>
      </c>
      <c r="AE17" s="261">
        <v>0</v>
      </c>
      <c r="AF17" s="261">
        <v>17</v>
      </c>
      <c r="AG17" s="261">
        <v>22</v>
      </c>
      <c r="AH17" s="261">
        <v>0</v>
      </c>
      <c r="AI17" s="261">
        <v>18</v>
      </c>
      <c r="AJ17" s="261">
        <v>8</v>
      </c>
      <c r="AK17" s="261">
        <v>0</v>
      </c>
      <c r="AL17" s="261">
        <v>40</v>
      </c>
      <c r="AM17" s="261">
        <v>0</v>
      </c>
      <c r="AN17" s="261">
        <v>0</v>
      </c>
      <c r="AO17" s="261">
        <v>0</v>
      </c>
      <c r="AP17" s="261">
        <v>8</v>
      </c>
      <c r="AQ17" s="261">
        <v>218</v>
      </c>
      <c r="AR17" s="261">
        <v>0</v>
      </c>
      <c r="AS17" s="261">
        <v>0</v>
      </c>
      <c r="AT17" s="261">
        <v>0</v>
      </c>
      <c r="AU17" s="261"/>
      <c r="AV17" s="261">
        <v>0</v>
      </c>
      <c r="AW17" s="261">
        <v>56</v>
      </c>
      <c r="AX17" s="261">
        <v>0</v>
      </c>
      <c r="AY17" s="261">
        <v>0</v>
      </c>
      <c r="AZ17" s="261">
        <v>0</v>
      </c>
      <c r="BA17" s="261">
        <v>6</v>
      </c>
      <c r="BB17" s="261">
        <v>10</v>
      </c>
      <c r="BC17" s="261">
        <v>0</v>
      </c>
      <c r="BD17" s="261">
        <v>0</v>
      </c>
      <c r="BE17" s="261">
        <v>0</v>
      </c>
      <c r="BF17" s="261">
        <v>0</v>
      </c>
      <c r="BG17" s="261">
        <v>0</v>
      </c>
      <c r="BH17" s="261">
        <v>270</v>
      </c>
      <c r="BI17" s="261">
        <v>150</v>
      </c>
      <c r="BJ17" s="261">
        <v>8</v>
      </c>
      <c r="BK17" s="261">
        <v>0</v>
      </c>
      <c r="BL17" s="261">
        <v>41</v>
      </c>
      <c r="BM17" s="261">
        <v>11</v>
      </c>
      <c r="BN17" s="261">
        <v>0</v>
      </c>
      <c r="BO17" s="262">
        <v>43</v>
      </c>
      <c r="BP17" s="262">
        <v>0</v>
      </c>
      <c r="BQ17" s="262">
        <v>32</v>
      </c>
      <c r="BR17" s="261">
        <v>8</v>
      </c>
      <c r="BS17" s="262">
        <v>0</v>
      </c>
      <c r="BT17" s="262">
        <v>5</v>
      </c>
      <c r="BU17" s="262">
        <v>33</v>
      </c>
      <c r="BV17" s="262">
        <v>9</v>
      </c>
      <c r="BW17" s="263">
        <v>110</v>
      </c>
      <c r="BX17" s="262">
        <v>33</v>
      </c>
      <c r="BY17" s="262">
        <v>0</v>
      </c>
      <c r="BZ17" s="262">
        <v>0</v>
      </c>
      <c r="CA17" s="510">
        <v>2</v>
      </c>
      <c r="CB17" s="262">
        <v>38</v>
      </c>
      <c r="CC17" s="262">
        <v>40</v>
      </c>
      <c r="CD17" s="262">
        <v>31</v>
      </c>
      <c r="CE17" s="262">
        <v>20</v>
      </c>
      <c r="CF17" s="262">
        <v>163</v>
      </c>
      <c r="CG17" s="262">
        <v>0</v>
      </c>
      <c r="CH17" s="262">
        <v>20</v>
      </c>
      <c r="CI17" s="262">
        <v>0</v>
      </c>
      <c r="CJ17" s="262">
        <v>0</v>
      </c>
      <c r="CK17" s="262">
        <v>0</v>
      </c>
      <c r="CL17" s="262">
        <v>16</v>
      </c>
      <c r="CM17" s="262">
        <v>0</v>
      </c>
      <c r="CN17" s="262">
        <v>10</v>
      </c>
      <c r="CO17" s="262">
        <v>295</v>
      </c>
      <c r="CP17" s="262">
        <v>16</v>
      </c>
      <c r="CQ17" s="262">
        <v>0</v>
      </c>
      <c r="CR17" s="262">
        <v>0</v>
      </c>
      <c r="CS17" s="262">
        <v>0</v>
      </c>
      <c r="CT17" s="262">
        <v>0</v>
      </c>
      <c r="CU17" s="262">
        <v>0</v>
      </c>
      <c r="CV17" s="262">
        <v>9</v>
      </c>
      <c r="CW17" s="262">
        <v>0</v>
      </c>
      <c r="CX17" s="262">
        <v>17</v>
      </c>
      <c r="CY17" s="511">
        <v>18</v>
      </c>
      <c r="CZ17" s="262">
        <v>25</v>
      </c>
      <c r="DA17" s="262">
        <v>34</v>
      </c>
      <c r="DB17" s="262">
        <v>6</v>
      </c>
      <c r="DC17" s="262">
        <v>365</v>
      </c>
      <c r="DD17" s="262">
        <v>59</v>
      </c>
      <c r="DE17" s="262">
        <v>17</v>
      </c>
      <c r="DF17" s="262">
        <v>17</v>
      </c>
      <c r="DG17" s="262">
        <v>3</v>
      </c>
      <c r="DH17" s="262">
        <v>70</v>
      </c>
      <c r="DI17" s="262">
        <v>17</v>
      </c>
      <c r="DJ17" s="262">
        <v>17</v>
      </c>
      <c r="DK17" s="262">
        <v>0</v>
      </c>
      <c r="DL17" s="262">
        <v>43</v>
      </c>
      <c r="DM17" s="262">
        <v>25</v>
      </c>
      <c r="DN17" s="262">
        <v>340</v>
      </c>
      <c r="DO17" s="262">
        <v>17</v>
      </c>
      <c r="DP17" s="262">
        <v>49</v>
      </c>
      <c r="DQ17" s="262">
        <v>17</v>
      </c>
      <c r="DR17" s="262">
        <v>17</v>
      </c>
      <c r="DS17" s="262">
        <v>0</v>
      </c>
      <c r="DT17" s="262">
        <v>17</v>
      </c>
      <c r="DU17" s="262">
        <v>30</v>
      </c>
      <c r="DV17" s="262">
        <v>16</v>
      </c>
      <c r="DW17" s="262">
        <v>0</v>
      </c>
      <c r="DX17" s="262">
        <v>350</v>
      </c>
      <c r="DY17" s="262">
        <v>17</v>
      </c>
      <c r="DZ17" s="262">
        <v>0</v>
      </c>
      <c r="EA17" s="262">
        <v>282</v>
      </c>
      <c r="EB17" s="262">
        <v>4</v>
      </c>
      <c r="EC17" s="262">
        <v>157</v>
      </c>
      <c r="ED17" s="262">
        <v>590</v>
      </c>
      <c r="EE17" s="262">
        <v>100</v>
      </c>
      <c r="EF17" s="262">
        <v>6</v>
      </c>
      <c r="EG17" s="262"/>
      <c r="EH17" s="264">
        <v>901</v>
      </c>
      <c r="EI17" s="265">
        <v>0</v>
      </c>
      <c r="EJ17" s="265">
        <v>0</v>
      </c>
      <c r="EK17" s="265">
        <v>0</v>
      </c>
      <c r="EL17" s="265">
        <v>0</v>
      </c>
      <c r="EM17" s="265">
        <v>0</v>
      </c>
      <c r="EN17" s="265">
        <v>0</v>
      </c>
      <c r="EO17" s="265">
        <v>0</v>
      </c>
      <c r="EP17" s="265">
        <v>0</v>
      </c>
      <c r="EQ17" s="265">
        <v>5</v>
      </c>
      <c r="ER17" s="265">
        <v>0</v>
      </c>
      <c r="ES17" s="265">
        <v>115</v>
      </c>
      <c r="ET17" s="265">
        <v>5</v>
      </c>
      <c r="EU17" s="265">
        <v>0</v>
      </c>
      <c r="EV17" s="265">
        <v>0</v>
      </c>
      <c r="EW17" s="265">
        <v>0</v>
      </c>
      <c r="EX17" s="265">
        <v>0</v>
      </c>
      <c r="EY17" s="265">
        <v>0</v>
      </c>
      <c r="EZ17" s="265">
        <v>0</v>
      </c>
      <c r="FA17" s="265">
        <v>0</v>
      </c>
      <c r="FB17" s="265">
        <v>0</v>
      </c>
      <c r="FC17" s="265">
        <v>0</v>
      </c>
      <c r="FD17" s="265">
        <v>0</v>
      </c>
      <c r="FE17" s="265">
        <v>0</v>
      </c>
      <c r="FF17" s="265">
        <v>0</v>
      </c>
      <c r="FG17" s="265">
        <v>0</v>
      </c>
      <c r="FH17" s="265">
        <v>0</v>
      </c>
      <c r="FI17" s="265">
        <v>8</v>
      </c>
      <c r="FJ17" s="265">
        <v>0</v>
      </c>
      <c r="FK17" s="265">
        <v>0</v>
      </c>
      <c r="FL17" s="265">
        <v>170</v>
      </c>
      <c r="FM17" s="265">
        <v>0</v>
      </c>
      <c r="FN17" s="265">
        <v>0</v>
      </c>
      <c r="FO17" s="266">
        <v>0</v>
      </c>
      <c r="FP17" s="266">
        <v>0</v>
      </c>
      <c r="FQ17" s="266">
        <v>0</v>
      </c>
      <c r="FR17" s="266">
        <v>0</v>
      </c>
      <c r="FS17" s="266">
        <v>0</v>
      </c>
      <c r="FT17" s="266">
        <v>0</v>
      </c>
      <c r="FU17" s="266">
        <v>150</v>
      </c>
      <c r="FV17" s="266">
        <v>0</v>
      </c>
      <c r="FW17" s="266">
        <v>341</v>
      </c>
      <c r="FX17" s="266">
        <v>0</v>
      </c>
      <c r="FY17" s="266">
        <v>0</v>
      </c>
      <c r="FZ17" s="266">
        <v>0</v>
      </c>
      <c r="GA17" s="266">
        <v>0</v>
      </c>
      <c r="GB17" s="266">
        <v>0</v>
      </c>
      <c r="GC17" s="266">
        <v>0</v>
      </c>
      <c r="GD17" s="266">
        <v>6</v>
      </c>
      <c r="GE17" s="266">
        <v>0</v>
      </c>
      <c r="GF17" s="266">
        <v>800</v>
      </c>
      <c r="GG17" s="266">
        <v>180</v>
      </c>
      <c r="GH17" s="266">
        <v>0</v>
      </c>
      <c r="GI17" s="266">
        <v>0</v>
      </c>
      <c r="GJ17" s="266">
        <v>5</v>
      </c>
      <c r="GK17" s="266">
        <v>44</v>
      </c>
      <c r="GL17" s="266">
        <v>0</v>
      </c>
      <c r="GM17" s="266">
        <v>0</v>
      </c>
      <c r="GN17" s="266">
        <v>0</v>
      </c>
      <c r="GO17" s="266">
        <v>357</v>
      </c>
      <c r="GP17" s="266">
        <v>29</v>
      </c>
      <c r="GQ17" s="266">
        <v>150</v>
      </c>
      <c r="GR17" s="266">
        <v>1211</v>
      </c>
      <c r="GS17" s="266">
        <v>161</v>
      </c>
      <c r="GT17" s="266">
        <v>0</v>
      </c>
      <c r="GU17" s="266"/>
      <c r="GV17" s="253">
        <v>5517</v>
      </c>
      <c r="GW17" s="254">
        <v>4638</v>
      </c>
      <c r="GX17" s="255">
        <v>10155</v>
      </c>
      <c r="GY17" s="256">
        <v>3172</v>
      </c>
      <c r="GZ17" s="257">
        <v>901</v>
      </c>
      <c r="HA17" s="257">
        <v>1797</v>
      </c>
      <c r="HB17" s="258">
        <v>0</v>
      </c>
      <c r="HC17" s="258">
        <v>493</v>
      </c>
      <c r="HD17" s="258">
        <v>3127</v>
      </c>
      <c r="HE17" s="258">
        <v>40</v>
      </c>
      <c r="HF17" s="258">
        <v>0</v>
      </c>
      <c r="HG17" s="258">
        <v>158</v>
      </c>
      <c r="HH17" s="258">
        <v>110</v>
      </c>
      <c r="HI17" s="1142">
        <v>347</v>
      </c>
      <c r="HJ17" s="1142">
        <v>4</v>
      </c>
      <c r="HK17" s="1308">
        <v>0</v>
      </c>
      <c r="HL17" s="7">
        <v>84.48</v>
      </c>
    </row>
    <row r="18" spans="1:220" ht="30" customHeight="1" thickBot="1">
      <c r="A18" s="267">
        <v>0.58333333333333337</v>
      </c>
      <c r="B18" s="260">
        <v>0</v>
      </c>
      <c r="C18" s="261">
        <v>0</v>
      </c>
      <c r="D18" s="261">
        <v>140</v>
      </c>
      <c r="E18" s="261">
        <v>0</v>
      </c>
      <c r="F18" s="262">
        <v>0</v>
      </c>
      <c r="G18" s="262">
        <v>0</v>
      </c>
      <c r="H18" s="261">
        <v>0</v>
      </c>
      <c r="I18" s="261">
        <v>420</v>
      </c>
      <c r="J18" s="261">
        <v>0</v>
      </c>
      <c r="K18" s="261"/>
      <c r="L18" s="261">
        <v>0</v>
      </c>
      <c r="M18" s="261">
        <v>0</v>
      </c>
      <c r="N18" s="261">
        <v>0</v>
      </c>
      <c r="O18" s="261">
        <v>0</v>
      </c>
      <c r="P18" s="261">
        <v>0</v>
      </c>
      <c r="Q18" s="261">
        <v>15</v>
      </c>
      <c r="R18" s="261">
        <v>335</v>
      </c>
      <c r="S18" s="261">
        <v>0</v>
      </c>
      <c r="T18" s="261">
        <v>0</v>
      </c>
      <c r="U18" s="261">
        <v>0</v>
      </c>
      <c r="V18" s="262">
        <v>8</v>
      </c>
      <c r="W18" s="261">
        <v>48</v>
      </c>
      <c r="X18" s="261">
        <v>0</v>
      </c>
      <c r="Y18" s="261">
        <v>0</v>
      </c>
      <c r="Z18" s="261">
        <v>0</v>
      </c>
      <c r="AA18" s="261">
        <v>0</v>
      </c>
      <c r="AB18" s="261">
        <v>0</v>
      </c>
      <c r="AC18" s="261">
        <v>0</v>
      </c>
      <c r="AD18" s="261">
        <v>0</v>
      </c>
      <c r="AE18" s="261">
        <v>0</v>
      </c>
      <c r="AF18" s="261">
        <v>17</v>
      </c>
      <c r="AG18" s="261">
        <v>22</v>
      </c>
      <c r="AH18" s="261">
        <v>25</v>
      </c>
      <c r="AI18" s="261">
        <v>18</v>
      </c>
      <c r="AJ18" s="261">
        <v>8</v>
      </c>
      <c r="AK18" s="261">
        <v>0</v>
      </c>
      <c r="AL18" s="261">
        <v>40</v>
      </c>
      <c r="AM18" s="261">
        <v>0</v>
      </c>
      <c r="AN18" s="261">
        <v>0</v>
      </c>
      <c r="AO18" s="261">
        <v>0</v>
      </c>
      <c r="AP18" s="261">
        <v>8</v>
      </c>
      <c r="AQ18" s="261">
        <v>219</v>
      </c>
      <c r="AR18" s="261">
        <v>0</v>
      </c>
      <c r="AS18" s="261">
        <v>0</v>
      </c>
      <c r="AT18" s="261">
        <v>0</v>
      </c>
      <c r="AU18" s="261"/>
      <c r="AV18" s="261">
        <v>0</v>
      </c>
      <c r="AW18" s="261">
        <v>72</v>
      </c>
      <c r="AX18" s="261">
        <v>0</v>
      </c>
      <c r="AY18" s="261">
        <v>0</v>
      </c>
      <c r="AZ18" s="261">
        <v>0</v>
      </c>
      <c r="BA18" s="261">
        <v>6</v>
      </c>
      <c r="BB18" s="261">
        <v>10</v>
      </c>
      <c r="BC18" s="261">
        <v>0</v>
      </c>
      <c r="BD18" s="261">
        <v>0</v>
      </c>
      <c r="BE18" s="261">
        <v>0</v>
      </c>
      <c r="BF18" s="261">
        <v>0</v>
      </c>
      <c r="BG18" s="261">
        <v>0</v>
      </c>
      <c r="BH18" s="261">
        <v>270</v>
      </c>
      <c r="BI18" s="261">
        <v>150</v>
      </c>
      <c r="BJ18" s="261">
        <v>0</v>
      </c>
      <c r="BK18" s="261">
        <v>0</v>
      </c>
      <c r="BL18" s="261">
        <v>10</v>
      </c>
      <c r="BM18" s="261">
        <v>12</v>
      </c>
      <c r="BN18" s="261">
        <v>0</v>
      </c>
      <c r="BO18" s="262">
        <v>43</v>
      </c>
      <c r="BP18" s="262">
        <v>0</v>
      </c>
      <c r="BQ18" s="262">
        <v>32</v>
      </c>
      <c r="BR18" s="261">
        <v>8</v>
      </c>
      <c r="BS18" s="262">
        <v>0</v>
      </c>
      <c r="BT18" s="262">
        <v>5</v>
      </c>
      <c r="BU18" s="262">
        <v>33</v>
      </c>
      <c r="BV18" s="262">
        <v>9</v>
      </c>
      <c r="BW18" s="263">
        <v>106</v>
      </c>
      <c r="BX18" s="262">
        <v>35</v>
      </c>
      <c r="BY18" s="262">
        <v>0</v>
      </c>
      <c r="BZ18" s="262">
        <v>0</v>
      </c>
      <c r="CA18" s="510">
        <v>2</v>
      </c>
      <c r="CB18" s="262">
        <v>38</v>
      </c>
      <c r="CC18" s="262">
        <v>40</v>
      </c>
      <c r="CD18" s="262">
        <v>31</v>
      </c>
      <c r="CE18" s="262">
        <v>20</v>
      </c>
      <c r="CF18" s="262">
        <v>163</v>
      </c>
      <c r="CG18" s="262">
        <v>0</v>
      </c>
      <c r="CH18" s="262">
        <v>20</v>
      </c>
      <c r="CI18" s="262">
        <v>0</v>
      </c>
      <c r="CJ18" s="262">
        <v>0</v>
      </c>
      <c r="CK18" s="262">
        <v>85</v>
      </c>
      <c r="CL18" s="262">
        <v>15</v>
      </c>
      <c r="CM18" s="262">
        <v>0</v>
      </c>
      <c r="CN18" s="262">
        <v>10</v>
      </c>
      <c r="CO18" s="262">
        <v>285</v>
      </c>
      <c r="CP18" s="262">
        <v>16</v>
      </c>
      <c r="CQ18" s="262">
        <v>0</v>
      </c>
      <c r="CR18" s="262">
        <v>0</v>
      </c>
      <c r="CS18" s="262">
        <v>0</v>
      </c>
      <c r="CT18" s="262">
        <v>0</v>
      </c>
      <c r="CU18" s="262">
        <v>0</v>
      </c>
      <c r="CV18" s="262">
        <v>9</v>
      </c>
      <c r="CW18" s="262">
        <v>0</v>
      </c>
      <c r="CX18" s="262">
        <v>32</v>
      </c>
      <c r="CY18" s="511">
        <v>16</v>
      </c>
      <c r="CZ18" s="262">
        <v>25</v>
      </c>
      <c r="DA18" s="262">
        <v>34</v>
      </c>
      <c r="DB18" s="262">
        <v>6</v>
      </c>
      <c r="DC18" s="262">
        <v>365</v>
      </c>
      <c r="DD18" s="262">
        <v>59</v>
      </c>
      <c r="DE18" s="262">
        <v>17</v>
      </c>
      <c r="DF18" s="262">
        <v>17</v>
      </c>
      <c r="DG18" s="262">
        <v>3</v>
      </c>
      <c r="DH18" s="262">
        <v>70</v>
      </c>
      <c r="DI18" s="262">
        <v>17</v>
      </c>
      <c r="DJ18" s="262">
        <v>17</v>
      </c>
      <c r="DK18" s="262">
        <v>0</v>
      </c>
      <c r="DL18" s="262">
        <v>49</v>
      </c>
      <c r="DM18" s="262">
        <v>25</v>
      </c>
      <c r="DN18" s="262">
        <v>340</v>
      </c>
      <c r="DO18" s="262">
        <v>17</v>
      </c>
      <c r="DP18" s="262">
        <v>45</v>
      </c>
      <c r="DQ18" s="262">
        <v>17</v>
      </c>
      <c r="DR18" s="262">
        <v>17</v>
      </c>
      <c r="DS18" s="262">
        <v>0</v>
      </c>
      <c r="DT18" s="262">
        <v>17</v>
      </c>
      <c r="DU18" s="262">
        <v>27</v>
      </c>
      <c r="DV18" s="262">
        <v>18</v>
      </c>
      <c r="DW18" s="262">
        <v>0</v>
      </c>
      <c r="DX18" s="262">
        <v>300</v>
      </c>
      <c r="DY18" s="262">
        <v>17</v>
      </c>
      <c r="DZ18" s="262">
        <v>0</v>
      </c>
      <c r="EA18" s="262">
        <v>282</v>
      </c>
      <c r="EB18" s="262">
        <v>2</v>
      </c>
      <c r="EC18" s="262">
        <v>157</v>
      </c>
      <c r="ED18" s="262">
        <v>597</v>
      </c>
      <c r="EE18" s="262">
        <v>100</v>
      </c>
      <c r="EF18" s="262">
        <v>10</v>
      </c>
      <c r="EG18" s="262"/>
      <c r="EH18" s="264">
        <v>902</v>
      </c>
      <c r="EI18" s="265">
        <v>0</v>
      </c>
      <c r="EJ18" s="265">
        <v>0</v>
      </c>
      <c r="EK18" s="265">
        <v>0</v>
      </c>
      <c r="EL18" s="265">
        <v>0</v>
      </c>
      <c r="EM18" s="265">
        <v>0</v>
      </c>
      <c r="EN18" s="265">
        <v>0</v>
      </c>
      <c r="EO18" s="265">
        <v>0</v>
      </c>
      <c r="EP18" s="265">
        <v>0</v>
      </c>
      <c r="EQ18" s="265">
        <v>5</v>
      </c>
      <c r="ER18" s="265">
        <v>0</v>
      </c>
      <c r="ES18" s="265">
        <v>130</v>
      </c>
      <c r="ET18" s="265">
        <v>4</v>
      </c>
      <c r="EU18" s="265">
        <v>0</v>
      </c>
      <c r="EV18" s="265">
        <v>0</v>
      </c>
      <c r="EW18" s="265">
        <v>0</v>
      </c>
      <c r="EX18" s="265">
        <v>0</v>
      </c>
      <c r="EY18" s="265">
        <v>0</v>
      </c>
      <c r="EZ18" s="265">
        <v>0</v>
      </c>
      <c r="FA18" s="265">
        <v>0</v>
      </c>
      <c r="FB18" s="265">
        <v>0</v>
      </c>
      <c r="FC18" s="265">
        <v>0</v>
      </c>
      <c r="FD18" s="265">
        <v>0</v>
      </c>
      <c r="FE18" s="265">
        <v>0</v>
      </c>
      <c r="FF18" s="265">
        <v>0</v>
      </c>
      <c r="FG18" s="265">
        <v>0</v>
      </c>
      <c r="FH18" s="265">
        <v>0</v>
      </c>
      <c r="FI18" s="265">
        <v>8</v>
      </c>
      <c r="FJ18" s="265">
        <v>0</v>
      </c>
      <c r="FK18" s="265">
        <v>0</v>
      </c>
      <c r="FL18" s="265">
        <v>170</v>
      </c>
      <c r="FM18" s="265">
        <v>0</v>
      </c>
      <c r="FN18" s="265">
        <v>0</v>
      </c>
      <c r="FO18" s="266">
        <v>0</v>
      </c>
      <c r="FP18" s="266">
        <v>0</v>
      </c>
      <c r="FQ18" s="266">
        <v>0</v>
      </c>
      <c r="FR18" s="266">
        <v>0</v>
      </c>
      <c r="FS18" s="266">
        <v>0</v>
      </c>
      <c r="FT18" s="266">
        <v>0</v>
      </c>
      <c r="FU18" s="266">
        <v>150</v>
      </c>
      <c r="FV18" s="266">
        <v>0</v>
      </c>
      <c r="FW18" s="266">
        <v>301</v>
      </c>
      <c r="FX18" s="266">
        <v>0</v>
      </c>
      <c r="FY18" s="266">
        <v>0</v>
      </c>
      <c r="FZ18" s="266">
        <v>0</v>
      </c>
      <c r="GA18" s="266">
        <v>0</v>
      </c>
      <c r="GB18" s="266">
        <v>0</v>
      </c>
      <c r="GC18" s="266">
        <v>0</v>
      </c>
      <c r="GD18" s="266">
        <v>6</v>
      </c>
      <c r="GE18" s="266">
        <v>0</v>
      </c>
      <c r="GF18" s="266">
        <v>700</v>
      </c>
      <c r="GG18" s="266">
        <v>180</v>
      </c>
      <c r="GH18" s="266">
        <v>0</v>
      </c>
      <c r="GI18" s="266">
        <v>0</v>
      </c>
      <c r="GJ18" s="266">
        <v>4</v>
      </c>
      <c r="GK18" s="266">
        <v>72</v>
      </c>
      <c r="GL18" s="266">
        <v>0</v>
      </c>
      <c r="GM18" s="266">
        <v>0</v>
      </c>
      <c r="GN18" s="266">
        <v>0</v>
      </c>
      <c r="GO18" s="266">
        <v>359</v>
      </c>
      <c r="GP18" s="266">
        <v>25</v>
      </c>
      <c r="GQ18" s="266">
        <v>150</v>
      </c>
      <c r="GR18" s="266">
        <v>1217</v>
      </c>
      <c r="GS18" s="266">
        <v>173</v>
      </c>
      <c r="GT18" s="266">
        <v>0</v>
      </c>
      <c r="GU18" s="266"/>
      <c r="GV18" s="253">
        <v>5573</v>
      </c>
      <c r="GW18" s="254">
        <v>4556</v>
      </c>
      <c r="GX18" s="255">
        <v>10129</v>
      </c>
      <c r="GY18" s="256">
        <v>3225</v>
      </c>
      <c r="GZ18" s="257">
        <v>902</v>
      </c>
      <c r="HA18" s="257">
        <v>1746</v>
      </c>
      <c r="HB18" s="258">
        <v>0</v>
      </c>
      <c r="HC18" s="258">
        <v>516</v>
      </c>
      <c r="HD18" s="258">
        <v>3035</v>
      </c>
      <c r="HE18" s="258">
        <v>40</v>
      </c>
      <c r="HF18" s="258">
        <v>0</v>
      </c>
      <c r="HG18" s="258">
        <v>174</v>
      </c>
      <c r="HH18" s="258">
        <v>106</v>
      </c>
      <c r="HI18" s="1142">
        <v>373</v>
      </c>
      <c r="HJ18" s="1142">
        <v>2</v>
      </c>
      <c r="HK18" s="1308">
        <v>0</v>
      </c>
      <c r="HL18" s="7">
        <v>84.49</v>
      </c>
    </row>
    <row r="19" spans="1:220" ht="30" customHeight="1" thickBot="1">
      <c r="A19" s="267">
        <v>0.625000000000003</v>
      </c>
      <c r="B19" s="260">
        <v>0</v>
      </c>
      <c r="C19" s="261">
        <v>0</v>
      </c>
      <c r="D19" s="261">
        <v>140</v>
      </c>
      <c r="E19" s="261">
        <v>0</v>
      </c>
      <c r="F19" s="262">
        <v>0</v>
      </c>
      <c r="G19" s="262">
        <v>0</v>
      </c>
      <c r="H19" s="261">
        <v>0</v>
      </c>
      <c r="I19" s="261">
        <v>400</v>
      </c>
      <c r="J19" s="261">
        <v>0</v>
      </c>
      <c r="K19" s="261"/>
      <c r="L19" s="261">
        <v>0</v>
      </c>
      <c r="M19" s="261">
        <v>0</v>
      </c>
      <c r="N19" s="261">
        <v>0</v>
      </c>
      <c r="O19" s="261">
        <v>0</v>
      </c>
      <c r="P19" s="261">
        <v>0</v>
      </c>
      <c r="Q19" s="261">
        <v>0</v>
      </c>
      <c r="R19" s="261">
        <v>335</v>
      </c>
      <c r="S19" s="261">
        <v>0</v>
      </c>
      <c r="T19" s="261">
        <v>0</v>
      </c>
      <c r="U19" s="261">
        <v>0</v>
      </c>
      <c r="V19" s="262">
        <v>0</v>
      </c>
      <c r="W19" s="261">
        <v>16</v>
      </c>
      <c r="X19" s="261">
        <v>0</v>
      </c>
      <c r="Y19" s="261">
        <v>0</v>
      </c>
      <c r="Z19" s="261">
        <v>0</v>
      </c>
      <c r="AA19" s="261">
        <v>0</v>
      </c>
      <c r="AB19" s="261">
        <v>0</v>
      </c>
      <c r="AC19" s="261">
        <v>0</v>
      </c>
      <c r="AD19" s="261">
        <v>0</v>
      </c>
      <c r="AE19" s="261">
        <v>0</v>
      </c>
      <c r="AF19" s="261">
        <v>17</v>
      </c>
      <c r="AG19" s="261">
        <v>22</v>
      </c>
      <c r="AH19" s="261">
        <v>25</v>
      </c>
      <c r="AI19" s="261">
        <v>18</v>
      </c>
      <c r="AJ19" s="261">
        <v>8</v>
      </c>
      <c r="AK19" s="261">
        <v>0</v>
      </c>
      <c r="AL19" s="261">
        <v>40</v>
      </c>
      <c r="AM19" s="261">
        <v>0</v>
      </c>
      <c r="AN19" s="261">
        <v>0</v>
      </c>
      <c r="AO19" s="261">
        <v>0</v>
      </c>
      <c r="AP19" s="261">
        <v>8</v>
      </c>
      <c r="AQ19" s="261">
        <v>217</v>
      </c>
      <c r="AR19" s="261">
        <v>0</v>
      </c>
      <c r="AS19" s="261">
        <v>0</v>
      </c>
      <c r="AT19" s="261">
        <v>0</v>
      </c>
      <c r="AU19" s="261"/>
      <c r="AV19" s="261">
        <v>0</v>
      </c>
      <c r="AW19" s="261">
        <v>72</v>
      </c>
      <c r="AX19" s="261">
        <v>0</v>
      </c>
      <c r="AY19" s="261">
        <v>0</v>
      </c>
      <c r="AZ19" s="261">
        <v>0</v>
      </c>
      <c r="BA19" s="261">
        <v>6</v>
      </c>
      <c r="BB19" s="261">
        <v>10</v>
      </c>
      <c r="BC19" s="261">
        <v>0</v>
      </c>
      <c r="BD19" s="261">
        <v>0</v>
      </c>
      <c r="BE19" s="261">
        <v>0</v>
      </c>
      <c r="BF19" s="261">
        <v>0</v>
      </c>
      <c r="BG19" s="261">
        <v>0</v>
      </c>
      <c r="BH19" s="261">
        <v>270</v>
      </c>
      <c r="BI19" s="261">
        <v>150</v>
      </c>
      <c r="BJ19" s="261">
        <v>0</v>
      </c>
      <c r="BK19" s="261">
        <v>0</v>
      </c>
      <c r="BL19" s="261">
        <v>10</v>
      </c>
      <c r="BM19" s="261">
        <v>10</v>
      </c>
      <c r="BN19" s="261">
        <v>0</v>
      </c>
      <c r="BO19" s="262">
        <v>43</v>
      </c>
      <c r="BP19" s="262">
        <v>0</v>
      </c>
      <c r="BQ19" s="262">
        <v>32</v>
      </c>
      <c r="BR19" s="261">
        <v>8</v>
      </c>
      <c r="BS19" s="262">
        <v>0</v>
      </c>
      <c r="BT19" s="262">
        <v>5</v>
      </c>
      <c r="BU19" s="262">
        <v>33</v>
      </c>
      <c r="BV19" s="262">
        <v>9</v>
      </c>
      <c r="BW19" s="263">
        <v>114</v>
      </c>
      <c r="BX19" s="262">
        <v>33</v>
      </c>
      <c r="BY19" s="262">
        <v>0</v>
      </c>
      <c r="BZ19" s="262">
        <v>0</v>
      </c>
      <c r="CA19" s="510">
        <v>1</v>
      </c>
      <c r="CB19" s="262">
        <v>38</v>
      </c>
      <c r="CC19" s="262">
        <v>40</v>
      </c>
      <c r="CD19" s="262">
        <v>0</v>
      </c>
      <c r="CE19" s="262">
        <v>0</v>
      </c>
      <c r="CF19" s="262">
        <v>163</v>
      </c>
      <c r="CG19" s="262">
        <v>0</v>
      </c>
      <c r="CH19" s="262">
        <v>28</v>
      </c>
      <c r="CI19" s="262">
        <v>0</v>
      </c>
      <c r="CJ19" s="262">
        <v>0</v>
      </c>
      <c r="CK19" s="262">
        <v>135</v>
      </c>
      <c r="CL19" s="262">
        <v>14</v>
      </c>
      <c r="CM19" s="262">
        <v>0</v>
      </c>
      <c r="CN19" s="262">
        <v>10</v>
      </c>
      <c r="CO19" s="262">
        <v>280</v>
      </c>
      <c r="CP19" s="262">
        <v>16</v>
      </c>
      <c r="CQ19" s="262">
        <v>0</v>
      </c>
      <c r="CR19" s="262">
        <v>0</v>
      </c>
      <c r="CS19" s="262">
        <v>0</v>
      </c>
      <c r="CT19" s="262">
        <v>0</v>
      </c>
      <c r="CU19" s="262">
        <v>0</v>
      </c>
      <c r="CV19" s="262">
        <v>9</v>
      </c>
      <c r="CW19" s="262">
        <v>0</v>
      </c>
      <c r="CX19" s="262">
        <v>29</v>
      </c>
      <c r="CY19" s="511">
        <v>12</v>
      </c>
      <c r="CZ19" s="262">
        <v>25</v>
      </c>
      <c r="DA19" s="262">
        <v>34</v>
      </c>
      <c r="DB19" s="262">
        <v>6</v>
      </c>
      <c r="DC19" s="262">
        <v>366</v>
      </c>
      <c r="DD19" s="262">
        <v>59</v>
      </c>
      <c r="DE19" s="262">
        <v>17</v>
      </c>
      <c r="DF19" s="262">
        <v>17</v>
      </c>
      <c r="DG19" s="262">
        <v>2</v>
      </c>
      <c r="DH19" s="262">
        <v>30</v>
      </c>
      <c r="DI19" s="262">
        <v>17</v>
      </c>
      <c r="DJ19" s="262">
        <v>17</v>
      </c>
      <c r="DK19" s="262">
        <v>0</v>
      </c>
      <c r="DL19" s="262">
        <v>49</v>
      </c>
      <c r="DM19" s="262">
        <v>25</v>
      </c>
      <c r="DN19" s="262">
        <v>340</v>
      </c>
      <c r="DO19" s="262">
        <v>17</v>
      </c>
      <c r="DP19" s="262">
        <v>34</v>
      </c>
      <c r="DQ19" s="262">
        <v>17</v>
      </c>
      <c r="DR19" s="262">
        <v>17</v>
      </c>
      <c r="DS19" s="262">
        <v>0</v>
      </c>
      <c r="DT19" s="262">
        <v>17</v>
      </c>
      <c r="DU19" s="262">
        <v>9</v>
      </c>
      <c r="DV19" s="262">
        <v>18</v>
      </c>
      <c r="DW19" s="262">
        <v>0</v>
      </c>
      <c r="DX19" s="262">
        <v>300</v>
      </c>
      <c r="DY19" s="262">
        <v>17</v>
      </c>
      <c r="DZ19" s="262">
        <v>0</v>
      </c>
      <c r="EA19" s="262">
        <v>280</v>
      </c>
      <c r="EB19" s="262">
        <v>4</v>
      </c>
      <c r="EC19" s="262">
        <v>157</v>
      </c>
      <c r="ED19" s="262">
        <v>596</v>
      </c>
      <c r="EE19" s="262">
        <v>100</v>
      </c>
      <c r="EF19" s="262">
        <v>19</v>
      </c>
      <c r="EG19" s="262"/>
      <c r="EH19" s="264">
        <v>901</v>
      </c>
      <c r="EI19" s="265">
        <v>0</v>
      </c>
      <c r="EJ19" s="265">
        <v>0</v>
      </c>
      <c r="EK19" s="265">
        <v>0</v>
      </c>
      <c r="EL19" s="265">
        <v>0</v>
      </c>
      <c r="EM19" s="265">
        <v>0</v>
      </c>
      <c r="EN19" s="265">
        <v>0</v>
      </c>
      <c r="EO19" s="265">
        <v>0</v>
      </c>
      <c r="EP19" s="265">
        <v>0</v>
      </c>
      <c r="EQ19" s="265">
        <v>5</v>
      </c>
      <c r="ER19" s="265">
        <v>0</v>
      </c>
      <c r="ES19" s="265">
        <v>135</v>
      </c>
      <c r="ET19" s="265">
        <v>4</v>
      </c>
      <c r="EU19" s="265">
        <v>0</v>
      </c>
      <c r="EV19" s="265">
        <v>0</v>
      </c>
      <c r="EW19" s="265">
        <v>0</v>
      </c>
      <c r="EX19" s="265">
        <v>0</v>
      </c>
      <c r="EY19" s="265">
        <v>0</v>
      </c>
      <c r="EZ19" s="265">
        <v>0</v>
      </c>
      <c r="FA19" s="265">
        <v>0</v>
      </c>
      <c r="FB19" s="265">
        <v>0</v>
      </c>
      <c r="FC19" s="265">
        <v>0</v>
      </c>
      <c r="FD19" s="265">
        <v>0</v>
      </c>
      <c r="FE19" s="265">
        <v>0</v>
      </c>
      <c r="FF19" s="265">
        <v>0</v>
      </c>
      <c r="FG19" s="265">
        <v>0</v>
      </c>
      <c r="FH19" s="265">
        <v>0</v>
      </c>
      <c r="FI19" s="265">
        <v>8</v>
      </c>
      <c r="FJ19" s="265">
        <v>0</v>
      </c>
      <c r="FK19" s="265">
        <v>0</v>
      </c>
      <c r="FL19" s="265">
        <v>170</v>
      </c>
      <c r="FM19" s="265">
        <v>0</v>
      </c>
      <c r="FN19" s="265">
        <v>0</v>
      </c>
      <c r="FO19" s="266">
        <v>0</v>
      </c>
      <c r="FP19" s="266">
        <v>0</v>
      </c>
      <c r="FQ19" s="266">
        <v>0</v>
      </c>
      <c r="FR19" s="266">
        <v>0</v>
      </c>
      <c r="FS19" s="266">
        <v>0</v>
      </c>
      <c r="FT19" s="266">
        <v>0</v>
      </c>
      <c r="FU19" s="266">
        <v>150</v>
      </c>
      <c r="FV19" s="266">
        <v>0</v>
      </c>
      <c r="FW19" s="266">
        <v>315</v>
      </c>
      <c r="FX19" s="266">
        <v>0</v>
      </c>
      <c r="FY19" s="266">
        <v>0</v>
      </c>
      <c r="FZ19" s="266">
        <v>0</v>
      </c>
      <c r="GA19" s="266">
        <v>0</v>
      </c>
      <c r="GB19" s="266">
        <v>0</v>
      </c>
      <c r="GC19" s="266">
        <v>0</v>
      </c>
      <c r="GD19" s="266">
        <v>4</v>
      </c>
      <c r="GE19" s="266">
        <v>0</v>
      </c>
      <c r="GF19" s="266">
        <v>680</v>
      </c>
      <c r="GG19" s="266">
        <v>180</v>
      </c>
      <c r="GH19" s="266">
        <v>0</v>
      </c>
      <c r="GI19" s="266">
        <v>0</v>
      </c>
      <c r="GJ19" s="266">
        <v>3</v>
      </c>
      <c r="GK19" s="266">
        <v>28</v>
      </c>
      <c r="GL19" s="266">
        <v>0</v>
      </c>
      <c r="GM19" s="266">
        <v>0</v>
      </c>
      <c r="GN19" s="266">
        <v>0</v>
      </c>
      <c r="GO19" s="266">
        <v>357</v>
      </c>
      <c r="GP19" s="266">
        <v>25</v>
      </c>
      <c r="GQ19" s="266">
        <v>150</v>
      </c>
      <c r="GR19" s="266">
        <v>1099</v>
      </c>
      <c r="GS19" s="266">
        <v>131</v>
      </c>
      <c r="GT19" s="266">
        <v>0</v>
      </c>
      <c r="GU19" s="266"/>
      <c r="GV19" s="253">
        <v>5432</v>
      </c>
      <c r="GW19" s="254">
        <v>4345</v>
      </c>
      <c r="GX19" s="255">
        <v>9777</v>
      </c>
      <c r="GY19" s="256">
        <v>3264</v>
      </c>
      <c r="GZ19" s="257">
        <v>901</v>
      </c>
      <c r="HA19" s="257">
        <v>1701</v>
      </c>
      <c r="HB19" s="258">
        <v>0</v>
      </c>
      <c r="HC19" s="258">
        <v>450</v>
      </c>
      <c r="HD19" s="258">
        <v>2893</v>
      </c>
      <c r="HE19" s="258">
        <v>40</v>
      </c>
      <c r="HF19" s="258">
        <v>0</v>
      </c>
      <c r="HG19" s="258">
        <v>142</v>
      </c>
      <c r="HH19" s="258">
        <v>114</v>
      </c>
      <c r="HI19" s="1142">
        <v>249</v>
      </c>
      <c r="HJ19" s="1142">
        <v>4</v>
      </c>
      <c r="HK19" s="1308">
        <v>0</v>
      </c>
      <c r="HL19" s="7">
        <v>84.47</v>
      </c>
    </row>
    <row r="20" spans="1:220" ht="30" customHeight="1" thickBot="1">
      <c r="A20" s="267">
        <v>0.66666666666666996</v>
      </c>
      <c r="B20" s="260">
        <v>0</v>
      </c>
      <c r="C20" s="261">
        <v>0</v>
      </c>
      <c r="D20" s="261">
        <v>140</v>
      </c>
      <c r="E20" s="261">
        <v>0</v>
      </c>
      <c r="F20" s="262">
        <v>0</v>
      </c>
      <c r="G20" s="262">
        <v>0</v>
      </c>
      <c r="H20" s="261">
        <v>0</v>
      </c>
      <c r="I20" s="261">
        <v>374</v>
      </c>
      <c r="J20" s="261">
        <v>0</v>
      </c>
      <c r="K20" s="261"/>
      <c r="L20" s="261">
        <v>0</v>
      </c>
      <c r="M20" s="261">
        <v>0</v>
      </c>
      <c r="N20" s="261">
        <v>0</v>
      </c>
      <c r="O20" s="261">
        <v>0</v>
      </c>
      <c r="P20" s="261">
        <v>0</v>
      </c>
      <c r="Q20" s="261">
        <v>0</v>
      </c>
      <c r="R20" s="261">
        <v>280</v>
      </c>
      <c r="S20" s="261">
        <v>0</v>
      </c>
      <c r="T20" s="261">
        <v>0</v>
      </c>
      <c r="U20" s="261">
        <v>0</v>
      </c>
      <c r="V20" s="262">
        <v>0</v>
      </c>
      <c r="W20" s="261">
        <v>16</v>
      </c>
      <c r="X20" s="261">
        <v>0</v>
      </c>
      <c r="Y20" s="261">
        <v>0</v>
      </c>
      <c r="Z20" s="261">
        <v>0</v>
      </c>
      <c r="AA20" s="261">
        <v>0</v>
      </c>
      <c r="AB20" s="261">
        <v>0</v>
      </c>
      <c r="AC20" s="261">
        <v>0</v>
      </c>
      <c r="AD20" s="261">
        <v>0</v>
      </c>
      <c r="AE20" s="261">
        <v>0</v>
      </c>
      <c r="AF20" s="261">
        <v>17</v>
      </c>
      <c r="AG20" s="261">
        <v>22</v>
      </c>
      <c r="AH20" s="261">
        <v>25</v>
      </c>
      <c r="AI20" s="261">
        <v>18</v>
      </c>
      <c r="AJ20" s="261">
        <v>8</v>
      </c>
      <c r="AK20" s="261">
        <v>0</v>
      </c>
      <c r="AL20" s="261">
        <v>40</v>
      </c>
      <c r="AM20" s="261">
        <v>0</v>
      </c>
      <c r="AN20" s="261">
        <v>0</v>
      </c>
      <c r="AO20" s="261">
        <v>0</v>
      </c>
      <c r="AP20" s="261">
        <v>8</v>
      </c>
      <c r="AQ20" s="261">
        <v>216</v>
      </c>
      <c r="AR20" s="261">
        <v>0</v>
      </c>
      <c r="AS20" s="261">
        <v>0</v>
      </c>
      <c r="AT20" s="261">
        <v>0</v>
      </c>
      <c r="AU20" s="261"/>
      <c r="AV20" s="261">
        <v>0</v>
      </c>
      <c r="AW20" s="261">
        <v>72</v>
      </c>
      <c r="AX20" s="261">
        <v>0</v>
      </c>
      <c r="AY20" s="261">
        <v>0</v>
      </c>
      <c r="AZ20" s="261">
        <v>0</v>
      </c>
      <c r="BA20" s="261">
        <v>6</v>
      </c>
      <c r="BB20" s="261">
        <v>10</v>
      </c>
      <c r="BC20" s="261">
        <v>0</v>
      </c>
      <c r="BD20" s="261">
        <v>0</v>
      </c>
      <c r="BE20" s="261">
        <v>0</v>
      </c>
      <c r="BF20" s="261">
        <v>0</v>
      </c>
      <c r="BG20" s="261">
        <v>0</v>
      </c>
      <c r="BH20" s="261">
        <v>305</v>
      </c>
      <c r="BI20" s="261">
        <v>148</v>
      </c>
      <c r="BJ20" s="261">
        <v>0</v>
      </c>
      <c r="BK20" s="261">
        <v>0</v>
      </c>
      <c r="BL20" s="261">
        <v>10</v>
      </c>
      <c r="BM20" s="261">
        <v>10</v>
      </c>
      <c r="BN20" s="261">
        <v>0</v>
      </c>
      <c r="BO20" s="262">
        <v>43</v>
      </c>
      <c r="BP20" s="262">
        <v>0</v>
      </c>
      <c r="BQ20" s="262">
        <v>32</v>
      </c>
      <c r="BR20" s="261">
        <v>8</v>
      </c>
      <c r="BS20" s="262">
        <v>0</v>
      </c>
      <c r="BT20" s="262">
        <v>5</v>
      </c>
      <c r="BU20" s="262">
        <v>33</v>
      </c>
      <c r="BV20" s="262">
        <v>9</v>
      </c>
      <c r="BW20" s="263">
        <v>120</v>
      </c>
      <c r="BX20" s="262">
        <v>33</v>
      </c>
      <c r="BY20" s="262">
        <v>0</v>
      </c>
      <c r="BZ20" s="262">
        <v>0</v>
      </c>
      <c r="CA20" s="510">
        <v>1</v>
      </c>
      <c r="CB20" s="262">
        <v>38</v>
      </c>
      <c r="CC20" s="262">
        <v>40</v>
      </c>
      <c r="CD20" s="262">
        <v>0</v>
      </c>
      <c r="CE20" s="262">
        <v>0</v>
      </c>
      <c r="CF20" s="262">
        <v>120</v>
      </c>
      <c r="CG20" s="262">
        <v>0</v>
      </c>
      <c r="CH20" s="262">
        <v>28</v>
      </c>
      <c r="CI20" s="262">
        <v>0</v>
      </c>
      <c r="CJ20" s="262">
        <v>0</v>
      </c>
      <c r="CK20" s="262">
        <v>135</v>
      </c>
      <c r="CL20" s="262">
        <v>14</v>
      </c>
      <c r="CM20" s="262">
        <v>0</v>
      </c>
      <c r="CN20" s="262">
        <v>10</v>
      </c>
      <c r="CO20" s="262">
        <v>295</v>
      </c>
      <c r="CP20" s="262">
        <v>16</v>
      </c>
      <c r="CQ20" s="262">
        <v>0</v>
      </c>
      <c r="CR20" s="262">
        <v>0</v>
      </c>
      <c r="CS20" s="262">
        <v>0</v>
      </c>
      <c r="CT20" s="262">
        <v>0</v>
      </c>
      <c r="CU20" s="262">
        <v>0</v>
      </c>
      <c r="CV20" s="262">
        <v>9</v>
      </c>
      <c r="CW20" s="262">
        <v>0</v>
      </c>
      <c r="CX20" s="262">
        <v>17</v>
      </c>
      <c r="CY20" s="511">
        <v>7</v>
      </c>
      <c r="CZ20" s="262">
        <v>0</v>
      </c>
      <c r="DA20" s="262">
        <v>34</v>
      </c>
      <c r="DB20" s="262">
        <v>5</v>
      </c>
      <c r="DC20" s="262">
        <v>364</v>
      </c>
      <c r="DD20" s="262">
        <v>59</v>
      </c>
      <c r="DE20" s="262">
        <v>17</v>
      </c>
      <c r="DF20" s="262">
        <v>17</v>
      </c>
      <c r="DG20" s="262">
        <v>1</v>
      </c>
      <c r="DH20" s="262">
        <v>30</v>
      </c>
      <c r="DI20" s="262">
        <v>0</v>
      </c>
      <c r="DJ20" s="262">
        <v>17</v>
      </c>
      <c r="DK20" s="262">
        <v>0</v>
      </c>
      <c r="DL20" s="262">
        <v>48</v>
      </c>
      <c r="DM20" s="262">
        <v>25</v>
      </c>
      <c r="DN20" s="262">
        <v>340</v>
      </c>
      <c r="DO20" s="262">
        <v>17</v>
      </c>
      <c r="DP20" s="262">
        <v>20</v>
      </c>
      <c r="DQ20" s="262">
        <v>17</v>
      </c>
      <c r="DR20" s="262">
        <v>17</v>
      </c>
      <c r="DS20" s="262">
        <v>0</v>
      </c>
      <c r="DT20" s="262">
        <v>17</v>
      </c>
      <c r="DU20" s="262">
        <v>3</v>
      </c>
      <c r="DV20" s="262">
        <v>17</v>
      </c>
      <c r="DW20" s="262">
        <v>0</v>
      </c>
      <c r="DX20" s="262">
        <v>300</v>
      </c>
      <c r="DY20" s="262">
        <v>17</v>
      </c>
      <c r="DZ20" s="262">
        <v>0</v>
      </c>
      <c r="EA20" s="262">
        <v>281</v>
      </c>
      <c r="EB20" s="262">
        <v>4</v>
      </c>
      <c r="EC20" s="262">
        <v>156</v>
      </c>
      <c r="ED20" s="262">
        <v>589</v>
      </c>
      <c r="EE20" s="262">
        <v>100</v>
      </c>
      <c r="EF20" s="262">
        <v>6</v>
      </c>
      <c r="EG20" s="262"/>
      <c r="EH20" s="264">
        <v>902</v>
      </c>
      <c r="EI20" s="265">
        <v>0</v>
      </c>
      <c r="EJ20" s="265">
        <v>0</v>
      </c>
      <c r="EK20" s="265">
        <v>0</v>
      </c>
      <c r="EL20" s="265">
        <v>0</v>
      </c>
      <c r="EM20" s="265">
        <v>0</v>
      </c>
      <c r="EN20" s="265">
        <v>0</v>
      </c>
      <c r="EO20" s="265">
        <v>0</v>
      </c>
      <c r="EP20" s="265">
        <v>0</v>
      </c>
      <c r="EQ20" s="265">
        <v>10</v>
      </c>
      <c r="ER20" s="265">
        <v>0</v>
      </c>
      <c r="ES20" s="265">
        <v>135</v>
      </c>
      <c r="ET20" s="265">
        <v>4</v>
      </c>
      <c r="EU20" s="265">
        <v>0</v>
      </c>
      <c r="EV20" s="265">
        <v>0</v>
      </c>
      <c r="EW20" s="265">
        <v>0</v>
      </c>
      <c r="EX20" s="265">
        <v>0</v>
      </c>
      <c r="EY20" s="265">
        <v>0</v>
      </c>
      <c r="EZ20" s="265">
        <v>0</v>
      </c>
      <c r="FA20" s="265">
        <v>0</v>
      </c>
      <c r="FB20" s="265">
        <v>0</v>
      </c>
      <c r="FC20" s="265">
        <v>0</v>
      </c>
      <c r="FD20" s="265">
        <v>0</v>
      </c>
      <c r="FE20" s="265">
        <v>0</v>
      </c>
      <c r="FF20" s="265">
        <v>0</v>
      </c>
      <c r="FG20" s="265">
        <v>0</v>
      </c>
      <c r="FH20" s="265">
        <v>0</v>
      </c>
      <c r="FI20" s="265">
        <v>8</v>
      </c>
      <c r="FJ20" s="265">
        <v>0</v>
      </c>
      <c r="FK20" s="265">
        <v>0</v>
      </c>
      <c r="FL20" s="265">
        <v>170</v>
      </c>
      <c r="FM20" s="265">
        <v>0</v>
      </c>
      <c r="FN20" s="265">
        <v>0</v>
      </c>
      <c r="FO20" s="266">
        <v>0</v>
      </c>
      <c r="FP20" s="266">
        <v>0</v>
      </c>
      <c r="FQ20" s="266">
        <v>0</v>
      </c>
      <c r="FR20" s="266">
        <v>0</v>
      </c>
      <c r="FS20" s="266">
        <v>0</v>
      </c>
      <c r="FT20" s="266">
        <v>0</v>
      </c>
      <c r="FU20" s="266">
        <v>150</v>
      </c>
      <c r="FV20" s="266">
        <v>0</v>
      </c>
      <c r="FW20" s="266">
        <v>345</v>
      </c>
      <c r="FX20" s="266">
        <v>0</v>
      </c>
      <c r="FY20" s="266">
        <v>0</v>
      </c>
      <c r="FZ20" s="266">
        <v>0</v>
      </c>
      <c r="GA20" s="266">
        <v>0</v>
      </c>
      <c r="GB20" s="266">
        <v>0</v>
      </c>
      <c r="GC20" s="266">
        <v>0</v>
      </c>
      <c r="GD20" s="266">
        <v>3</v>
      </c>
      <c r="GE20" s="266">
        <v>0</v>
      </c>
      <c r="GF20" s="266">
        <v>680</v>
      </c>
      <c r="GG20" s="266">
        <v>180</v>
      </c>
      <c r="GH20" s="266">
        <v>0</v>
      </c>
      <c r="GI20" s="266">
        <v>0</v>
      </c>
      <c r="GJ20" s="266">
        <v>1</v>
      </c>
      <c r="GK20" s="266">
        <v>19</v>
      </c>
      <c r="GL20" s="266">
        <v>0</v>
      </c>
      <c r="GM20" s="266">
        <v>0</v>
      </c>
      <c r="GN20" s="266">
        <v>0</v>
      </c>
      <c r="GO20" s="266">
        <v>356</v>
      </c>
      <c r="GP20" s="266">
        <v>15</v>
      </c>
      <c r="GQ20" s="266">
        <v>150</v>
      </c>
      <c r="GR20" s="266">
        <v>1016</v>
      </c>
      <c r="GS20" s="266">
        <v>78</v>
      </c>
      <c r="GT20" s="266">
        <v>0</v>
      </c>
      <c r="GU20" s="266"/>
      <c r="GV20" s="253">
        <v>5256</v>
      </c>
      <c r="GW20" s="254">
        <v>4222</v>
      </c>
      <c r="GX20" s="255">
        <v>9478</v>
      </c>
      <c r="GY20" s="256">
        <v>3213</v>
      </c>
      <c r="GZ20" s="257">
        <v>902</v>
      </c>
      <c r="HA20" s="257">
        <v>1696</v>
      </c>
      <c r="HB20" s="258">
        <v>0</v>
      </c>
      <c r="HC20" s="258">
        <v>393</v>
      </c>
      <c r="HD20" s="258">
        <v>2809</v>
      </c>
      <c r="HE20" s="258">
        <v>40</v>
      </c>
      <c r="HF20" s="258">
        <v>0</v>
      </c>
      <c r="HG20" s="258">
        <v>147</v>
      </c>
      <c r="HH20" s="258">
        <v>120</v>
      </c>
      <c r="HI20" s="1142">
        <v>148</v>
      </c>
      <c r="HJ20" s="1142">
        <v>4</v>
      </c>
      <c r="HK20" s="1308">
        <v>0</v>
      </c>
      <c r="HL20" s="7">
        <v>84.47</v>
      </c>
    </row>
    <row r="21" spans="1:220" ht="30" customHeight="1" thickBot="1">
      <c r="A21" s="267">
        <v>0.70833333333333337</v>
      </c>
      <c r="B21" s="260">
        <v>0</v>
      </c>
      <c r="C21" s="261">
        <v>0</v>
      </c>
      <c r="D21" s="261">
        <v>140</v>
      </c>
      <c r="E21" s="261">
        <v>0</v>
      </c>
      <c r="F21" s="262">
        <v>0</v>
      </c>
      <c r="G21" s="262">
        <v>0</v>
      </c>
      <c r="H21" s="261">
        <v>0</v>
      </c>
      <c r="I21" s="261">
        <v>356</v>
      </c>
      <c r="J21" s="261">
        <v>0</v>
      </c>
      <c r="K21" s="261"/>
      <c r="L21" s="261">
        <v>0</v>
      </c>
      <c r="M21" s="261">
        <v>0</v>
      </c>
      <c r="N21" s="261">
        <v>0</v>
      </c>
      <c r="O21" s="261">
        <v>0</v>
      </c>
      <c r="P21" s="261">
        <v>0</v>
      </c>
      <c r="Q21" s="261">
        <v>0</v>
      </c>
      <c r="R21" s="261">
        <v>280</v>
      </c>
      <c r="S21" s="261">
        <v>0</v>
      </c>
      <c r="T21" s="261">
        <v>0</v>
      </c>
      <c r="U21" s="261">
        <v>1</v>
      </c>
      <c r="V21" s="262">
        <v>0</v>
      </c>
      <c r="W21" s="261">
        <v>16</v>
      </c>
      <c r="X21" s="261">
        <v>0</v>
      </c>
      <c r="Y21" s="261">
        <v>0</v>
      </c>
      <c r="Z21" s="261">
        <v>0</v>
      </c>
      <c r="AA21" s="261">
        <v>0</v>
      </c>
      <c r="AB21" s="261">
        <v>0</v>
      </c>
      <c r="AC21" s="261">
        <v>0</v>
      </c>
      <c r="AD21" s="261">
        <v>0</v>
      </c>
      <c r="AE21" s="261">
        <v>0</v>
      </c>
      <c r="AF21" s="261">
        <v>17</v>
      </c>
      <c r="AG21" s="261">
        <v>22</v>
      </c>
      <c r="AH21" s="261">
        <v>0</v>
      </c>
      <c r="AI21" s="261">
        <v>18</v>
      </c>
      <c r="AJ21" s="261">
        <v>8</v>
      </c>
      <c r="AK21" s="261">
        <v>0</v>
      </c>
      <c r="AL21" s="261">
        <v>40</v>
      </c>
      <c r="AM21" s="261">
        <v>0</v>
      </c>
      <c r="AN21" s="261">
        <v>0</v>
      </c>
      <c r="AO21" s="261">
        <v>0</v>
      </c>
      <c r="AP21" s="261">
        <v>8</v>
      </c>
      <c r="AQ21" s="261">
        <v>217</v>
      </c>
      <c r="AR21" s="261">
        <v>0</v>
      </c>
      <c r="AS21" s="261">
        <v>0</v>
      </c>
      <c r="AT21" s="261">
        <v>0</v>
      </c>
      <c r="AU21" s="261"/>
      <c r="AV21" s="261">
        <v>1</v>
      </c>
      <c r="AW21" s="261">
        <v>72</v>
      </c>
      <c r="AX21" s="261">
        <v>0</v>
      </c>
      <c r="AY21" s="261">
        <v>0</v>
      </c>
      <c r="AZ21" s="261">
        <v>0</v>
      </c>
      <c r="BA21" s="261">
        <v>9</v>
      </c>
      <c r="BB21" s="261">
        <v>10</v>
      </c>
      <c r="BC21" s="261">
        <v>3</v>
      </c>
      <c r="BD21" s="261">
        <v>0</v>
      </c>
      <c r="BE21" s="261">
        <v>0</v>
      </c>
      <c r="BF21" s="261">
        <v>0</v>
      </c>
      <c r="BG21" s="261">
        <v>0</v>
      </c>
      <c r="BH21" s="261">
        <v>305</v>
      </c>
      <c r="BI21" s="261">
        <v>148</v>
      </c>
      <c r="BJ21" s="261">
        <v>0</v>
      </c>
      <c r="BK21" s="261">
        <v>0</v>
      </c>
      <c r="BL21" s="261">
        <v>10</v>
      </c>
      <c r="BM21" s="261">
        <v>10</v>
      </c>
      <c r="BN21" s="261">
        <v>0</v>
      </c>
      <c r="BO21" s="262">
        <v>51</v>
      </c>
      <c r="BP21" s="262">
        <v>0</v>
      </c>
      <c r="BQ21" s="262">
        <v>32</v>
      </c>
      <c r="BR21" s="261">
        <v>8</v>
      </c>
      <c r="BS21" s="262">
        <v>0</v>
      </c>
      <c r="BT21" s="262">
        <v>5</v>
      </c>
      <c r="BU21" s="262">
        <v>33</v>
      </c>
      <c r="BV21" s="262">
        <v>9</v>
      </c>
      <c r="BW21" s="263">
        <v>116</v>
      </c>
      <c r="BX21" s="262">
        <v>57</v>
      </c>
      <c r="BY21" s="262">
        <v>0</v>
      </c>
      <c r="BZ21" s="262">
        <v>0</v>
      </c>
      <c r="CA21" s="510">
        <v>0</v>
      </c>
      <c r="CB21" s="262">
        <v>38</v>
      </c>
      <c r="CC21" s="262">
        <v>40</v>
      </c>
      <c r="CD21" s="262">
        <v>0</v>
      </c>
      <c r="CE21" s="262">
        <v>0</v>
      </c>
      <c r="CF21" s="262">
        <v>120</v>
      </c>
      <c r="CG21" s="262">
        <v>0</v>
      </c>
      <c r="CH21" s="262">
        <v>20</v>
      </c>
      <c r="CI21" s="262">
        <v>0</v>
      </c>
      <c r="CJ21" s="262">
        <v>0</v>
      </c>
      <c r="CK21" s="262">
        <v>135</v>
      </c>
      <c r="CL21" s="262">
        <v>14</v>
      </c>
      <c r="CM21" s="262">
        <v>0</v>
      </c>
      <c r="CN21" s="262">
        <v>10</v>
      </c>
      <c r="CO21" s="262">
        <v>305</v>
      </c>
      <c r="CP21" s="262">
        <v>16</v>
      </c>
      <c r="CQ21" s="262">
        <v>0</v>
      </c>
      <c r="CR21" s="262">
        <v>0</v>
      </c>
      <c r="CS21" s="262">
        <v>0</v>
      </c>
      <c r="CT21" s="262">
        <v>0</v>
      </c>
      <c r="CU21" s="262">
        <v>0</v>
      </c>
      <c r="CV21" s="262">
        <v>9</v>
      </c>
      <c r="CW21" s="262">
        <v>0</v>
      </c>
      <c r="CX21" s="262">
        <v>17</v>
      </c>
      <c r="CY21" s="511">
        <v>2</v>
      </c>
      <c r="CZ21" s="262">
        <v>0</v>
      </c>
      <c r="DA21" s="262">
        <v>34</v>
      </c>
      <c r="DB21" s="262">
        <v>6</v>
      </c>
      <c r="DC21" s="262">
        <v>348</v>
      </c>
      <c r="DD21" s="262">
        <v>69</v>
      </c>
      <c r="DE21" s="262">
        <v>17</v>
      </c>
      <c r="DF21" s="262">
        <v>17</v>
      </c>
      <c r="DG21" s="262">
        <v>0</v>
      </c>
      <c r="DH21" s="262">
        <v>30</v>
      </c>
      <c r="DI21" s="262">
        <v>0</v>
      </c>
      <c r="DJ21" s="262">
        <v>17</v>
      </c>
      <c r="DK21" s="262">
        <v>0</v>
      </c>
      <c r="DL21" s="262">
        <v>48</v>
      </c>
      <c r="DM21" s="262">
        <v>25</v>
      </c>
      <c r="DN21" s="262">
        <v>340</v>
      </c>
      <c r="DO21" s="262">
        <v>17</v>
      </c>
      <c r="DP21" s="262">
        <v>6</v>
      </c>
      <c r="DQ21" s="262">
        <v>17</v>
      </c>
      <c r="DR21" s="262">
        <v>17</v>
      </c>
      <c r="DS21" s="262">
        <v>100</v>
      </c>
      <c r="DT21" s="262">
        <v>17</v>
      </c>
      <c r="DU21" s="262">
        <v>2</v>
      </c>
      <c r="DV21" s="262">
        <v>17</v>
      </c>
      <c r="DW21" s="262">
        <v>9</v>
      </c>
      <c r="DX21" s="262">
        <v>300</v>
      </c>
      <c r="DY21" s="262">
        <v>17</v>
      </c>
      <c r="DZ21" s="262">
        <v>0</v>
      </c>
      <c r="EA21" s="262">
        <v>283</v>
      </c>
      <c r="EB21" s="262">
        <v>0</v>
      </c>
      <c r="EC21" s="262">
        <v>157</v>
      </c>
      <c r="ED21" s="262">
        <v>590</v>
      </c>
      <c r="EE21" s="262">
        <v>100</v>
      </c>
      <c r="EF21" s="262">
        <v>2</v>
      </c>
      <c r="EG21" s="262"/>
      <c r="EH21" s="264">
        <v>902</v>
      </c>
      <c r="EI21" s="265">
        <v>0</v>
      </c>
      <c r="EJ21" s="265">
        <v>0</v>
      </c>
      <c r="EK21" s="265">
        <v>0</v>
      </c>
      <c r="EL21" s="265">
        <v>0</v>
      </c>
      <c r="EM21" s="265">
        <v>0</v>
      </c>
      <c r="EN21" s="265">
        <v>0</v>
      </c>
      <c r="EO21" s="265">
        <v>0</v>
      </c>
      <c r="EP21" s="265">
        <v>5</v>
      </c>
      <c r="EQ21" s="265">
        <v>12</v>
      </c>
      <c r="ER21" s="265">
        <v>0</v>
      </c>
      <c r="ES21" s="265">
        <v>110</v>
      </c>
      <c r="ET21" s="265">
        <v>5</v>
      </c>
      <c r="EU21" s="265">
        <v>0</v>
      </c>
      <c r="EV21" s="265">
        <v>0</v>
      </c>
      <c r="EW21" s="265">
        <v>0</v>
      </c>
      <c r="EX21" s="265">
        <v>0</v>
      </c>
      <c r="EY21" s="265">
        <v>0</v>
      </c>
      <c r="EZ21" s="265">
        <v>0</v>
      </c>
      <c r="FA21" s="265">
        <v>0</v>
      </c>
      <c r="FB21" s="265">
        <v>0</v>
      </c>
      <c r="FC21" s="265">
        <v>0</v>
      </c>
      <c r="FD21" s="265">
        <v>0</v>
      </c>
      <c r="FE21" s="265">
        <v>0</v>
      </c>
      <c r="FF21" s="265">
        <v>0</v>
      </c>
      <c r="FG21" s="265">
        <v>0</v>
      </c>
      <c r="FH21" s="265">
        <v>0</v>
      </c>
      <c r="FI21" s="265">
        <v>5</v>
      </c>
      <c r="FJ21" s="265">
        <v>0</v>
      </c>
      <c r="FK21" s="265">
        <v>0</v>
      </c>
      <c r="FL21" s="265">
        <v>170</v>
      </c>
      <c r="FM21" s="265">
        <v>0</v>
      </c>
      <c r="FN21" s="265">
        <v>0</v>
      </c>
      <c r="FO21" s="266">
        <v>0</v>
      </c>
      <c r="FP21" s="266">
        <v>0</v>
      </c>
      <c r="FQ21" s="266">
        <v>0</v>
      </c>
      <c r="FR21" s="266">
        <v>0</v>
      </c>
      <c r="FS21" s="266">
        <v>0</v>
      </c>
      <c r="FT21" s="266">
        <v>0</v>
      </c>
      <c r="FU21" s="266">
        <v>150</v>
      </c>
      <c r="FV21" s="266">
        <v>0</v>
      </c>
      <c r="FW21" s="266">
        <v>346</v>
      </c>
      <c r="FX21" s="266">
        <v>0</v>
      </c>
      <c r="FY21" s="266">
        <v>0</v>
      </c>
      <c r="FZ21" s="266">
        <v>0</v>
      </c>
      <c r="GA21" s="266">
        <v>0</v>
      </c>
      <c r="GB21" s="266">
        <v>11</v>
      </c>
      <c r="GC21" s="266">
        <v>0</v>
      </c>
      <c r="GD21" s="266">
        <v>2</v>
      </c>
      <c r="GE21" s="266">
        <v>0</v>
      </c>
      <c r="GF21" s="266">
        <v>680</v>
      </c>
      <c r="GG21" s="266">
        <v>180</v>
      </c>
      <c r="GH21" s="266">
        <v>0</v>
      </c>
      <c r="GI21" s="266">
        <v>0</v>
      </c>
      <c r="GJ21" s="266">
        <v>0</v>
      </c>
      <c r="GK21" s="266">
        <v>4</v>
      </c>
      <c r="GL21" s="266">
        <v>0</v>
      </c>
      <c r="GM21" s="266">
        <v>0</v>
      </c>
      <c r="GN21" s="266">
        <v>0</v>
      </c>
      <c r="GO21" s="266">
        <v>359</v>
      </c>
      <c r="GP21" s="266">
        <v>3</v>
      </c>
      <c r="GQ21" s="266">
        <v>150</v>
      </c>
      <c r="GR21" s="266">
        <v>1016</v>
      </c>
      <c r="GS21" s="266">
        <v>11</v>
      </c>
      <c r="GT21" s="266">
        <v>0</v>
      </c>
      <c r="GU21" s="266"/>
      <c r="GV21" s="253">
        <v>5330</v>
      </c>
      <c r="GW21" s="268">
        <v>4121</v>
      </c>
      <c r="GX21" s="269">
        <v>9451</v>
      </c>
      <c r="GY21" s="256">
        <v>3243</v>
      </c>
      <c r="GZ21" s="258">
        <v>902</v>
      </c>
      <c r="HA21" s="258">
        <v>1720</v>
      </c>
      <c r="HB21" s="258">
        <v>0</v>
      </c>
      <c r="HC21" s="258">
        <v>429</v>
      </c>
      <c r="HD21" s="258">
        <v>2815</v>
      </c>
      <c r="HE21" s="258">
        <v>40</v>
      </c>
      <c r="HF21" s="258">
        <v>0</v>
      </c>
      <c r="HG21" s="258">
        <v>154</v>
      </c>
      <c r="HH21" s="258">
        <v>116</v>
      </c>
      <c r="HI21" s="1142">
        <v>30</v>
      </c>
      <c r="HJ21" s="1142">
        <v>0</v>
      </c>
      <c r="HK21" s="1308">
        <v>0</v>
      </c>
      <c r="HL21" s="7">
        <v>84.47</v>
      </c>
    </row>
    <row r="22" spans="1:220" ht="30" customHeight="1" thickBot="1">
      <c r="A22" s="267">
        <v>0.75</v>
      </c>
      <c r="B22" s="260">
        <v>0</v>
      </c>
      <c r="C22" s="261">
        <v>0</v>
      </c>
      <c r="D22" s="261">
        <v>140</v>
      </c>
      <c r="E22" s="261">
        <v>0</v>
      </c>
      <c r="F22" s="262">
        <v>0</v>
      </c>
      <c r="G22" s="262">
        <v>0</v>
      </c>
      <c r="H22" s="261">
        <v>0</v>
      </c>
      <c r="I22" s="261">
        <v>340</v>
      </c>
      <c r="J22" s="261">
        <v>0</v>
      </c>
      <c r="K22" s="261"/>
      <c r="L22" s="261">
        <v>0</v>
      </c>
      <c r="M22" s="261">
        <v>0</v>
      </c>
      <c r="N22" s="261">
        <v>0</v>
      </c>
      <c r="O22" s="261">
        <v>4</v>
      </c>
      <c r="P22" s="261">
        <v>11</v>
      </c>
      <c r="Q22" s="261">
        <v>12</v>
      </c>
      <c r="R22" s="261">
        <v>280</v>
      </c>
      <c r="S22" s="261">
        <v>0</v>
      </c>
      <c r="T22" s="261">
        <v>0</v>
      </c>
      <c r="U22" s="261">
        <v>9</v>
      </c>
      <c r="V22" s="262">
        <v>16</v>
      </c>
      <c r="W22" s="261">
        <v>105</v>
      </c>
      <c r="X22" s="261">
        <v>0</v>
      </c>
      <c r="Y22" s="261">
        <v>0</v>
      </c>
      <c r="Z22" s="261">
        <v>0</v>
      </c>
      <c r="AA22" s="261">
        <v>0</v>
      </c>
      <c r="AB22" s="261">
        <v>11</v>
      </c>
      <c r="AC22" s="261">
        <v>15</v>
      </c>
      <c r="AD22" s="261">
        <v>17</v>
      </c>
      <c r="AE22" s="261">
        <v>0</v>
      </c>
      <c r="AF22" s="261">
        <v>17</v>
      </c>
      <c r="AG22" s="261">
        <v>22</v>
      </c>
      <c r="AH22" s="261">
        <v>17</v>
      </c>
      <c r="AI22" s="261">
        <v>18</v>
      </c>
      <c r="AJ22" s="261">
        <v>17</v>
      </c>
      <c r="AK22" s="261">
        <v>0</v>
      </c>
      <c r="AL22" s="261">
        <v>40</v>
      </c>
      <c r="AM22" s="261">
        <v>0</v>
      </c>
      <c r="AN22" s="261">
        <v>0</v>
      </c>
      <c r="AO22" s="261">
        <v>0</v>
      </c>
      <c r="AP22" s="261">
        <v>11</v>
      </c>
      <c r="AQ22" s="261">
        <v>216</v>
      </c>
      <c r="AR22" s="261">
        <v>0</v>
      </c>
      <c r="AS22" s="261">
        <v>0</v>
      </c>
      <c r="AT22" s="261">
        <v>0</v>
      </c>
      <c r="AU22" s="261"/>
      <c r="AV22" s="261">
        <v>6</v>
      </c>
      <c r="AW22" s="261">
        <v>78</v>
      </c>
      <c r="AX22" s="261">
        <v>17</v>
      </c>
      <c r="AY22" s="261">
        <v>0</v>
      </c>
      <c r="AZ22" s="261">
        <v>0</v>
      </c>
      <c r="BA22" s="261">
        <v>19</v>
      </c>
      <c r="BB22" s="261">
        <v>10</v>
      </c>
      <c r="BC22" s="261">
        <v>6</v>
      </c>
      <c r="BD22" s="261">
        <v>0</v>
      </c>
      <c r="BE22" s="261">
        <v>0</v>
      </c>
      <c r="BF22" s="261">
        <v>0</v>
      </c>
      <c r="BG22" s="261">
        <v>0</v>
      </c>
      <c r="BH22" s="261">
        <v>270</v>
      </c>
      <c r="BI22" s="261">
        <v>151</v>
      </c>
      <c r="BJ22" s="261">
        <v>0</v>
      </c>
      <c r="BK22" s="261">
        <v>0</v>
      </c>
      <c r="BL22" s="261">
        <v>10</v>
      </c>
      <c r="BM22" s="261">
        <v>10</v>
      </c>
      <c r="BN22" s="261">
        <v>0</v>
      </c>
      <c r="BO22" s="262">
        <v>51</v>
      </c>
      <c r="BP22" s="262">
        <v>0</v>
      </c>
      <c r="BQ22" s="262">
        <v>32</v>
      </c>
      <c r="BR22" s="261">
        <v>8</v>
      </c>
      <c r="BS22" s="262">
        <v>0</v>
      </c>
      <c r="BT22" s="262">
        <v>5</v>
      </c>
      <c r="BU22" s="262">
        <v>33</v>
      </c>
      <c r="BV22" s="262">
        <v>12</v>
      </c>
      <c r="BW22" s="263">
        <v>122</v>
      </c>
      <c r="BX22" s="262">
        <v>72</v>
      </c>
      <c r="BY22" s="262">
        <v>0</v>
      </c>
      <c r="BZ22" s="262">
        <v>0</v>
      </c>
      <c r="CA22" s="510">
        <v>0</v>
      </c>
      <c r="CB22" s="262">
        <v>38</v>
      </c>
      <c r="CC22" s="262">
        <v>40</v>
      </c>
      <c r="CD22" s="262">
        <v>0</v>
      </c>
      <c r="CE22" s="262">
        <v>0</v>
      </c>
      <c r="CF22" s="262">
        <v>120</v>
      </c>
      <c r="CG22" s="262">
        <v>0</v>
      </c>
      <c r="CH22" s="262">
        <v>20</v>
      </c>
      <c r="CI22" s="262">
        <v>0</v>
      </c>
      <c r="CJ22" s="262">
        <v>0</v>
      </c>
      <c r="CK22" s="262">
        <v>136</v>
      </c>
      <c r="CL22" s="262">
        <v>16</v>
      </c>
      <c r="CM22" s="262">
        <v>0</v>
      </c>
      <c r="CN22" s="262">
        <v>10</v>
      </c>
      <c r="CO22" s="262">
        <v>290</v>
      </c>
      <c r="CP22" s="262">
        <v>16</v>
      </c>
      <c r="CQ22" s="262">
        <v>0</v>
      </c>
      <c r="CR22" s="262">
        <v>0</v>
      </c>
      <c r="CS22" s="262">
        <v>12</v>
      </c>
      <c r="CT22" s="262">
        <v>0</v>
      </c>
      <c r="CU22" s="262">
        <v>0</v>
      </c>
      <c r="CV22" s="262">
        <v>9</v>
      </c>
      <c r="CW22" s="262">
        <v>0</v>
      </c>
      <c r="CX22" s="262">
        <v>21</v>
      </c>
      <c r="CY22" s="511">
        <v>0</v>
      </c>
      <c r="CZ22" s="262">
        <v>10</v>
      </c>
      <c r="DA22" s="262">
        <v>34</v>
      </c>
      <c r="DB22" s="262">
        <v>6</v>
      </c>
      <c r="DC22" s="262">
        <v>329</v>
      </c>
      <c r="DD22" s="262">
        <v>69</v>
      </c>
      <c r="DE22" s="262">
        <v>22</v>
      </c>
      <c r="DF22" s="262">
        <v>17</v>
      </c>
      <c r="DG22" s="262">
        <v>0</v>
      </c>
      <c r="DH22" s="262">
        <v>30</v>
      </c>
      <c r="DI22" s="262">
        <v>0</v>
      </c>
      <c r="DJ22" s="262">
        <v>17</v>
      </c>
      <c r="DK22" s="262">
        <v>0</v>
      </c>
      <c r="DL22" s="262">
        <v>62</v>
      </c>
      <c r="DM22" s="262">
        <v>25</v>
      </c>
      <c r="DN22" s="262">
        <v>340</v>
      </c>
      <c r="DO22" s="262">
        <v>33</v>
      </c>
      <c r="DP22" s="262">
        <v>0</v>
      </c>
      <c r="DQ22" s="262">
        <v>17</v>
      </c>
      <c r="DR22" s="262">
        <v>17</v>
      </c>
      <c r="DS22" s="262">
        <v>90</v>
      </c>
      <c r="DT22" s="262">
        <v>17</v>
      </c>
      <c r="DU22" s="262">
        <v>0</v>
      </c>
      <c r="DV22" s="262">
        <v>21</v>
      </c>
      <c r="DW22" s="262">
        <v>35</v>
      </c>
      <c r="DX22" s="262">
        <v>300</v>
      </c>
      <c r="DY22" s="262">
        <v>144</v>
      </c>
      <c r="DZ22" s="262">
        <v>0</v>
      </c>
      <c r="EA22" s="262">
        <v>282</v>
      </c>
      <c r="EB22" s="262">
        <v>6</v>
      </c>
      <c r="EC22" s="262">
        <v>157</v>
      </c>
      <c r="ED22" s="262">
        <v>596</v>
      </c>
      <c r="EE22" s="262">
        <v>100</v>
      </c>
      <c r="EF22" s="262">
        <v>0</v>
      </c>
      <c r="EG22" s="262"/>
      <c r="EH22" s="264">
        <v>902</v>
      </c>
      <c r="EI22" s="265">
        <v>0</v>
      </c>
      <c r="EJ22" s="265">
        <v>0</v>
      </c>
      <c r="EK22" s="265">
        <v>0</v>
      </c>
      <c r="EL22" s="265">
        <v>0</v>
      </c>
      <c r="EM22" s="265">
        <v>0</v>
      </c>
      <c r="EN22" s="265">
        <v>0</v>
      </c>
      <c r="EO22" s="265">
        <v>0</v>
      </c>
      <c r="EP22" s="265">
        <v>5</v>
      </c>
      <c r="EQ22" s="265">
        <v>49</v>
      </c>
      <c r="ER22" s="265">
        <v>0</v>
      </c>
      <c r="ES22" s="265">
        <v>110</v>
      </c>
      <c r="ET22" s="265">
        <v>6</v>
      </c>
      <c r="EU22" s="265">
        <v>16</v>
      </c>
      <c r="EV22" s="265">
        <v>0</v>
      </c>
      <c r="EW22" s="265">
        <v>0</v>
      </c>
      <c r="EX22" s="265">
        <v>0</v>
      </c>
      <c r="EY22" s="265">
        <v>0</v>
      </c>
      <c r="EZ22" s="265">
        <v>0</v>
      </c>
      <c r="FA22" s="265">
        <v>51</v>
      </c>
      <c r="FB22" s="265">
        <v>0</v>
      </c>
      <c r="FC22" s="265">
        <v>8</v>
      </c>
      <c r="FD22" s="265">
        <v>48</v>
      </c>
      <c r="FE22" s="265">
        <v>8</v>
      </c>
      <c r="FF22" s="265">
        <v>24</v>
      </c>
      <c r="FG22" s="265">
        <v>0</v>
      </c>
      <c r="FH22" s="265">
        <v>0</v>
      </c>
      <c r="FI22" s="265">
        <v>5</v>
      </c>
      <c r="FJ22" s="265">
        <v>0</v>
      </c>
      <c r="FK22" s="265">
        <v>0</v>
      </c>
      <c r="FL22" s="265">
        <v>170</v>
      </c>
      <c r="FM22" s="265">
        <v>0</v>
      </c>
      <c r="FN22" s="265">
        <v>9</v>
      </c>
      <c r="FO22" s="266">
        <v>0</v>
      </c>
      <c r="FP22" s="266">
        <v>0</v>
      </c>
      <c r="FQ22" s="266">
        <v>0</v>
      </c>
      <c r="FR22" s="266">
        <v>0</v>
      </c>
      <c r="FS22" s="266">
        <v>0</v>
      </c>
      <c r="FT22" s="266">
        <v>0</v>
      </c>
      <c r="FU22" s="266">
        <v>150</v>
      </c>
      <c r="FV22" s="266">
        <v>0</v>
      </c>
      <c r="FW22" s="266">
        <v>312</v>
      </c>
      <c r="FX22" s="266">
        <v>0</v>
      </c>
      <c r="FY22" s="266">
        <v>0</v>
      </c>
      <c r="FZ22" s="266">
        <v>15</v>
      </c>
      <c r="GA22" s="266">
        <v>0</v>
      </c>
      <c r="GB22" s="266">
        <v>54</v>
      </c>
      <c r="GC22" s="266">
        <v>0</v>
      </c>
      <c r="GD22" s="266">
        <v>0</v>
      </c>
      <c r="GE22" s="266">
        <v>50</v>
      </c>
      <c r="GF22" s="266">
        <v>720</v>
      </c>
      <c r="GG22" s="266">
        <v>180</v>
      </c>
      <c r="GH22" s="266">
        <v>0</v>
      </c>
      <c r="GI22" s="266">
        <v>7</v>
      </c>
      <c r="GJ22" s="266">
        <v>0</v>
      </c>
      <c r="GK22" s="266">
        <v>0</v>
      </c>
      <c r="GL22" s="266">
        <v>17</v>
      </c>
      <c r="GM22" s="266">
        <v>0</v>
      </c>
      <c r="GN22" s="266">
        <v>0</v>
      </c>
      <c r="GO22" s="266">
        <v>358</v>
      </c>
      <c r="GP22" s="266">
        <v>0</v>
      </c>
      <c r="GQ22" s="266">
        <v>150</v>
      </c>
      <c r="GR22" s="266">
        <v>1065</v>
      </c>
      <c r="GS22" s="266">
        <v>0</v>
      </c>
      <c r="GT22" s="266">
        <v>0</v>
      </c>
      <c r="GU22" s="266"/>
      <c r="GV22" s="253">
        <v>5734</v>
      </c>
      <c r="GW22" s="270">
        <v>4489</v>
      </c>
      <c r="GX22" s="271">
        <v>10223</v>
      </c>
      <c r="GY22" s="272">
        <v>3203</v>
      </c>
      <c r="GZ22" s="258">
        <v>902</v>
      </c>
      <c r="HA22" s="258">
        <v>1681</v>
      </c>
      <c r="HB22" s="258">
        <v>0</v>
      </c>
      <c r="HC22" s="258">
        <v>805</v>
      </c>
      <c r="HD22" s="258">
        <v>2902</v>
      </c>
      <c r="HE22" s="258">
        <v>40</v>
      </c>
      <c r="HF22" s="258">
        <v>9</v>
      </c>
      <c r="HG22" s="258">
        <v>553</v>
      </c>
      <c r="HH22" s="258">
        <v>122</v>
      </c>
      <c r="HI22" s="1142">
        <v>0</v>
      </c>
      <c r="HJ22" s="1142">
        <v>6</v>
      </c>
      <c r="HK22" s="1308">
        <v>0</v>
      </c>
      <c r="HL22" s="7">
        <v>84.46</v>
      </c>
    </row>
    <row r="23" spans="1:220" ht="30" customHeight="1" thickBot="1">
      <c r="A23" s="267">
        <v>0.77083333333333337</v>
      </c>
      <c r="B23" s="273">
        <v>0</v>
      </c>
      <c r="C23" s="274">
        <v>0</v>
      </c>
      <c r="D23" s="274">
        <v>0</v>
      </c>
      <c r="E23" s="274">
        <v>0</v>
      </c>
      <c r="F23" s="274">
        <v>0</v>
      </c>
      <c r="G23" s="274">
        <v>0</v>
      </c>
      <c r="H23" s="274">
        <v>0</v>
      </c>
      <c r="I23" s="274">
        <v>0</v>
      </c>
      <c r="J23" s="274">
        <v>0</v>
      </c>
      <c r="K23" s="274"/>
      <c r="L23" s="274">
        <v>0</v>
      </c>
      <c r="M23" s="512">
        <v>0</v>
      </c>
      <c r="N23" s="274">
        <v>0</v>
      </c>
      <c r="O23" s="274">
        <v>0</v>
      </c>
      <c r="P23" s="274">
        <v>0</v>
      </c>
      <c r="Q23" s="274">
        <v>0</v>
      </c>
      <c r="R23" s="274">
        <v>0</v>
      </c>
      <c r="S23" s="274">
        <v>0</v>
      </c>
      <c r="T23" s="274">
        <v>0</v>
      </c>
      <c r="U23" s="274">
        <v>0</v>
      </c>
      <c r="V23" s="274">
        <v>0</v>
      </c>
      <c r="W23" s="274">
        <v>0</v>
      </c>
      <c r="X23" s="274">
        <v>0</v>
      </c>
      <c r="Y23" s="274">
        <v>0</v>
      </c>
      <c r="Z23" s="274">
        <v>0</v>
      </c>
      <c r="AA23" s="274">
        <v>0</v>
      </c>
      <c r="AB23" s="274">
        <v>0</v>
      </c>
      <c r="AC23" s="274">
        <v>0</v>
      </c>
      <c r="AD23" s="274">
        <v>0</v>
      </c>
      <c r="AE23" s="274">
        <v>0</v>
      </c>
      <c r="AF23" s="274">
        <v>0</v>
      </c>
      <c r="AG23" s="274">
        <v>0</v>
      </c>
      <c r="AH23" s="274">
        <v>0</v>
      </c>
      <c r="AI23" s="274">
        <v>0</v>
      </c>
      <c r="AJ23" s="274">
        <v>0</v>
      </c>
      <c r="AK23" s="274">
        <v>0</v>
      </c>
      <c r="AL23" s="274">
        <v>0</v>
      </c>
      <c r="AM23" s="274">
        <v>0</v>
      </c>
      <c r="AN23" s="274">
        <v>0</v>
      </c>
      <c r="AO23" s="274">
        <v>0</v>
      </c>
      <c r="AP23" s="274">
        <v>0</v>
      </c>
      <c r="AQ23" s="274">
        <v>0</v>
      </c>
      <c r="AR23" s="274">
        <v>0</v>
      </c>
      <c r="AS23" s="274">
        <v>0</v>
      </c>
      <c r="AT23" s="274">
        <v>0</v>
      </c>
      <c r="AU23" s="274"/>
      <c r="AV23" s="274">
        <v>0</v>
      </c>
      <c r="AW23" s="274">
        <v>0</v>
      </c>
      <c r="AX23" s="274">
        <v>0</v>
      </c>
      <c r="AY23" s="274">
        <v>0</v>
      </c>
      <c r="AZ23" s="274">
        <v>0</v>
      </c>
      <c r="BA23" s="274">
        <v>0</v>
      </c>
      <c r="BB23" s="274">
        <v>0</v>
      </c>
      <c r="BC23" s="274">
        <v>0</v>
      </c>
      <c r="BD23" s="274">
        <v>0</v>
      </c>
      <c r="BE23" s="274">
        <v>0</v>
      </c>
      <c r="BF23" s="274">
        <v>0</v>
      </c>
      <c r="BG23" s="274">
        <v>0</v>
      </c>
      <c r="BH23" s="274">
        <v>0</v>
      </c>
      <c r="BI23" s="274">
        <v>0</v>
      </c>
      <c r="BJ23" s="274">
        <v>0</v>
      </c>
      <c r="BK23" s="274">
        <v>0</v>
      </c>
      <c r="BL23" s="274">
        <v>0</v>
      </c>
      <c r="BM23" s="274">
        <v>0</v>
      </c>
      <c r="BN23" s="274">
        <v>0</v>
      </c>
      <c r="BO23" s="274">
        <v>0</v>
      </c>
      <c r="BP23" s="274">
        <v>0</v>
      </c>
      <c r="BQ23" s="274">
        <v>0</v>
      </c>
      <c r="BR23" s="274">
        <v>0</v>
      </c>
      <c r="BS23" s="274">
        <v>0</v>
      </c>
      <c r="BT23" s="274">
        <v>0</v>
      </c>
      <c r="BU23" s="274">
        <v>0</v>
      </c>
      <c r="BV23" s="274">
        <v>0</v>
      </c>
      <c r="BW23" s="275">
        <v>0</v>
      </c>
      <c r="BX23" s="274">
        <v>0</v>
      </c>
      <c r="BY23" s="274">
        <v>0</v>
      </c>
      <c r="BZ23" s="274">
        <v>0</v>
      </c>
      <c r="CA23" s="513">
        <v>0</v>
      </c>
      <c r="CB23" s="274">
        <v>0</v>
      </c>
      <c r="CC23" s="274">
        <v>0</v>
      </c>
      <c r="CD23" s="274">
        <v>0</v>
      </c>
      <c r="CE23" s="274">
        <v>0</v>
      </c>
      <c r="CF23" s="274">
        <v>0</v>
      </c>
      <c r="CG23" s="274">
        <v>0</v>
      </c>
      <c r="CH23" s="274">
        <v>0</v>
      </c>
      <c r="CI23" s="274">
        <v>0</v>
      </c>
      <c r="CJ23" s="274">
        <v>0</v>
      </c>
      <c r="CK23" s="274">
        <v>0</v>
      </c>
      <c r="CL23" s="274">
        <v>0</v>
      </c>
      <c r="CM23" s="274">
        <v>0</v>
      </c>
      <c r="CN23" s="274">
        <v>0</v>
      </c>
      <c r="CO23" s="274">
        <v>0</v>
      </c>
      <c r="CP23" s="274">
        <v>0</v>
      </c>
      <c r="CQ23" s="274">
        <v>0</v>
      </c>
      <c r="CR23" s="274">
        <v>0</v>
      </c>
      <c r="CS23" s="274">
        <v>0</v>
      </c>
      <c r="CT23" s="274">
        <v>0</v>
      </c>
      <c r="CU23" s="274">
        <v>0</v>
      </c>
      <c r="CV23" s="274">
        <v>0</v>
      </c>
      <c r="CW23" s="274">
        <v>0</v>
      </c>
      <c r="CX23" s="274">
        <v>0</v>
      </c>
      <c r="CY23" s="514">
        <v>0</v>
      </c>
      <c r="CZ23" s="274">
        <v>0</v>
      </c>
      <c r="DA23" s="274">
        <v>0</v>
      </c>
      <c r="DB23" s="274">
        <v>0</v>
      </c>
      <c r="DC23" s="274">
        <v>0</v>
      </c>
      <c r="DD23" s="274">
        <v>0</v>
      </c>
      <c r="DE23" s="512">
        <v>0</v>
      </c>
      <c r="DF23" s="274">
        <v>0</v>
      </c>
      <c r="DG23" s="274">
        <v>0</v>
      </c>
      <c r="DH23" s="274">
        <v>0</v>
      </c>
      <c r="DI23" s="274">
        <v>0</v>
      </c>
      <c r="DJ23" s="274">
        <v>0</v>
      </c>
      <c r="DK23" s="274">
        <v>0</v>
      </c>
      <c r="DL23" s="274">
        <v>0</v>
      </c>
      <c r="DM23" s="274">
        <v>0</v>
      </c>
      <c r="DN23" s="274">
        <v>0</v>
      </c>
      <c r="DO23" s="274">
        <v>0</v>
      </c>
      <c r="DP23" s="274">
        <v>0</v>
      </c>
      <c r="DQ23" s="274">
        <v>0</v>
      </c>
      <c r="DR23" s="274">
        <v>0</v>
      </c>
      <c r="DS23" s="274">
        <v>0</v>
      </c>
      <c r="DT23" s="274">
        <v>0</v>
      </c>
      <c r="DU23" s="274">
        <v>0</v>
      </c>
      <c r="DV23" s="274">
        <v>0</v>
      </c>
      <c r="DW23" s="274">
        <v>0</v>
      </c>
      <c r="DX23" s="274">
        <v>0</v>
      </c>
      <c r="DY23" s="274">
        <v>0</v>
      </c>
      <c r="DZ23" s="274">
        <v>0</v>
      </c>
      <c r="EA23" s="274">
        <v>0</v>
      </c>
      <c r="EB23" s="274">
        <v>0</v>
      </c>
      <c r="EC23" s="274">
        <v>0</v>
      </c>
      <c r="ED23" s="274">
        <v>0</v>
      </c>
      <c r="EE23" s="274">
        <v>0</v>
      </c>
      <c r="EF23" s="274">
        <v>0</v>
      </c>
      <c r="EG23" s="274"/>
      <c r="EH23" s="275">
        <v>0</v>
      </c>
      <c r="EI23" s="276">
        <v>0</v>
      </c>
      <c r="EJ23" s="276">
        <v>0</v>
      </c>
      <c r="EK23" s="276">
        <v>0</v>
      </c>
      <c r="EL23" s="276">
        <v>0</v>
      </c>
      <c r="EM23" s="276">
        <v>0</v>
      </c>
      <c r="EN23" s="276">
        <v>0</v>
      </c>
      <c r="EO23" s="276">
        <v>0</v>
      </c>
      <c r="EP23" s="276">
        <v>0</v>
      </c>
      <c r="EQ23" s="276">
        <v>0</v>
      </c>
      <c r="ER23" s="276">
        <v>0</v>
      </c>
      <c r="ES23" s="276">
        <v>0</v>
      </c>
      <c r="ET23" s="276">
        <v>0</v>
      </c>
      <c r="EU23" s="276">
        <v>0</v>
      </c>
      <c r="EV23" s="276">
        <v>0</v>
      </c>
      <c r="EW23" s="276">
        <v>0</v>
      </c>
      <c r="EX23" s="515">
        <v>0</v>
      </c>
      <c r="EY23" s="276">
        <v>0</v>
      </c>
      <c r="EZ23" s="276">
        <v>0</v>
      </c>
      <c r="FA23" s="276">
        <v>0</v>
      </c>
      <c r="FB23" s="276">
        <v>0</v>
      </c>
      <c r="FC23" s="276">
        <v>0</v>
      </c>
      <c r="FD23" s="276">
        <v>0</v>
      </c>
      <c r="FE23" s="276">
        <v>0</v>
      </c>
      <c r="FF23" s="276">
        <v>0</v>
      </c>
      <c r="FG23" s="276">
        <v>0</v>
      </c>
      <c r="FH23" s="276">
        <v>0</v>
      </c>
      <c r="FI23" s="276">
        <v>0</v>
      </c>
      <c r="FJ23" s="276">
        <v>0</v>
      </c>
      <c r="FK23" s="276">
        <v>0</v>
      </c>
      <c r="FL23" s="276">
        <v>0</v>
      </c>
      <c r="FM23" s="276">
        <v>0</v>
      </c>
      <c r="FN23" s="276">
        <v>0</v>
      </c>
      <c r="FO23" s="277">
        <v>0</v>
      </c>
      <c r="FP23" s="277">
        <v>0</v>
      </c>
      <c r="FQ23" s="277">
        <v>0</v>
      </c>
      <c r="FR23" s="277">
        <v>0</v>
      </c>
      <c r="FS23" s="277">
        <v>0</v>
      </c>
      <c r="FT23" s="277">
        <v>0</v>
      </c>
      <c r="FU23" s="277">
        <v>0</v>
      </c>
      <c r="FV23" s="277">
        <v>0</v>
      </c>
      <c r="FW23" s="277">
        <v>0</v>
      </c>
      <c r="FX23" s="277">
        <v>0</v>
      </c>
      <c r="FY23" s="277">
        <v>0</v>
      </c>
      <c r="FZ23" s="277">
        <v>0</v>
      </c>
      <c r="GA23" s="277">
        <v>0</v>
      </c>
      <c r="GB23" s="277">
        <v>0</v>
      </c>
      <c r="GC23" s="277">
        <v>0</v>
      </c>
      <c r="GD23" s="277">
        <v>0</v>
      </c>
      <c r="GE23" s="277">
        <v>0</v>
      </c>
      <c r="GF23" s="277">
        <v>0</v>
      </c>
      <c r="GG23" s="277">
        <v>0</v>
      </c>
      <c r="GH23" s="277">
        <v>0</v>
      </c>
      <c r="GI23" s="277">
        <v>0</v>
      </c>
      <c r="GJ23" s="277">
        <v>0</v>
      </c>
      <c r="GK23" s="277">
        <v>0</v>
      </c>
      <c r="GL23" s="277">
        <v>0</v>
      </c>
      <c r="GM23" s="277">
        <v>0</v>
      </c>
      <c r="GN23" s="277">
        <v>0</v>
      </c>
      <c r="GO23" s="277">
        <v>0</v>
      </c>
      <c r="GP23" s="277">
        <v>0</v>
      </c>
      <c r="GQ23" s="277">
        <v>0</v>
      </c>
      <c r="GR23" s="277">
        <v>0</v>
      </c>
      <c r="GS23" s="277">
        <v>0</v>
      </c>
      <c r="GT23" s="277">
        <v>0</v>
      </c>
      <c r="GU23" s="277"/>
      <c r="GV23" s="278">
        <v>0</v>
      </c>
      <c r="GW23" s="270">
        <v>0</v>
      </c>
      <c r="GX23" s="269">
        <v>0</v>
      </c>
      <c r="GY23" s="279">
        <v>0</v>
      </c>
      <c r="GZ23" s="280">
        <v>0</v>
      </c>
      <c r="HA23" s="280">
        <v>0</v>
      </c>
      <c r="HB23" s="258">
        <v>0</v>
      </c>
      <c r="HC23" s="258">
        <v>0</v>
      </c>
      <c r="HD23" s="258">
        <v>0</v>
      </c>
      <c r="HE23" s="258">
        <v>0</v>
      </c>
      <c r="HF23" s="258">
        <v>0</v>
      </c>
      <c r="HG23" s="258">
        <v>0</v>
      </c>
      <c r="HH23" s="258">
        <v>0</v>
      </c>
      <c r="HI23" s="1142">
        <v>0</v>
      </c>
      <c r="HJ23" s="1142">
        <v>0</v>
      </c>
      <c r="HK23" s="1308">
        <v>0</v>
      </c>
      <c r="HL23" s="7">
        <v>0</v>
      </c>
    </row>
    <row r="24" spans="1:220" ht="30" customHeight="1" thickBot="1">
      <c r="A24" s="267">
        <v>0.79166666666666663</v>
      </c>
      <c r="B24" s="260">
        <v>0</v>
      </c>
      <c r="C24" s="261">
        <v>0</v>
      </c>
      <c r="D24" s="261">
        <v>140</v>
      </c>
      <c r="E24" s="261">
        <v>0</v>
      </c>
      <c r="F24" s="261">
        <v>0</v>
      </c>
      <c r="G24" s="261">
        <v>0</v>
      </c>
      <c r="H24" s="261">
        <v>0</v>
      </c>
      <c r="I24" s="261">
        <v>411</v>
      </c>
      <c r="J24" s="261">
        <v>0</v>
      </c>
      <c r="K24" s="261"/>
      <c r="L24" s="261">
        <v>0</v>
      </c>
      <c r="M24" s="261">
        <v>0</v>
      </c>
      <c r="N24" s="261">
        <v>0</v>
      </c>
      <c r="O24" s="261">
        <v>8</v>
      </c>
      <c r="P24" s="261">
        <v>17</v>
      </c>
      <c r="Q24" s="261">
        <v>25</v>
      </c>
      <c r="R24" s="261">
        <v>335</v>
      </c>
      <c r="S24" s="261">
        <v>0</v>
      </c>
      <c r="T24" s="261">
        <v>0</v>
      </c>
      <c r="U24" s="261">
        <v>9</v>
      </c>
      <c r="V24" s="261">
        <v>64</v>
      </c>
      <c r="W24" s="261">
        <v>115</v>
      </c>
      <c r="X24" s="261">
        <v>13</v>
      </c>
      <c r="Y24" s="261">
        <v>0</v>
      </c>
      <c r="Z24" s="261">
        <v>0</v>
      </c>
      <c r="AA24" s="261">
        <v>0</v>
      </c>
      <c r="AB24" s="261">
        <v>17</v>
      </c>
      <c r="AC24" s="261">
        <v>17</v>
      </c>
      <c r="AD24" s="261">
        <v>17</v>
      </c>
      <c r="AE24" s="261">
        <v>0</v>
      </c>
      <c r="AF24" s="261">
        <v>17</v>
      </c>
      <c r="AG24" s="261">
        <v>22</v>
      </c>
      <c r="AH24" s="261">
        <v>17</v>
      </c>
      <c r="AI24" s="261">
        <v>18</v>
      </c>
      <c r="AJ24" s="261">
        <v>17</v>
      </c>
      <c r="AK24" s="261">
        <v>0</v>
      </c>
      <c r="AL24" s="261">
        <v>40</v>
      </c>
      <c r="AM24" s="261">
        <v>0</v>
      </c>
      <c r="AN24" s="261">
        <v>0</v>
      </c>
      <c r="AO24" s="261">
        <v>0</v>
      </c>
      <c r="AP24" s="261">
        <v>17</v>
      </c>
      <c r="AQ24" s="261">
        <v>216</v>
      </c>
      <c r="AR24" s="261">
        <v>0</v>
      </c>
      <c r="AS24" s="261">
        <v>0</v>
      </c>
      <c r="AT24" s="261">
        <v>0</v>
      </c>
      <c r="AU24" s="261"/>
      <c r="AV24" s="261">
        <v>6</v>
      </c>
      <c r="AW24" s="261">
        <v>50</v>
      </c>
      <c r="AX24" s="261">
        <v>34</v>
      </c>
      <c r="AY24" s="261">
        <v>0</v>
      </c>
      <c r="AZ24" s="261">
        <v>0</v>
      </c>
      <c r="BA24" s="261">
        <v>19</v>
      </c>
      <c r="BB24" s="261">
        <v>10</v>
      </c>
      <c r="BC24" s="261">
        <v>18</v>
      </c>
      <c r="BD24" s="261">
        <v>0</v>
      </c>
      <c r="BE24" s="261">
        <v>0</v>
      </c>
      <c r="BF24" s="261">
        <v>0</v>
      </c>
      <c r="BG24" s="261">
        <v>0</v>
      </c>
      <c r="BH24" s="261">
        <v>270</v>
      </c>
      <c r="BI24" s="261">
        <v>151</v>
      </c>
      <c r="BJ24" s="261">
        <v>0</v>
      </c>
      <c r="BK24" s="261">
        <v>0</v>
      </c>
      <c r="BL24" s="261">
        <v>10</v>
      </c>
      <c r="BM24" s="261">
        <v>10</v>
      </c>
      <c r="BN24" s="261">
        <v>0</v>
      </c>
      <c r="BO24" s="261">
        <v>51</v>
      </c>
      <c r="BP24" s="261">
        <v>0</v>
      </c>
      <c r="BQ24" s="261">
        <v>32</v>
      </c>
      <c r="BR24" s="261">
        <v>10</v>
      </c>
      <c r="BS24" s="261">
        <v>0</v>
      </c>
      <c r="BT24" s="261">
        <v>5</v>
      </c>
      <c r="BU24" s="261">
        <v>33</v>
      </c>
      <c r="BV24" s="261">
        <v>15</v>
      </c>
      <c r="BW24" s="281">
        <v>124</v>
      </c>
      <c r="BX24" s="261">
        <v>67</v>
      </c>
      <c r="BY24" s="261">
        <v>0</v>
      </c>
      <c r="BZ24" s="261">
        <v>0</v>
      </c>
      <c r="CA24" s="516">
        <v>0</v>
      </c>
      <c r="CB24" s="261">
        <v>38</v>
      </c>
      <c r="CC24" s="261">
        <v>40</v>
      </c>
      <c r="CD24" s="261">
        <v>0</v>
      </c>
      <c r="CE24" s="261">
        <v>0</v>
      </c>
      <c r="CF24" s="261">
        <v>163</v>
      </c>
      <c r="CG24" s="261">
        <v>0</v>
      </c>
      <c r="CH24" s="261">
        <v>20</v>
      </c>
      <c r="CI24" s="261">
        <v>0</v>
      </c>
      <c r="CJ24" s="261">
        <v>0</v>
      </c>
      <c r="CK24" s="261">
        <v>137</v>
      </c>
      <c r="CL24" s="261">
        <v>18</v>
      </c>
      <c r="CM24" s="261">
        <v>0</v>
      </c>
      <c r="CN24" s="261">
        <v>10</v>
      </c>
      <c r="CO24" s="261">
        <v>285</v>
      </c>
      <c r="CP24" s="261">
        <v>16</v>
      </c>
      <c r="CQ24" s="261">
        <v>0</v>
      </c>
      <c r="CR24" s="261">
        <v>0</v>
      </c>
      <c r="CS24" s="261">
        <v>63</v>
      </c>
      <c r="CT24" s="261">
        <v>0</v>
      </c>
      <c r="CU24" s="261">
        <v>0</v>
      </c>
      <c r="CV24" s="261">
        <v>9</v>
      </c>
      <c r="CW24" s="261">
        <v>0</v>
      </c>
      <c r="CX24" s="261">
        <v>35</v>
      </c>
      <c r="CY24" s="517">
        <v>0</v>
      </c>
      <c r="CZ24" s="261">
        <v>25</v>
      </c>
      <c r="DA24" s="261">
        <v>34</v>
      </c>
      <c r="DB24" s="261">
        <v>6</v>
      </c>
      <c r="DC24" s="261">
        <v>366</v>
      </c>
      <c r="DD24" s="261">
        <v>69</v>
      </c>
      <c r="DE24" s="261">
        <v>105</v>
      </c>
      <c r="DF24" s="261">
        <v>17</v>
      </c>
      <c r="DG24" s="261">
        <v>0</v>
      </c>
      <c r="DH24" s="261">
        <v>115</v>
      </c>
      <c r="DI24" s="261">
        <v>0</v>
      </c>
      <c r="DJ24" s="261">
        <v>17</v>
      </c>
      <c r="DK24" s="261">
        <v>0</v>
      </c>
      <c r="DL24" s="261">
        <v>95</v>
      </c>
      <c r="DM24" s="261">
        <v>25</v>
      </c>
      <c r="DN24" s="261">
        <v>340</v>
      </c>
      <c r="DO24" s="261">
        <v>35</v>
      </c>
      <c r="DP24" s="261">
        <v>0</v>
      </c>
      <c r="DQ24" s="261">
        <v>35</v>
      </c>
      <c r="DR24" s="261">
        <v>17</v>
      </c>
      <c r="DS24" s="261">
        <v>80</v>
      </c>
      <c r="DT24" s="261">
        <v>17</v>
      </c>
      <c r="DU24" s="261">
        <v>0</v>
      </c>
      <c r="DV24" s="261">
        <v>53</v>
      </c>
      <c r="DW24" s="261">
        <v>17</v>
      </c>
      <c r="DX24" s="261">
        <v>300</v>
      </c>
      <c r="DY24" s="261">
        <v>144</v>
      </c>
      <c r="DZ24" s="261">
        <v>0</v>
      </c>
      <c r="EA24" s="261">
        <v>281</v>
      </c>
      <c r="EB24" s="261">
        <v>3</v>
      </c>
      <c r="EC24" s="261">
        <v>156</v>
      </c>
      <c r="ED24" s="261">
        <v>605</v>
      </c>
      <c r="EE24" s="261">
        <v>100</v>
      </c>
      <c r="EF24" s="261">
        <v>0</v>
      </c>
      <c r="EG24" s="261"/>
      <c r="EH24" s="281">
        <v>618</v>
      </c>
      <c r="EI24" s="282">
        <v>0</v>
      </c>
      <c r="EJ24" s="282">
        <v>0</v>
      </c>
      <c r="EK24" s="282">
        <v>0</v>
      </c>
      <c r="EL24" s="282">
        <v>0</v>
      </c>
      <c r="EM24" s="282">
        <v>0</v>
      </c>
      <c r="EN24" s="282">
        <v>0</v>
      </c>
      <c r="EO24" s="282">
        <v>0</v>
      </c>
      <c r="EP24" s="282">
        <v>10</v>
      </c>
      <c r="EQ24" s="282">
        <v>82</v>
      </c>
      <c r="ER24" s="282">
        <v>0</v>
      </c>
      <c r="ES24" s="282">
        <v>105</v>
      </c>
      <c r="ET24" s="282">
        <v>7</v>
      </c>
      <c r="EU24" s="282">
        <v>16</v>
      </c>
      <c r="EV24" s="282">
        <v>0</v>
      </c>
      <c r="EW24" s="282">
        <v>0</v>
      </c>
      <c r="EX24" s="282">
        <v>0</v>
      </c>
      <c r="EY24" s="282">
        <v>0</v>
      </c>
      <c r="EZ24" s="282">
        <v>0</v>
      </c>
      <c r="FA24" s="282">
        <v>51</v>
      </c>
      <c r="FB24" s="282">
        <v>0</v>
      </c>
      <c r="FC24" s="282">
        <v>8</v>
      </c>
      <c r="FD24" s="282">
        <v>50</v>
      </c>
      <c r="FE24" s="282">
        <v>8</v>
      </c>
      <c r="FF24" s="282">
        <v>32</v>
      </c>
      <c r="FG24" s="282">
        <v>0</v>
      </c>
      <c r="FH24" s="282">
        <v>0</v>
      </c>
      <c r="FI24" s="282">
        <v>5</v>
      </c>
      <c r="FJ24" s="282">
        <v>0</v>
      </c>
      <c r="FK24" s="282">
        <v>0</v>
      </c>
      <c r="FL24" s="282">
        <v>170</v>
      </c>
      <c r="FM24" s="282">
        <v>0</v>
      </c>
      <c r="FN24" s="282">
        <v>0</v>
      </c>
      <c r="FO24" s="283">
        <v>0</v>
      </c>
      <c r="FP24" s="283">
        <v>0</v>
      </c>
      <c r="FQ24" s="283">
        <v>0</v>
      </c>
      <c r="FR24" s="283">
        <v>0</v>
      </c>
      <c r="FS24" s="283">
        <v>0</v>
      </c>
      <c r="FT24" s="283">
        <v>0</v>
      </c>
      <c r="FU24" s="283">
        <v>150</v>
      </c>
      <c r="FV24" s="283">
        <v>0</v>
      </c>
      <c r="FW24" s="283">
        <v>299</v>
      </c>
      <c r="FX24" s="283">
        <v>0</v>
      </c>
      <c r="FY24" s="283">
        <v>0</v>
      </c>
      <c r="FZ24" s="283">
        <v>35</v>
      </c>
      <c r="GA24" s="283">
        <v>0</v>
      </c>
      <c r="GB24" s="283">
        <v>56</v>
      </c>
      <c r="GC24" s="283">
        <v>0</v>
      </c>
      <c r="GD24" s="283">
        <v>0</v>
      </c>
      <c r="GE24" s="283">
        <v>50</v>
      </c>
      <c r="GF24" s="283">
        <v>950</v>
      </c>
      <c r="GG24" s="283">
        <v>220</v>
      </c>
      <c r="GH24" s="283">
        <v>0</v>
      </c>
      <c r="GI24" s="283">
        <v>0</v>
      </c>
      <c r="GJ24" s="283">
        <v>0</v>
      </c>
      <c r="GK24" s="283">
        <v>0</v>
      </c>
      <c r="GL24" s="283">
        <v>54</v>
      </c>
      <c r="GM24" s="283">
        <v>0</v>
      </c>
      <c r="GN24" s="283">
        <v>0</v>
      </c>
      <c r="GO24" s="283">
        <v>357</v>
      </c>
      <c r="GP24" s="283">
        <v>0</v>
      </c>
      <c r="GQ24" s="283">
        <v>150</v>
      </c>
      <c r="GR24" s="283">
        <v>1291</v>
      </c>
      <c r="GS24" s="283">
        <v>0</v>
      </c>
      <c r="GT24" s="283">
        <v>0</v>
      </c>
      <c r="GU24" s="283"/>
      <c r="GV24" s="284">
        <v>6358</v>
      </c>
      <c r="GW24" s="285">
        <v>4774</v>
      </c>
      <c r="GX24" s="271">
        <v>11132</v>
      </c>
      <c r="GY24" s="272">
        <v>3352</v>
      </c>
      <c r="GZ24" s="271">
        <v>618</v>
      </c>
      <c r="HA24" s="271">
        <v>1768</v>
      </c>
      <c r="HB24" s="271">
        <v>0</v>
      </c>
      <c r="HC24" s="271">
        <v>1272</v>
      </c>
      <c r="HD24" s="258">
        <v>3355</v>
      </c>
      <c r="HE24" s="271">
        <v>40</v>
      </c>
      <c r="HF24" s="271">
        <v>0</v>
      </c>
      <c r="HG24" s="271">
        <v>600</v>
      </c>
      <c r="HH24" s="271">
        <v>124</v>
      </c>
      <c r="HI24" s="1142">
        <v>0</v>
      </c>
      <c r="HJ24" s="1142">
        <v>3</v>
      </c>
      <c r="HK24" s="1308">
        <v>0</v>
      </c>
      <c r="HL24" s="7">
        <v>84.45</v>
      </c>
    </row>
    <row r="25" spans="1:220" ht="30" customHeight="1" thickBot="1">
      <c r="A25" s="267">
        <v>0.8125</v>
      </c>
      <c r="B25" s="286">
        <v>0</v>
      </c>
      <c r="C25" s="287">
        <v>0</v>
      </c>
      <c r="D25" s="287">
        <v>140</v>
      </c>
      <c r="E25" s="287">
        <v>0</v>
      </c>
      <c r="F25" s="288">
        <v>0</v>
      </c>
      <c r="G25" s="262">
        <v>0</v>
      </c>
      <c r="H25" s="287">
        <v>0</v>
      </c>
      <c r="I25" s="287">
        <v>410</v>
      </c>
      <c r="J25" s="261">
        <v>0</v>
      </c>
      <c r="K25" s="261"/>
      <c r="L25" s="261">
        <v>0</v>
      </c>
      <c r="M25" s="261">
        <v>0</v>
      </c>
      <c r="N25" s="261">
        <v>0</v>
      </c>
      <c r="O25" s="261">
        <v>0</v>
      </c>
      <c r="P25" s="261">
        <v>2</v>
      </c>
      <c r="Q25" s="261">
        <v>25</v>
      </c>
      <c r="R25" s="261">
        <v>335</v>
      </c>
      <c r="S25" s="261">
        <v>0</v>
      </c>
      <c r="T25" s="261">
        <v>0</v>
      </c>
      <c r="U25" s="261">
        <v>0</v>
      </c>
      <c r="V25" s="262">
        <v>41</v>
      </c>
      <c r="W25" s="261">
        <v>115</v>
      </c>
      <c r="X25" s="261">
        <v>0</v>
      </c>
      <c r="Y25" s="261">
        <v>0</v>
      </c>
      <c r="Z25" s="261">
        <v>0</v>
      </c>
      <c r="AA25" s="261">
        <v>0</v>
      </c>
      <c r="AB25" s="261">
        <v>17</v>
      </c>
      <c r="AC25" s="261">
        <v>17</v>
      </c>
      <c r="AD25" s="261">
        <v>17</v>
      </c>
      <c r="AE25" s="261">
        <v>0</v>
      </c>
      <c r="AF25" s="261">
        <v>17</v>
      </c>
      <c r="AG25" s="261">
        <v>22</v>
      </c>
      <c r="AH25" s="261">
        <v>20</v>
      </c>
      <c r="AI25" s="261">
        <v>12</v>
      </c>
      <c r="AJ25" s="261">
        <v>17</v>
      </c>
      <c r="AK25" s="261">
        <v>0</v>
      </c>
      <c r="AL25" s="261">
        <v>40</v>
      </c>
      <c r="AM25" s="261">
        <v>0</v>
      </c>
      <c r="AN25" s="261">
        <v>0</v>
      </c>
      <c r="AO25" s="261">
        <v>0</v>
      </c>
      <c r="AP25" s="261">
        <v>17</v>
      </c>
      <c r="AQ25" s="261">
        <v>216</v>
      </c>
      <c r="AR25" s="261">
        <v>0</v>
      </c>
      <c r="AS25" s="261">
        <v>0</v>
      </c>
      <c r="AT25" s="261">
        <v>0</v>
      </c>
      <c r="AU25" s="261"/>
      <c r="AV25" s="261">
        <v>6</v>
      </c>
      <c r="AW25" s="261">
        <v>60</v>
      </c>
      <c r="AX25" s="261">
        <v>34</v>
      </c>
      <c r="AY25" s="261">
        <v>0</v>
      </c>
      <c r="AZ25" s="261">
        <v>0</v>
      </c>
      <c r="BA25" s="261">
        <v>19</v>
      </c>
      <c r="BB25" s="261">
        <v>10</v>
      </c>
      <c r="BC25" s="261">
        <v>17</v>
      </c>
      <c r="BD25" s="261">
        <v>0</v>
      </c>
      <c r="BE25" s="261">
        <v>0</v>
      </c>
      <c r="BF25" s="261">
        <v>0</v>
      </c>
      <c r="BG25" s="261">
        <v>0</v>
      </c>
      <c r="BH25" s="261">
        <v>270</v>
      </c>
      <c r="BI25" s="261">
        <v>150</v>
      </c>
      <c r="BJ25" s="261">
        <v>0</v>
      </c>
      <c r="BK25" s="261">
        <v>0</v>
      </c>
      <c r="BL25" s="261">
        <v>10</v>
      </c>
      <c r="BM25" s="261">
        <v>10</v>
      </c>
      <c r="BN25" s="261">
        <v>0</v>
      </c>
      <c r="BO25" s="262">
        <v>51</v>
      </c>
      <c r="BP25" s="262">
        <v>0</v>
      </c>
      <c r="BQ25" s="262">
        <v>0</v>
      </c>
      <c r="BR25" s="261">
        <v>16</v>
      </c>
      <c r="BS25" s="262">
        <v>0</v>
      </c>
      <c r="BT25" s="262">
        <v>5</v>
      </c>
      <c r="BU25" s="262">
        <v>33</v>
      </c>
      <c r="BV25" s="262">
        <v>15</v>
      </c>
      <c r="BW25" s="263">
        <v>120</v>
      </c>
      <c r="BX25" s="262">
        <v>66</v>
      </c>
      <c r="BY25" s="262">
        <v>0</v>
      </c>
      <c r="BZ25" s="262">
        <v>0</v>
      </c>
      <c r="CA25" s="510">
        <v>0</v>
      </c>
      <c r="CB25" s="262">
        <v>38</v>
      </c>
      <c r="CC25" s="262">
        <v>40</v>
      </c>
      <c r="CD25" s="262">
        <v>0</v>
      </c>
      <c r="CE25" s="262">
        <v>0</v>
      </c>
      <c r="CF25" s="262">
        <v>163</v>
      </c>
      <c r="CG25" s="262">
        <v>0</v>
      </c>
      <c r="CH25" s="262">
        <v>20</v>
      </c>
      <c r="CI25" s="262">
        <v>0</v>
      </c>
      <c r="CJ25" s="262">
        <v>0</v>
      </c>
      <c r="CK25" s="262">
        <v>137</v>
      </c>
      <c r="CL25" s="262">
        <v>18</v>
      </c>
      <c r="CM25" s="262">
        <v>0</v>
      </c>
      <c r="CN25" s="262">
        <v>10</v>
      </c>
      <c r="CO25" s="262">
        <v>290</v>
      </c>
      <c r="CP25" s="262">
        <v>16</v>
      </c>
      <c r="CQ25" s="262">
        <v>0</v>
      </c>
      <c r="CR25" s="262">
        <v>0</v>
      </c>
      <c r="CS25" s="262">
        <v>0</v>
      </c>
      <c r="CT25" s="262">
        <v>0</v>
      </c>
      <c r="CU25" s="262">
        <v>0</v>
      </c>
      <c r="CV25" s="262">
        <v>9</v>
      </c>
      <c r="CW25" s="262">
        <v>0</v>
      </c>
      <c r="CX25" s="262">
        <v>35</v>
      </c>
      <c r="CY25" s="511">
        <v>0</v>
      </c>
      <c r="CZ25" s="262">
        <v>25</v>
      </c>
      <c r="DA25" s="262">
        <v>34</v>
      </c>
      <c r="DB25" s="262">
        <v>6</v>
      </c>
      <c r="DC25" s="262">
        <v>365</v>
      </c>
      <c r="DD25" s="262">
        <v>69</v>
      </c>
      <c r="DE25" s="262">
        <v>51</v>
      </c>
      <c r="DF25" s="262">
        <v>17</v>
      </c>
      <c r="DG25" s="262">
        <v>0</v>
      </c>
      <c r="DH25" s="262">
        <v>50</v>
      </c>
      <c r="DI25" s="262">
        <v>0</v>
      </c>
      <c r="DJ25" s="262">
        <v>17</v>
      </c>
      <c r="DK25" s="262">
        <v>0</v>
      </c>
      <c r="DL25" s="262">
        <v>65</v>
      </c>
      <c r="DM25" s="262">
        <v>25</v>
      </c>
      <c r="DN25" s="262">
        <v>340</v>
      </c>
      <c r="DO25" s="262">
        <v>35</v>
      </c>
      <c r="DP25" s="262">
        <v>0</v>
      </c>
      <c r="DQ25" s="262">
        <v>35</v>
      </c>
      <c r="DR25" s="262">
        <v>17</v>
      </c>
      <c r="DS25" s="262">
        <v>80</v>
      </c>
      <c r="DT25" s="262">
        <v>17</v>
      </c>
      <c r="DU25" s="262">
        <v>0</v>
      </c>
      <c r="DV25" s="262">
        <v>54</v>
      </c>
      <c r="DW25" s="262">
        <v>0</v>
      </c>
      <c r="DX25" s="262">
        <v>300</v>
      </c>
      <c r="DY25" s="262">
        <v>108</v>
      </c>
      <c r="DZ25" s="262">
        <v>0</v>
      </c>
      <c r="EA25" s="262">
        <v>280</v>
      </c>
      <c r="EB25" s="262">
        <v>3</v>
      </c>
      <c r="EC25" s="262">
        <v>157</v>
      </c>
      <c r="ED25" s="262">
        <v>604</v>
      </c>
      <c r="EE25" s="262">
        <v>100</v>
      </c>
      <c r="EF25" s="262">
        <v>0</v>
      </c>
      <c r="EG25" s="262"/>
      <c r="EH25" s="264">
        <v>618</v>
      </c>
      <c r="EI25" s="265">
        <v>0</v>
      </c>
      <c r="EJ25" s="265">
        <v>0</v>
      </c>
      <c r="EK25" s="265">
        <v>0</v>
      </c>
      <c r="EL25" s="265">
        <v>0</v>
      </c>
      <c r="EM25" s="265">
        <v>0</v>
      </c>
      <c r="EN25" s="265">
        <v>0</v>
      </c>
      <c r="EO25" s="265">
        <v>0</v>
      </c>
      <c r="EP25" s="265">
        <v>0</v>
      </c>
      <c r="EQ25" s="265">
        <v>10</v>
      </c>
      <c r="ER25" s="265">
        <v>0</v>
      </c>
      <c r="ES25" s="265">
        <v>125</v>
      </c>
      <c r="ET25" s="265">
        <v>7</v>
      </c>
      <c r="EU25" s="265">
        <v>16</v>
      </c>
      <c r="EV25" s="265">
        <v>0</v>
      </c>
      <c r="EW25" s="265">
        <v>0</v>
      </c>
      <c r="EX25" s="265">
        <v>0</v>
      </c>
      <c r="EY25" s="265">
        <v>0</v>
      </c>
      <c r="EZ25" s="265">
        <v>0</v>
      </c>
      <c r="FA25" s="265">
        <v>51</v>
      </c>
      <c r="FB25" s="265">
        <v>0</v>
      </c>
      <c r="FC25" s="265">
        <v>0</v>
      </c>
      <c r="FD25" s="265">
        <v>10</v>
      </c>
      <c r="FE25" s="265">
        <v>8</v>
      </c>
      <c r="FF25" s="265">
        <v>32</v>
      </c>
      <c r="FG25" s="265">
        <v>0</v>
      </c>
      <c r="FH25" s="265">
        <v>0</v>
      </c>
      <c r="FI25" s="265">
        <v>5</v>
      </c>
      <c r="FJ25" s="265">
        <v>0</v>
      </c>
      <c r="FK25" s="265">
        <v>0</v>
      </c>
      <c r="FL25" s="265">
        <v>170</v>
      </c>
      <c r="FM25" s="265">
        <v>0</v>
      </c>
      <c r="FN25" s="265">
        <v>0</v>
      </c>
      <c r="FO25" s="266">
        <v>0</v>
      </c>
      <c r="FP25" s="266">
        <v>0</v>
      </c>
      <c r="FQ25" s="266">
        <v>0</v>
      </c>
      <c r="FR25" s="266">
        <v>0</v>
      </c>
      <c r="FS25" s="266">
        <v>0</v>
      </c>
      <c r="FT25" s="266">
        <v>0</v>
      </c>
      <c r="FU25" s="266">
        <v>150</v>
      </c>
      <c r="FV25" s="266">
        <v>0</v>
      </c>
      <c r="FW25" s="266">
        <v>315</v>
      </c>
      <c r="FX25" s="266">
        <v>17</v>
      </c>
      <c r="FY25" s="266">
        <v>0</v>
      </c>
      <c r="FZ25" s="266">
        <v>0</v>
      </c>
      <c r="GA25" s="266">
        <v>0</v>
      </c>
      <c r="GB25" s="266">
        <v>52</v>
      </c>
      <c r="GC25" s="266">
        <v>0</v>
      </c>
      <c r="GD25" s="266">
        <v>0</v>
      </c>
      <c r="GE25" s="266">
        <v>0</v>
      </c>
      <c r="GF25" s="266">
        <v>1150</v>
      </c>
      <c r="GG25" s="266">
        <v>220</v>
      </c>
      <c r="GH25" s="266">
        <v>0</v>
      </c>
      <c r="GI25" s="266">
        <v>0</v>
      </c>
      <c r="GJ25" s="266">
        <v>0</v>
      </c>
      <c r="GK25" s="266">
        <v>0</v>
      </c>
      <c r="GL25" s="266">
        <v>72</v>
      </c>
      <c r="GM25" s="266">
        <v>0</v>
      </c>
      <c r="GN25" s="266">
        <v>0</v>
      </c>
      <c r="GO25" s="266">
        <v>357</v>
      </c>
      <c r="GP25" s="266">
        <v>0</v>
      </c>
      <c r="GQ25" s="266">
        <v>150</v>
      </c>
      <c r="GR25" s="266">
        <v>1308</v>
      </c>
      <c r="GS25" s="266">
        <v>0</v>
      </c>
      <c r="GT25" s="266">
        <v>0</v>
      </c>
      <c r="GU25" s="266"/>
      <c r="GV25" s="253">
        <v>6002</v>
      </c>
      <c r="GW25" s="254">
        <v>4843</v>
      </c>
      <c r="GX25" s="1143">
        <v>10845</v>
      </c>
      <c r="GY25" s="289">
        <v>3365</v>
      </c>
      <c r="GZ25" s="290">
        <v>618</v>
      </c>
      <c r="HA25" s="290">
        <v>1787</v>
      </c>
      <c r="HB25" s="291">
        <v>0</v>
      </c>
      <c r="HC25" s="291">
        <v>920</v>
      </c>
      <c r="HD25" s="258">
        <v>3572</v>
      </c>
      <c r="HE25" s="291">
        <v>40</v>
      </c>
      <c r="HF25" s="291">
        <v>0</v>
      </c>
      <c r="HG25" s="291">
        <v>420</v>
      </c>
      <c r="HH25" s="291">
        <v>120</v>
      </c>
      <c r="HI25" s="1142">
        <v>0</v>
      </c>
      <c r="HJ25" s="1142">
        <v>3</v>
      </c>
      <c r="HK25" s="1308">
        <v>0</v>
      </c>
      <c r="HL25" s="7">
        <v>0</v>
      </c>
    </row>
    <row r="26" spans="1:220" ht="30" customHeight="1" thickBot="1">
      <c r="A26" s="267">
        <v>0.83333333333333337</v>
      </c>
      <c r="B26" s="286">
        <v>0</v>
      </c>
      <c r="C26" s="287">
        <v>0</v>
      </c>
      <c r="D26" s="287">
        <v>170</v>
      </c>
      <c r="E26" s="287">
        <v>0</v>
      </c>
      <c r="F26" s="288">
        <v>0</v>
      </c>
      <c r="G26" s="262">
        <v>0</v>
      </c>
      <c r="H26" s="287">
        <v>0</v>
      </c>
      <c r="I26" s="287">
        <v>410</v>
      </c>
      <c r="J26" s="261">
        <v>0</v>
      </c>
      <c r="K26" s="261"/>
      <c r="L26" s="261">
        <v>0</v>
      </c>
      <c r="M26" s="261">
        <v>0</v>
      </c>
      <c r="N26" s="261">
        <v>0</v>
      </c>
      <c r="O26" s="261">
        <v>0</v>
      </c>
      <c r="P26" s="261">
        <v>4</v>
      </c>
      <c r="Q26" s="261">
        <v>15</v>
      </c>
      <c r="R26" s="261">
        <v>335</v>
      </c>
      <c r="S26" s="261">
        <v>0</v>
      </c>
      <c r="T26" s="261">
        <v>0</v>
      </c>
      <c r="U26" s="261">
        <v>0</v>
      </c>
      <c r="V26" s="262">
        <v>8</v>
      </c>
      <c r="W26" s="261">
        <v>115</v>
      </c>
      <c r="X26" s="261">
        <v>0</v>
      </c>
      <c r="Y26" s="261">
        <v>0</v>
      </c>
      <c r="Z26" s="261">
        <v>0</v>
      </c>
      <c r="AA26" s="261">
        <v>0</v>
      </c>
      <c r="AB26" s="261">
        <v>0</v>
      </c>
      <c r="AC26" s="261">
        <v>17</v>
      </c>
      <c r="AD26" s="261">
        <v>0</v>
      </c>
      <c r="AE26" s="261">
        <v>0</v>
      </c>
      <c r="AF26" s="261">
        <v>17</v>
      </c>
      <c r="AG26" s="261">
        <v>15</v>
      </c>
      <c r="AH26" s="261">
        <v>25</v>
      </c>
      <c r="AI26" s="261">
        <v>12</v>
      </c>
      <c r="AJ26" s="261">
        <v>17</v>
      </c>
      <c r="AK26" s="261">
        <v>0</v>
      </c>
      <c r="AL26" s="261">
        <v>40</v>
      </c>
      <c r="AM26" s="261">
        <v>0</v>
      </c>
      <c r="AN26" s="261">
        <v>0</v>
      </c>
      <c r="AO26" s="261">
        <v>0</v>
      </c>
      <c r="AP26" s="261">
        <v>17</v>
      </c>
      <c r="AQ26" s="261">
        <v>216</v>
      </c>
      <c r="AR26" s="261">
        <v>0</v>
      </c>
      <c r="AS26" s="261">
        <v>0</v>
      </c>
      <c r="AT26" s="261">
        <v>0</v>
      </c>
      <c r="AU26" s="261"/>
      <c r="AV26" s="261">
        <v>6</v>
      </c>
      <c r="AW26" s="261">
        <v>64</v>
      </c>
      <c r="AX26" s="261">
        <v>34</v>
      </c>
      <c r="AY26" s="261">
        <v>0</v>
      </c>
      <c r="AZ26" s="261">
        <v>0</v>
      </c>
      <c r="BA26" s="261">
        <v>19</v>
      </c>
      <c r="BB26" s="261">
        <v>10</v>
      </c>
      <c r="BC26" s="261">
        <v>20</v>
      </c>
      <c r="BD26" s="261">
        <v>0</v>
      </c>
      <c r="BE26" s="261">
        <v>0</v>
      </c>
      <c r="BF26" s="261">
        <v>0</v>
      </c>
      <c r="BG26" s="261">
        <v>0</v>
      </c>
      <c r="BH26" s="261">
        <v>270</v>
      </c>
      <c r="BI26" s="261">
        <v>150</v>
      </c>
      <c r="BJ26" s="261">
        <v>0</v>
      </c>
      <c r="BK26" s="261">
        <v>0</v>
      </c>
      <c r="BL26" s="261">
        <v>10</v>
      </c>
      <c r="BM26" s="261">
        <v>10</v>
      </c>
      <c r="BN26" s="261">
        <v>0</v>
      </c>
      <c r="BO26" s="262">
        <v>51</v>
      </c>
      <c r="BP26" s="262">
        <v>0</v>
      </c>
      <c r="BQ26" s="262">
        <v>0</v>
      </c>
      <c r="BR26" s="261">
        <v>0</v>
      </c>
      <c r="BS26" s="262">
        <v>0</v>
      </c>
      <c r="BT26" s="262">
        <v>5</v>
      </c>
      <c r="BU26" s="262">
        <v>33</v>
      </c>
      <c r="BV26" s="262">
        <v>15</v>
      </c>
      <c r="BW26" s="263">
        <v>120</v>
      </c>
      <c r="BX26" s="262">
        <v>67</v>
      </c>
      <c r="BY26" s="262">
        <v>0</v>
      </c>
      <c r="BZ26" s="262">
        <v>0</v>
      </c>
      <c r="CA26" s="510">
        <v>0</v>
      </c>
      <c r="CB26" s="262">
        <v>38</v>
      </c>
      <c r="CC26" s="262">
        <v>40</v>
      </c>
      <c r="CD26" s="262">
        <v>0</v>
      </c>
      <c r="CE26" s="262">
        <v>0</v>
      </c>
      <c r="CF26" s="262">
        <v>163</v>
      </c>
      <c r="CG26" s="262">
        <v>0</v>
      </c>
      <c r="CH26" s="262">
        <v>20</v>
      </c>
      <c r="CI26" s="262">
        <v>0</v>
      </c>
      <c r="CJ26" s="262">
        <v>0</v>
      </c>
      <c r="CK26" s="262">
        <v>136</v>
      </c>
      <c r="CL26" s="262">
        <v>18</v>
      </c>
      <c r="CM26" s="262">
        <v>0</v>
      </c>
      <c r="CN26" s="262">
        <v>10</v>
      </c>
      <c r="CO26" s="262">
        <v>270</v>
      </c>
      <c r="CP26" s="262">
        <v>16</v>
      </c>
      <c r="CQ26" s="262">
        <v>0</v>
      </c>
      <c r="CR26" s="262">
        <v>0</v>
      </c>
      <c r="CS26" s="262">
        <v>0</v>
      </c>
      <c r="CT26" s="262">
        <v>0</v>
      </c>
      <c r="CU26" s="262">
        <v>0</v>
      </c>
      <c r="CV26" s="262">
        <v>9</v>
      </c>
      <c r="CW26" s="262">
        <v>0</v>
      </c>
      <c r="CX26" s="262">
        <v>35</v>
      </c>
      <c r="CY26" s="511">
        <v>0</v>
      </c>
      <c r="CZ26" s="262">
        <v>25</v>
      </c>
      <c r="DA26" s="262">
        <v>34</v>
      </c>
      <c r="DB26" s="262">
        <v>6</v>
      </c>
      <c r="DC26" s="262">
        <v>365</v>
      </c>
      <c r="DD26" s="262">
        <v>69</v>
      </c>
      <c r="DE26" s="262">
        <v>51</v>
      </c>
      <c r="DF26" s="262">
        <v>17</v>
      </c>
      <c r="DG26" s="262">
        <v>0</v>
      </c>
      <c r="DH26" s="262">
        <v>50</v>
      </c>
      <c r="DI26" s="262">
        <v>0</v>
      </c>
      <c r="DJ26" s="262">
        <v>0</v>
      </c>
      <c r="DK26" s="262">
        <v>0</v>
      </c>
      <c r="DL26" s="262">
        <v>65</v>
      </c>
      <c r="DM26" s="262">
        <v>25</v>
      </c>
      <c r="DN26" s="262">
        <v>340</v>
      </c>
      <c r="DO26" s="262">
        <v>35</v>
      </c>
      <c r="DP26" s="262">
        <v>0</v>
      </c>
      <c r="DQ26" s="262">
        <v>17</v>
      </c>
      <c r="DR26" s="262">
        <v>17</v>
      </c>
      <c r="DS26" s="262">
        <v>80</v>
      </c>
      <c r="DT26" s="262">
        <v>17</v>
      </c>
      <c r="DU26" s="262">
        <v>0</v>
      </c>
      <c r="DV26" s="262">
        <v>54</v>
      </c>
      <c r="DW26" s="262">
        <v>0</v>
      </c>
      <c r="DX26" s="262">
        <v>300</v>
      </c>
      <c r="DY26" s="262">
        <v>72</v>
      </c>
      <c r="DZ26" s="262">
        <v>0</v>
      </c>
      <c r="EA26" s="262">
        <v>282</v>
      </c>
      <c r="EB26" s="262">
        <v>2</v>
      </c>
      <c r="EC26" s="262">
        <v>157</v>
      </c>
      <c r="ED26" s="262">
        <v>602</v>
      </c>
      <c r="EE26" s="262">
        <v>100</v>
      </c>
      <c r="EF26" s="262">
        <v>0</v>
      </c>
      <c r="EG26" s="262"/>
      <c r="EH26" s="264">
        <v>618</v>
      </c>
      <c r="EI26" s="265">
        <v>0</v>
      </c>
      <c r="EJ26" s="265">
        <v>0</v>
      </c>
      <c r="EK26" s="265">
        <v>0</v>
      </c>
      <c r="EL26" s="265">
        <v>0</v>
      </c>
      <c r="EM26" s="265">
        <v>0</v>
      </c>
      <c r="EN26" s="265">
        <v>0</v>
      </c>
      <c r="EO26" s="265">
        <v>0</v>
      </c>
      <c r="EP26" s="265">
        <v>0</v>
      </c>
      <c r="EQ26" s="265">
        <v>10</v>
      </c>
      <c r="ER26" s="265">
        <v>0</v>
      </c>
      <c r="ES26" s="265">
        <v>135</v>
      </c>
      <c r="ET26" s="265">
        <v>7</v>
      </c>
      <c r="EU26" s="265">
        <v>0</v>
      </c>
      <c r="EV26" s="265">
        <v>0</v>
      </c>
      <c r="EW26" s="265">
        <v>0</v>
      </c>
      <c r="EX26" s="265">
        <v>0</v>
      </c>
      <c r="EY26" s="265">
        <v>0</v>
      </c>
      <c r="EZ26" s="265">
        <v>0</v>
      </c>
      <c r="FA26" s="265">
        <v>51</v>
      </c>
      <c r="FB26" s="265">
        <v>0</v>
      </c>
      <c r="FC26" s="265">
        <v>0</v>
      </c>
      <c r="FD26" s="265">
        <v>0</v>
      </c>
      <c r="FE26" s="265">
        <v>0</v>
      </c>
      <c r="FF26" s="265">
        <v>38</v>
      </c>
      <c r="FG26" s="265">
        <v>0</v>
      </c>
      <c r="FH26" s="265">
        <v>0</v>
      </c>
      <c r="FI26" s="265">
        <v>5</v>
      </c>
      <c r="FJ26" s="265">
        <v>0</v>
      </c>
      <c r="FK26" s="265">
        <v>0</v>
      </c>
      <c r="FL26" s="265">
        <v>170</v>
      </c>
      <c r="FM26" s="265">
        <v>0</v>
      </c>
      <c r="FN26" s="265">
        <v>0</v>
      </c>
      <c r="FO26" s="266">
        <v>0</v>
      </c>
      <c r="FP26" s="266">
        <v>0</v>
      </c>
      <c r="FQ26" s="266">
        <v>0</v>
      </c>
      <c r="FR26" s="266">
        <v>0</v>
      </c>
      <c r="FS26" s="266">
        <v>0</v>
      </c>
      <c r="FT26" s="266">
        <v>0</v>
      </c>
      <c r="FU26" s="266">
        <v>150</v>
      </c>
      <c r="FV26" s="266">
        <v>0</v>
      </c>
      <c r="FW26" s="266">
        <v>381</v>
      </c>
      <c r="FX26" s="266">
        <v>17</v>
      </c>
      <c r="FY26" s="266">
        <v>0</v>
      </c>
      <c r="FZ26" s="266">
        <v>0</v>
      </c>
      <c r="GA26" s="266">
        <v>0</v>
      </c>
      <c r="GB26" s="266">
        <v>35</v>
      </c>
      <c r="GC26" s="266">
        <v>0</v>
      </c>
      <c r="GD26" s="266">
        <v>0</v>
      </c>
      <c r="GE26" s="266">
        <v>0</v>
      </c>
      <c r="GF26" s="266">
        <v>1170</v>
      </c>
      <c r="GG26" s="266">
        <v>220</v>
      </c>
      <c r="GH26" s="266">
        <v>0</v>
      </c>
      <c r="GI26" s="266">
        <v>0</v>
      </c>
      <c r="GJ26" s="266">
        <v>0</v>
      </c>
      <c r="GK26" s="266">
        <v>0</v>
      </c>
      <c r="GL26" s="266">
        <v>35</v>
      </c>
      <c r="GM26" s="266">
        <v>0</v>
      </c>
      <c r="GN26" s="266">
        <v>0</v>
      </c>
      <c r="GO26" s="266">
        <v>357</v>
      </c>
      <c r="GP26" s="266">
        <v>0</v>
      </c>
      <c r="GQ26" s="266">
        <v>150</v>
      </c>
      <c r="GR26" s="266">
        <v>1353</v>
      </c>
      <c r="GS26" s="266">
        <v>0</v>
      </c>
      <c r="GT26" s="266">
        <v>0</v>
      </c>
      <c r="GU26" s="266"/>
      <c r="GV26" s="253">
        <v>5854</v>
      </c>
      <c r="GW26" s="254">
        <v>4902</v>
      </c>
      <c r="GX26" s="292">
        <v>10756</v>
      </c>
      <c r="GY26" s="293">
        <v>3403</v>
      </c>
      <c r="GZ26" s="294">
        <v>618</v>
      </c>
      <c r="HA26" s="294">
        <v>1834</v>
      </c>
      <c r="HB26" s="291">
        <v>0</v>
      </c>
      <c r="HC26" s="291">
        <v>716</v>
      </c>
      <c r="HD26" s="258">
        <v>3639</v>
      </c>
      <c r="HE26" s="291">
        <v>40</v>
      </c>
      <c r="HF26" s="291">
        <v>0</v>
      </c>
      <c r="HG26" s="291">
        <v>384</v>
      </c>
      <c r="HH26" s="291">
        <v>120</v>
      </c>
      <c r="HI26" s="1142">
        <v>0</v>
      </c>
      <c r="HJ26" s="1142">
        <v>2</v>
      </c>
      <c r="HK26" s="1308">
        <v>0</v>
      </c>
      <c r="HL26" s="7">
        <v>84.46</v>
      </c>
    </row>
    <row r="27" spans="1:220" ht="30" customHeight="1" thickBot="1">
      <c r="A27" s="267">
        <v>0.875</v>
      </c>
      <c r="B27" s="286">
        <v>0</v>
      </c>
      <c r="C27" s="287">
        <v>0</v>
      </c>
      <c r="D27" s="287">
        <v>170</v>
      </c>
      <c r="E27" s="287">
        <v>0</v>
      </c>
      <c r="F27" s="288">
        <v>0</v>
      </c>
      <c r="G27" s="262">
        <v>0</v>
      </c>
      <c r="H27" s="287">
        <v>0</v>
      </c>
      <c r="I27" s="287">
        <v>401</v>
      </c>
      <c r="J27" s="261">
        <v>0</v>
      </c>
      <c r="K27" s="261"/>
      <c r="L27" s="261">
        <v>0</v>
      </c>
      <c r="M27" s="261">
        <v>0</v>
      </c>
      <c r="N27" s="261">
        <v>0</v>
      </c>
      <c r="O27" s="261">
        <v>0</v>
      </c>
      <c r="P27" s="261">
        <v>0</v>
      </c>
      <c r="Q27" s="261">
        <v>15</v>
      </c>
      <c r="R27" s="261">
        <v>335</v>
      </c>
      <c r="S27" s="261">
        <v>0</v>
      </c>
      <c r="T27" s="261">
        <v>0</v>
      </c>
      <c r="U27" s="261">
        <v>0</v>
      </c>
      <c r="V27" s="262">
        <v>8</v>
      </c>
      <c r="W27" s="261">
        <v>115</v>
      </c>
      <c r="X27" s="261">
        <v>0</v>
      </c>
      <c r="Y27" s="261">
        <v>0</v>
      </c>
      <c r="Z27" s="261">
        <v>0</v>
      </c>
      <c r="AA27" s="261">
        <v>0</v>
      </c>
      <c r="AB27" s="261">
        <v>0</v>
      </c>
      <c r="AC27" s="261">
        <v>0</v>
      </c>
      <c r="AD27" s="261">
        <v>0</v>
      </c>
      <c r="AE27" s="261">
        <v>0</v>
      </c>
      <c r="AF27" s="261">
        <v>17</v>
      </c>
      <c r="AG27" s="261">
        <v>22</v>
      </c>
      <c r="AH27" s="261">
        <v>25</v>
      </c>
      <c r="AI27" s="261">
        <v>12</v>
      </c>
      <c r="AJ27" s="261">
        <v>17</v>
      </c>
      <c r="AK27" s="261">
        <v>0</v>
      </c>
      <c r="AL27" s="261">
        <v>40</v>
      </c>
      <c r="AM27" s="261">
        <v>0</v>
      </c>
      <c r="AN27" s="261">
        <v>0</v>
      </c>
      <c r="AO27" s="261">
        <v>0</v>
      </c>
      <c r="AP27" s="261">
        <v>17</v>
      </c>
      <c r="AQ27" s="261">
        <v>215</v>
      </c>
      <c r="AR27" s="261">
        <v>0</v>
      </c>
      <c r="AS27" s="261">
        <v>0</v>
      </c>
      <c r="AT27" s="261">
        <v>0</v>
      </c>
      <c r="AU27" s="261"/>
      <c r="AV27" s="261">
        <v>6</v>
      </c>
      <c r="AW27" s="261">
        <v>64</v>
      </c>
      <c r="AX27" s="261">
        <v>34</v>
      </c>
      <c r="AY27" s="261">
        <v>0</v>
      </c>
      <c r="AZ27" s="261">
        <v>0</v>
      </c>
      <c r="BA27" s="261">
        <v>19</v>
      </c>
      <c r="BB27" s="261">
        <v>10</v>
      </c>
      <c r="BC27" s="261">
        <v>32</v>
      </c>
      <c r="BD27" s="261">
        <v>0</v>
      </c>
      <c r="BE27" s="261">
        <v>0</v>
      </c>
      <c r="BF27" s="261">
        <v>0</v>
      </c>
      <c r="BG27" s="261">
        <v>0</v>
      </c>
      <c r="BH27" s="261">
        <v>270</v>
      </c>
      <c r="BI27" s="261">
        <v>150</v>
      </c>
      <c r="BJ27" s="261">
        <v>0</v>
      </c>
      <c r="BK27" s="261">
        <v>0</v>
      </c>
      <c r="BL27" s="261">
        <v>10</v>
      </c>
      <c r="BM27" s="261">
        <v>10</v>
      </c>
      <c r="BN27" s="261">
        <v>0</v>
      </c>
      <c r="BO27" s="262">
        <v>51</v>
      </c>
      <c r="BP27" s="262">
        <v>0</v>
      </c>
      <c r="BQ27" s="262">
        <v>0</v>
      </c>
      <c r="BR27" s="261">
        <v>0</v>
      </c>
      <c r="BS27" s="262">
        <v>0</v>
      </c>
      <c r="BT27" s="262">
        <v>8</v>
      </c>
      <c r="BU27" s="262">
        <v>33</v>
      </c>
      <c r="BV27" s="262">
        <v>15</v>
      </c>
      <c r="BW27" s="263">
        <v>120</v>
      </c>
      <c r="BX27" s="262">
        <v>69</v>
      </c>
      <c r="BY27" s="262">
        <v>0</v>
      </c>
      <c r="BZ27" s="262">
        <v>0</v>
      </c>
      <c r="CA27" s="510">
        <v>0</v>
      </c>
      <c r="CB27" s="262">
        <v>38</v>
      </c>
      <c r="CC27" s="262">
        <v>40</v>
      </c>
      <c r="CD27" s="262">
        <v>0</v>
      </c>
      <c r="CE27" s="262">
        <v>0</v>
      </c>
      <c r="CF27" s="262">
        <v>163</v>
      </c>
      <c r="CG27" s="262">
        <v>0</v>
      </c>
      <c r="CH27" s="262">
        <v>28</v>
      </c>
      <c r="CI27" s="262">
        <v>0</v>
      </c>
      <c r="CJ27" s="262">
        <v>0</v>
      </c>
      <c r="CK27" s="262">
        <v>136</v>
      </c>
      <c r="CL27" s="262">
        <v>18</v>
      </c>
      <c r="CM27" s="262">
        <v>0</v>
      </c>
      <c r="CN27" s="262">
        <v>10</v>
      </c>
      <c r="CO27" s="262">
        <v>295</v>
      </c>
      <c r="CP27" s="262">
        <v>16</v>
      </c>
      <c r="CQ27" s="262">
        <v>0</v>
      </c>
      <c r="CR27" s="262">
        <v>0</v>
      </c>
      <c r="CS27" s="262">
        <v>0</v>
      </c>
      <c r="CT27" s="262">
        <v>0</v>
      </c>
      <c r="CU27" s="262">
        <v>0</v>
      </c>
      <c r="CV27" s="262">
        <v>9</v>
      </c>
      <c r="CW27" s="262">
        <v>0</v>
      </c>
      <c r="CX27" s="262">
        <v>35</v>
      </c>
      <c r="CY27" s="511">
        <v>0</v>
      </c>
      <c r="CZ27" s="262">
        <v>25</v>
      </c>
      <c r="DA27" s="262">
        <v>34</v>
      </c>
      <c r="DB27" s="262">
        <v>5</v>
      </c>
      <c r="DC27" s="262">
        <v>365</v>
      </c>
      <c r="DD27" s="262">
        <v>69</v>
      </c>
      <c r="DE27" s="262">
        <v>51</v>
      </c>
      <c r="DF27" s="262">
        <v>17</v>
      </c>
      <c r="DG27" s="262">
        <v>0</v>
      </c>
      <c r="DH27" s="262">
        <v>50</v>
      </c>
      <c r="DI27" s="262">
        <v>0</v>
      </c>
      <c r="DJ27" s="262">
        <v>0</v>
      </c>
      <c r="DK27" s="262">
        <v>0</v>
      </c>
      <c r="DL27" s="262">
        <v>65</v>
      </c>
      <c r="DM27" s="262">
        <v>25</v>
      </c>
      <c r="DN27" s="262">
        <v>340</v>
      </c>
      <c r="DO27" s="262">
        <v>17</v>
      </c>
      <c r="DP27" s="262">
        <v>0</v>
      </c>
      <c r="DQ27" s="262">
        <v>0</v>
      </c>
      <c r="DR27" s="262">
        <v>17</v>
      </c>
      <c r="DS27" s="262">
        <v>0</v>
      </c>
      <c r="DT27" s="262">
        <v>17</v>
      </c>
      <c r="DU27" s="262">
        <v>0</v>
      </c>
      <c r="DV27" s="262">
        <v>24</v>
      </c>
      <c r="DW27" s="262">
        <v>0</v>
      </c>
      <c r="DX27" s="262">
        <v>330</v>
      </c>
      <c r="DY27" s="262">
        <v>17</v>
      </c>
      <c r="DZ27" s="262">
        <v>0</v>
      </c>
      <c r="EA27" s="262">
        <v>283</v>
      </c>
      <c r="EB27" s="262">
        <v>0</v>
      </c>
      <c r="EC27" s="262">
        <v>158</v>
      </c>
      <c r="ED27" s="262">
        <v>606</v>
      </c>
      <c r="EE27" s="262">
        <v>100</v>
      </c>
      <c r="EF27" s="262">
        <v>0</v>
      </c>
      <c r="EG27" s="262"/>
      <c r="EH27" s="264">
        <v>618</v>
      </c>
      <c r="EI27" s="265">
        <v>0</v>
      </c>
      <c r="EJ27" s="265">
        <v>0</v>
      </c>
      <c r="EK27" s="265">
        <v>0</v>
      </c>
      <c r="EL27" s="265">
        <v>0</v>
      </c>
      <c r="EM27" s="265">
        <v>0</v>
      </c>
      <c r="EN27" s="265">
        <v>0</v>
      </c>
      <c r="EO27" s="265">
        <v>0</v>
      </c>
      <c r="EP27" s="265">
        <v>0</v>
      </c>
      <c r="EQ27" s="265">
        <v>10</v>
      </c>
      <c r="ER27" s="265">
        <v>0</v>
      </c>
      <c r="ES27" s="265">
        <v>135</v>
      </c>
      <c r="ET27" s="265">
        <v>7</v>
      </c>
      <c r="EU27" s="265">
        <v>0</v>
      </c>
      <c r="EV27" s="265">
        <v>0</v>
      </c>
      <c r="EW27" s="265">
        <v>0</v>
      </c>
      <c r="EX27" s="265">
        <v>0</v>
      </c>
      <c r="EY27" s="265">
        <v>0</v>
      </c>
      <c r="EZ27" s="265">
        <v>0</v>
      </c>
      <c r="FA27" s="265">
        <v>51</v>
      </c>
      <c r="FB27" s="265">
        <v>0</v>
      </c>
      <c r="FC27" s="265">
        <v>0</v>
      </c>
      <c r="FD27" s="265">
        <v>0</v>
      </c>
      <c r="FE27" s="265">
        <v>0</v>
      </c>
      <c r="FF27" s="265">
        <v>0</v>
      </c>
      <c r="FG27" s="265">
        <v>0</v>
      </c>
      <c r="FH27" s="265">
        <v>0</v>
      </c>
      <c r="FI27" s="265">
        <v>5</v>
      </c>
      <c r="FJ27" s="265">
        <v>0</v>
      </c>
      <c r="FK27" s="265">
        <v>0</v>
      </c>
      <c r="FL27" s="265">
        <v>170</v>
      </c>
      <c r="FM27" s="265">
        <v>0</v>
      </c>
      <c r="FN27" s="265">
        <v>0</v>
      </c>
      <c r="FO27" s="266">
        <v>0</v>
      </c>
      <c r="FP27" s="266">
        <v>0</v>
      </c>
      <c r="FQ27" s="266">
        <v>0</v>
      </c>
      <c r="FR27" s="266">
        <v>0</v>
      </c>
      <c r="FS27" s="266">
        <v>0</v>
      </c>
      <c r="FT27" s="266">
        <v>0</v>
      </c>
      <c r="FU27" s="266">
        <v>150</v>
      </c>
      <c r="FV27" s="266">
        <v>0</v>
      </c>
      <c r="FW27" s="266">
        <v>369</v>
      </c>
      <c r="FX27" s="266">
        <v>17</v>
      </c>
      <c r="FY27" s="266">
        <v>0</v>
      </c>
      <c r="FZ27" s="266">
        <v>0</v>
      </c>
      <c r="GA27" s="266">
        <v>0</v>
      </c>
      <c r="GB27" s="266">
        <v>35</v>
      </c>
      <c r="GC27" s="266">
        <v>0</v>
      </c>
      <c r="GD27" s="266">
        <v>0</v>
      </c>
      <c r="GE27" s="266">
        <v>0</v>
      </c>
      <c r="GF27" s="266">
        <v>1244</v>
      </c>
      <c r="GG27" s="266">
        <v>220</v>
      </c>
      <c r="GH27" s="266">
        <v>0</v>
      </c>
      <c r="GI27" s="266">
        <v>0</v>
      </c>
      <c r="GJ27" s="266">
        <v>0</v>
      </c>
      <c r="GK27" s="266">
        <v>0</v>
      </c>
      <c r="GL27" s="266">
        <v>35</v>
      </c>
      <c r="GM27" s="266">
        <v>0</v>
      </c>
      <c r="GN27" s="266">
        <v>0</v>
      </c>
      <c r="GO27" s="266">
        <v>357</v>
      </c>
      <c r="GP27" s="266">
        <v>0</v>
      </c>
      <c r="GQ27" s="266">
        <v>150</v>
      </c>
      <c r="GR27" s="266">
        <v>1356</v>
      </c>
      <c r="GS27" s="266">
        <v>0</v>
      </c>
      <c r="GT27" s="266">
        <v>0</v>
      </c>
      <c r="GU27" s="266"/>
      <c r="GV27" s="253">
        <v>5713</v>
      </c>
      <c r="GW27" s="270">
        <v>4929</v>
      </c>
      <c r="GX27" s="292">
        <v>10642</v>
      </c>
      <c r="GY27" s="293">
        <v>3363</v>
      </c>
      <c r="GZ27" s="294">
        <v>618</v>
      </c>
      <c r="HA27" s="294">
        <v>1863</v>
      </c>
      <c r="HB27" s="291">
        <v>0</v>
      </c>
      <c r="HC27" s="291">
        <v>629</v>
      </c>
      <c r="HD27" s="258">
        <v>3718</v>
      </c>
      <c r="HE27" s="291">
        <v>40</v>
      </c>
      <c r="HF27" s="291">
        <v>0</v>
      </c>
      <c r="HG27" s="291">
        <v>291</v>
      </c>
      <c r="HH27" s="291">
        <v>120</v>
      </c>
      <c r="HI27" s="1142">
        <v>0</v>
      </c>
      <c r="HJ27" s="1142">
        <v>0</v>
      </c>
      <c r="HK27" s="1308">
        <v>0</v>
      </c>
      <c r="HL27" s="7">
        <v>84.45</v>
      </c>
    </row>
    <row r="28" spans="1:220" ht="30" customHeight="1" thickBot="1">
      <c r="A28" s="267">
        <v>0.91666666666666663</v>
      </c>
      <c r="B28" s="286">
        <v>0</v>
      </c>
      <c r="C28" s="287">
        <v>0</v>
      </c>
      <c r="D28" s="287">
        <v>170</v>
      </c>
      <c r="E28" s="287">
        <v>0</v>
      </c>
      <c r="F28" s="288">
        <v>0</v>
      </c>
      <c r="G28" s="262">
        <v>0</v>
      </c>
      <c r="H28" s="287">
        <v>0</v>
      </c>
      <c r="I28" s="287">
        <v>421</v>
      </c>
      <c r="J28" s="261">
        <v>0</v>
      </c>
      <c r="K28" s="261"/>
      <c r="L28" s="261">
        <v>0</v>
      </c>
      <c r="M28" s="261">
        <v>0</v>
      </c>
      <c r="N28" s="261">
        <v>0</v>
      </c>
      <c r="O28" s="261">
        <v>0</v>
      </c>
      <c r="P28" s="261">
        <v>0</v>
      </c>
      <c r="Q28" s="261">
        <v>0</v>
      </c>
      <c r="R28" s="261">
        <v>300</v>
      </c>
      <c r="S28" s="261">
        <v>0</v>
      </c>
      <c r="T28" s="261">
        <v>0</v>
      </c>
      <c r="U28" s="261">
        <v>0</v>
      </c>
      <c r="V28" s="262">
        <v>0</v>
      </c>
      <c r="W28" s="261">
        <v>64</v>
      </c>
      <c r="X28" s="261">
        <v>0</v>
      </c>
      <c r="Y28" s="261">
        <v>0</v>
      </c>
      <c r="Z28" s="261">
        <v>0</v>
      </c>
      <c r="AA28" s="261">
        <v>0</v>
      </c>
      <c r="AB28" s="261">
        <v>0</v>
      </c>
      <c r="AC28" s="261">
        <v>0</v>
      </c>
      <c r="AD28" s="261">
        <v>0</v>
      </c>
      <c r="AE28" s="261">
        <v>0</v>
      </c>
      <c r="AF28" s="261">
        <v>17</v>
      </c>
      <c r="AG28" s="261">
        <v>22</v>
      </c>
      <c r="AH28" s="261">
        <v>25</v>
      </c>
      <c r="AI28" s="261">
        <v>12</v>
      </c>
      <c r="AJ28" s="261">
        <v>17</v>
      </c>
      <c r="AK28" s="261">
        <v>0</v>
      </c>
      <c r="AL28" s="261">
        <v>35</v>
      </c>
      <c r="AM28" s="261">
        <v>0</v>
      </c>
      <c r="AN28" s="261">
        <v>0</v>
      </c>
      <c r="AO28" s="261">
        <v>0</v>
      </c>
      <c r="AP28" s="261">
        <v>0</v>
      </c>
      <c r="AQ28" s="261">
        <v>214</v>
      </c>
      <c r="AR28" s="261">
        <v>0</v>
      </c>
      <c r="AS28" s="261">
        <v>0</v>
      </c>
      <c r="AT28" s="261">
        <v>0</v>
      </c>
      <c r="AU28" s="261"/>
      <c r="AV28" s="261">
        <v>6</v>
      </c>
      <c r="AW28" s="261">
        <v>64</v>
      </c>
      <c r="AX28" s="261">
        <v>0</v>
      </c>
      <c r="AY28" s="261">
        <v>0</v>
      </c>
      <c r="AZ28" s="261">
        <v>0</v>
      </c>
      <c r="BA28" s="261">
        <v>19</v>
      </c>
      <c r="BB28" s="261">
        <v>10</v>
      </c>
      <c r="BC28" s="261">
        <v>36</v>
      </c>
      <c r="BD28" s="261">
        <v>0</v>
      </c>
      <c r="BE28" s="261">
        <v>0</v>
      </c>
      <c r="BF28" s="261">
        <v>0</v>
      </c>
      <c r="BG28" s="261">
        <v>0</v>
      </c>
      <c r="BH28" s="261">
        <v>270</v>
      </c>
      <c r="BI28" s="261">
        <v>151</v>
      </c>
      <c r="BJ28" s="261">
        <v>0</v>
      </c>
      <c r="BK28" s="261">
        <v>0</v>
      </c>
      <c r="BL28" s="261">
        <v>10</v>
      </c>
      <c r="BM28" s="261">
        <v>10</v>
      </c>
      <c r="BN28" s="261">
        <v>0</v>
      </c>
      <c r="BO28" s="262">
        <v>51</v>
      </c>
      <c r="BP28" s="262">
        <v>0</v>
      </c>
      <c r="BQ28" s="262">
        <v>0</v>
      </c>
      <c r="BR28" s="261">
        <v>0</v>
      </c>
      <c r="BS28" s="262">
        <v>0</v>
      </c>
      <c r="BT28" s="262">
        <v>8</v>
      </c>
      <c r="BU28" s="262">
        <v>33</v>
      </c>
      <c r="BV28" s="262">
        <v>15</v>
      </c>
      <c r="BW28" s="263">
        <v>118</v>
      </c>
      <c r="BX28" s="262">
        <v>73</v>
      </c>
      <c r="BY28" s="262">
        <v>0</v>
      </c>
      <c r="BZ28" s="262">
        <v>0</v>
      </c>
      <c r="CA28" s="510">
        <v>0</v>
      </c>
      <c r="CB28" s="262">
        <v>38</v>
      </c>
      <c r="CC28" s="262">
        <v>40</v>
      </c>
      <c r="CD28" s="262">
        <v>0</v>
      </c>
      <c r="CE28" s="262">
        <v>0</v>
      </c>
      <c r="CF28" s="262">
        <v>163</v>
      </c>
      <c r="CG28" s="262">
        <v>0</v>
      </c>
      <c r="CH28" s="262">
        <v>28</v>
      </c>
      <c r="CI28" s="262">
        <v>0</v>
      </c>
      <c r="CJ28" s="262">
        <v>0</v>
      </c>
      <c r="CK28" s="262">
        <v>136</v>
      </c>
      <c r="CL28" s="262">
        <v>18</v>
      </c>
      <c r="CM28" s="262">
        <v>0</v>
      </c>
      <c r="CN28" s="262">
        <v>10</v>
      </c>
      <c r="CO28" s="262">
        <v>295</v>
      </c>
      <c r="CP28" s="262">
        <v>16</v>
      </c>
      <c r="CQ28" s="262">
        <v>0</v>
      </c>
      <c r="CR28" s="262">
        <v>0</v>
      </c>
      <c r="CS28" s="262">
        <v>0</v>
      </c>
      <c r="CT28" s="262">
        <v>0</v>
      </c>
      <c r="CU28" s="262">
        <v>0</v>
      </c>
      <c r="CV28" s="262">
        <v>9</v>
      </c>
      <c r="CW28" s="262">
        <v>0</v>
      </c>
      <c r="CX28" s="262">
        <v>35</v>
      </c>
      <c r="CY28" s="511">
        <v>0</v>
      </c>
      <c r="CZ28" s="262">
        <v>25</v>
      </c>
      <c r="DA28" s="262">
        <v>34</v>
      </c>
      <c r="DB28" s="262">
        <v>6</v>
      </c>
      <c r="DC28" s="262">
        <v>365</v>
      </c>
      <c r="DD28" s="262">
        <v>9</v>
      </c>
      <c r="DE28" s="262">
        <v>51</v>
      </c>
      <c r="DF28" s="262">
        <v>17</v>
      </c>
      <c r="DG28" s="262">
        <v>0</v>
      </c>
      <c r="DH28" s="262">
        <v>50</v>
      </c>
      <c r="DI28" s="262">
        <v>0</v>
      </c>
      <c r="DJ28" s="262">
        <v>0</v>
      </c>
      <c r="DK28" s="262">
        <v>0</v>
      </c>
      <c r="DL28" s="262">
        <v>65</v>
      </c>
      <c r="DM28" s="262">
        <v>25</v>
      </c>
      <c r="DN28" s="262">
        <v>340</v>
      </c>
      <c r="DO28" s="262">
        <v>17</v>
      </c>
      <c r="DP28" s="262">
        <v>0</v>
      </c>
      <c r="DQ28" s="262">
        <v>0</v>
      </c>
      <c r="DR28" s="262">
        <v>17</v>
      </c>
      <c r="DS28" s="262">
        <v>0</v>
      </c>
      <c r="DT28" s="262">
        <v>17</v>
      </c>
      <c r="DU28" s="262">
        <v>0</v>
      </c>
      <c r="DV28" s="262">
        <v>18</v>
      </c>
      <c r="DW28" s="262">
        <v>0</v>
      </c>
      <c r="DX28" s="262">
        <v>330</v>
      </c>
      <c r="DY28" s="262">
        <v>17</v>
      </c>
      <c r="DZ28" s="262">
        <v>0</v>
      </c>
      <c r="EA28" s="262">
        <v>283</v>
      </c>
      <c r="EB28" s="262">
        <v>2</v>
      </c>
      <c r="EC28" s="262">
        <v>154</v>
      </c>
      <c r="ED28" s="262">
        <v>598</v>
      </c>
      <c r="EE28" s="262">
        <v>100</v>
      </c>
      <c r="EF28" s="262">
        <v>0</v>
      </c>
      <c r="EG28" s="262"/>
      <c r="EH28" s="264">
        <v>886</v>
      </c>
      <c r="EI28" s="265">
        <v>0</v>
      </c>
      <c r="EJ28" s="265">
        <v>0</v>
      </c>
      <c r="EK28" s="265">
        <v>0</v>
      </c>
      <c r="EL28" s="265">
        <v>0</v>
      </c>
      <c r="EM28" s="265">
        <v>0</v>
      </c>
      <c r="EN28" s="265">
        <v>0</v>
      </c>
      <c r="EO28" s="265">
        <v>0</v>
      </c>
      <c r="EP28" s="265">
        <v>0</v>
      </c>
      <c r="EQ28" s="265">
        <v>5</v>
      </c>
      <c r="ER28" s="265">
        <v>0</v>
      </c>
      <c r="ES28" s="265">
        <v>120</v>
      </c>
      <c r="ET28" s="265">
        <v>7</v>
      </c>
      <c r="EU28" s="265">
        <v>0</v>
      </c>
      <c r="EV28" s="265">
        <v>0</v>
      </c>
      <c r="EW28" s="265">
        <v>0</v>
      </c>
      <c r="EX28" s="265">
        <v>0</v>
      </c>
      <c r="EY28" s="265">
        <v>0</v>
      </c>
      <c r="EZ28" s="265">
        <v>0</v>
      </c>
      <c r="FA28" s="265">
        <v>16</v>
      </c>
      <c r="FB28" s="265">
        <v>0</v>
      </c>
      <c r="FC28" s="265">
        <v>0</v>
      </c>
      <c r="FD28" s="265">
        <v>0</v>
      </c>
      <c r="FE28" s="265">
        <v>0</v>
      </c>
      <c r="FF28" s="265">
        <v>0</v>
      </c>
      <c r="FG28" s="265">
        <v>0</v>
      </c>
      <c r="FH28" s="265">
        <v>0</v>
      </c>
      <c r="FI28" s="265">
        <v>5</v>
      </c>
      <c r="FJ28" s="265">
        <v>0</v>
      </c>
      <c r="FK28" s="265">
        <v>0</v>
      </c>
      <c r="FL28" s="265">
        <v>170</v>
      </c>
      <c r="FM28" s="265">
        <v>0</v>
      </c>
      <c r="FN28" s="265">
        <v>0</v>
      </c>
      <c r="FO28" s="266">
        <v>0</v>
      </c>
      <c r="FP28" s="266">
        <v>0</v>
      </c>
      <c r="FQ28" s="266">
        <v>0</v>
      </c>
      <c r="FR28" s="266">
        <v>0</v>
      </c>
      <c r="FS28" s="266">
        <v>0</v>
      </c>
      <c r="FT28" s="266">
        <v>0</v>
      </c>
      <c r="FU28" s="266">
        <v>153</v>
      </c>
      <c r="FV28" s="266">
        <v>0</v>
      </c>
      <c r="FW28" s="266">
        <v>345</v>
      </c>
      <c r="FX28" s="266">
        <v>17</v>
      </c>
      <c r="FY28" s="266">
        <v>0</v>
      </c>
      <c r="FZ28" s="266">
        <v>0</v>
      </c>
      <c r="GA28" s="266">
        <v>0</v>
      </c>
      <c r="GB28" s="266">
        <v>0</v>
      </c>
      <c r="GC28" s="266">
        <v>0</v>
      </c>
      <c r="GD28" s="266">
        <v>0</v>
      </c>
      <c r="GE28" s="266">
        <v>0</v>
      </c>
      <c r="GF28" s="266">
        <v>1040</v>
      </c>
      <c r="GG28" s="266">
        <v>220</v>
      </c>
      <c r="GH28" s="266">
        <v>0</v>
      </c>
      <c r="GI28" s="266">
        <v>0</v>
      </c>
      <c r="GJ28" s="266">
        <v>0</v>
      </c>
      <c r="GK28" s="266">
        <v>0</v>
      </c>
      <c r="GL28" s="266">
        <v>0</v>
      </c>
      <c r="GM28" s="266">
        <v>0</v>
      </c>
      <c r="GN28" s="266">
        <v>0</v>
      </c>
      <c r="GO28" s="266">
        <v>358</v>
      </c>
      <c r="GP28" s="266">
        <v>0</v>
      </c>
      <c r="GQ28" s="266">
        <v>150</v>
      </c>
      <c r="GR28" s="266">
        <v>1253</v>
      </c>
      <c r="GS28" s="266">
        <v>0</v>
      </c>
      <c r="GT28" s="266">
        <v>0</v>
      </c>
      <c r="GU28" s="266"/>
      <c r="GV28" s="253">
        <v>5499</v>
      </c>
      <c r="GW28" s="254">
        <v>4745</v>
      </c>
      <c r="GX28" s="292">
        <v>10244</v>
      </c>
      <c r="GY28" s="293">
        <v>3340</v>
      </c>
      <c r="GZ28" s="294">
        <v>886</v>
      </c>
      <c r="HA28" s="294">
        <v>1835</v>
      </c>
      <c r="HB28" s="291">
        <v>0</v>
      </c>
      <c r="HC28" s="291">
        <v>454</v>
      </c>
      <c r="HD28" s="258">
        <v>3408</v>
      </c>
      <c r="HE28" s="291">
        <v>35</v>
      </c>
      <c r="HF28" s="291">
        <v>0</v>
      </c>
      <c r="HG28" s="291">
        <v>166</v>
      </c>
      <c r="HH28" s="291">
        <v>118</v>
      </c>
      <c r="HI28" s="1142">
        <v>0</v>
      </c>
      <c r="HJ28" s="1142">
        <v>2</v>
      </c>
      <c r="HK28" s="1308">
        <v>0</v>
      </c>
      <c r="HL28" s="7">
        <v>84.45</v>
      </c>
    </row>
    <row r="29" spans="1:220" ht="30" customHeight="1" thickBot="1">
      <c r="A29" s="267">
        <v>0.95833333333333337</v>
      </c>
      <c r="B29" s="286">
        <v>0</v>
      </c>
      <c r="C29" s="287">
        <v>0</v>
      </c>
      <c r="D29" s="287">
        <v>130</v>
      </c>
      <c r="E29" s="287">
        <v>0</v>
      </c>
      <c r="F29" s="288">
        <v>0</v>
      </c>
      <c r="G29" s="262">
        <v>0</v>
      </c>
      <c r="H29" s="287">
        <v>0</v>
      </c>
      <c r="I29" s="287">
        <v>386</v>
      </c>
      <c r="J29" s="261">
        <v>0</v>
      </c>
      <c r="K29" s="261"/>
      <c r="L29" s="261">
        <v>0</v>
      </c>
      <c r="M29" s="261">
        <v>0</v>
      </c>
      <c r="N29" s="261">
        <v>0</v>
      </c>
      <c r="O29" s="261">
        <v>0</v>
      </c>
      <c r="P29" s="261">
        <v>0</v>
      </c>
      <c r="Q29" s="261">
        <v>0</v>
      </c>
      <c r="R29" s="261">
        <v>280</v>
      </c>
      <c r="S29" s="261">
        <v>0</v>
      </c>
      <c r="T29" s="261">
        <v>0</v>
      </c>
      <c r="U29" s="261">
        <v>0</v>
      </c>
      <c r="V29" s="262">
        <v>0</v>
      </c>
      <c r="W29" s="261">
        <v>48</v>
      </c>
      <c r="X29" s="261">
        <v>0</v>
      </c>
      <c r="Y29" s="261">
        <v>0</v>
      </c>
      <c r="Z29" s="261">
        <v>0</v>
      </c>
      <c r="AA29" s="261">
        <v>0</v>
      </c>
      <c r="AB29" s="261">
        <v>0</v>
      </c>
      <c r="AC29" s="261">
        <v>0</v>
      </c>
      <c r="AD29" s="261">
        <v>0</v>
      </c>
      <c r="AE29" s="261">
        <v>0</v>
      </c>
      <c r="AF29" s="261">
        <v>17</v>
      </c>
      <c r="AG29" s="261">
        <v>22</v>
      </c>
      <c r="AH29" s="261">
        <v>25</v>
      </c>
      <c r="AI29" s="261">
        <v>14</v>
      </c>
      <c r="AJ29" s="261">
        <v>17</v>
      </c>
      <c r="AK29" s="261">
        <v>0</v>
      </c>
      <c r="AL29" s="261">
        <v>35</v>
      </c>
      <c r="AM29" s="261">
        <v>0</v>
      </c>
      <c r="AN29" s="261">
        <v>0</v>
      </c>
      <c r="AO29" s="261">
        <v>0</v>
      </c>
      <c r="AP29" s="261">
        <v>0</v>
      </c>
      <c r="AQ29" s="261">
        <v>215</v>
      </c>
      <c r="AR29" s="261">
        <v>0</v>
      </c>
      <c r="AS29" s="261">
        <v>0</v>
      </c>
      <c r="AT29" s="261">
        <v>0</v>
      </c>
      <c r="AU29" s="261"/>
      <c r="AV29" s="261">
        <v>6</v>
      </c>
      <c r="AW29" s="261">
        <v>64</v>
      </c>
      <c r="AX29" s="261">
        <v>0</v>
      </c>
      <c r="AY29" s="261">
        <v>0</v>
      </c>
      <c r="AZ29" s="261">
        <v>0</v>
      </c>
      <c r="BA29" s="261">
        <v>19</v>
      </c>
      <c r="BB29" s="261">
        <v>10</v>
      </c>
      <c r="BC29" s="261">
        <v>36</v>
      </c>
      <c r="BD29" s="261">
        <v>0</v>
      </c>
      <c r="BE29" s="261">
        <v>0</v>
      </c>
      <c r="BF29" s="261">
        <v>0</v>
      </c>
      <c r="BG29" s="261">
        <v>0</v>
      </c>
      <c r="BH29" s="261">
        <v>280</v>
      </c>
      <c r="BI29" s="261">
        <v>150</v>
      </c>
      <c r="BJ29" s="261">
        <v>0</v>
      </c>
      <c r="BK29" s="261">
        <v>0</v>
      </c>
      <c r="BL29" s="261">
        <v>10</v>
      </c>
      <c r="BM29" s="261">
        <v>10</v>
      </c>
      <c r="BN29" s="261">
        <v>0</v>
      </c>
      <c r="BO29" s="262">
        <v>51</v>
      </c>
      <c r="BP29" s="262">
        <v>0</v>
      </c>
      <c r="BQ29" s="262">
        <v>0</v>
      </c>
      <c r="BR29" s="261">
        <v>0</v>
      </c>
      <c r="BS29" s="262">
        <v>0</v>
      </c>
      <c r="BT29" s="262">
        <v>8</v>
      </c>
      <c r="BU29" s="262">
        <v>33</v>
      </c>
      <c r="BV29" s="262">
        <v>15</v>
      </c>
      <c r="BW29" s="263">
        <v>112</v>
      </c>
      <c r="BX29" s="262">
        <v>72</v>
      </c>
      <c r="BY29" s="262">
        <v>0</v>
      </c>
      <c r="BZ29" s="262">
        <v>0</v>
      </c>
      <c r="CA29" s="510">
        <v>0</v>
      </c>
      <c r="CB29" s="262">
        <v>38</v>
      </c>
      <c r="CC29" s="262">
        <v>40</v>
      </c>
      <c r="CD29" s="262">
        <v>0</v>
      </c>
      <c r="CE29" s="262">
        <v>0</v>
      </c>
      <c r="CF29" s="262">
        <v>120</v>
      </c>
      <c r="CG29" s="262">
        <v>0</v>
      </c>
      <c r="CH29" s="262">
        <v>28</v>
      </c>
      <c r="CI29" s="262">
        <v>0</v>
      </c>
      <c r="CJ29" s="262">
        <v>0</v>
      </c>
      <c r="CK29" s="262">
        <v>136</v>
      </c>
      <c r="CL29" s="262">
        <v>18</v>
      </c>
      <c r="CM29" s="262">
        <v>0</v>
      </c>
      <c r="CN29" s="262">
        <v>10</v>
      </c>
      <c r="CO29" s="262">
        <v>290</v>
      </c>
      <c r="CP29" s="262">
        <v>16</v>
      </c>
      <c r="CQ29" s="262">
        <v>0</v>
      </c>
      <c r="CR29" s="262">
        <v>0</v>
      </c>
      <c r="CS29" s="262">
        <v>0</v>
      </c>
      <c r="CT29" s="262">
        <v>0</v>
      </c>
      <c r="CU29" s="262">
        <v>0</v>
      </c>
      <c r="CV29" s="262">
        <v>9</v>
      </c>
      <c r="CW29" s="262">
        <v>0</v>
      </c>
      <c r="CX29" s="262">
        <v>20</v>
      </c>
      <c r="CY29" s="511">
        <v>0</v>
      </c>
      <c r="CZ29" s="262">
        <v>25</v>
      </c>
      <c r="DA29" s="262">
        <v>39</v>
      </c>
      <c r="DB29" s="262">
        <v>0</v>
      </c>
      <c r="DC29" s="262">
        <v>374</v>
      </c>
      <c r="DD29" s="262">
        <v>9</v>
      </c>
      <c r="DE29" s="262">
        <v>51</v>
      </c>
      <c r="DF29" s="262">
        <v>17</v>
      </c>
      <c r="DG29" s="262">
        <v>0</v>
      </c>
      <c r="DH29" s="262">
        <v>15</v>
      </c>
      <c r="DI29" s="262">
        <v>0</v>
      </c>
      <c r="DJ29" s="262">
        <v>0</v>
      </c>
      <c r="DK29" s="262">
        <v>0</v>
      </c>
      <c r="DL29" s="262">
        <v>65</v>
      </c>
      <c r="DM29" s="262">
        <v>25</v>
      </c>
      <c r="DN29" s="262">
        <v>340</v>
      </c>
      <c r="DO29" s="262">
        <v>0</v>
      </c>
      <c r="DP29" s="262">
        <v>0</v>
      </c>
      <c r="DQ29" s="262">
        <v>0</v>
      </c>
      <c r="DR29" s="262">
        <v>17</v>
      </c>
      <c r="DS29" s="262">
        <v>0</v>
      </c>
      <c r="DT29" s="262">
        <v>17</v>
      </c>
      <c r="DU29" s="262">
        <v>0</v>
      </c>
      <c r="DV29" s="262">
        <v>0</v>
      </c>
      <c r="DW29" s="262">
        <v>0</v>
      </c>
      <c r="DX29" s="262">
        <v>290</v>
      </c>
      <c r="DY29" s="262">
        <v>17</v>
      </c>
      <c r="DZ29" s="262">
        <v>0</v>
      </c>
      <c r="EA29" s="262">
        <v>282</v>
      </c>
      <c r="EB29" s="262">
        <v>5</v>
      </c>
      <c r="EC29" s="262">
        <v>156</v>
      </c>
      <c r="ED29" s="262">
        <v>301</v>
      </c>
      <c r="EE29" s="262">
        <v>100</v>
      </c>
      <c r="EF29" s="262">
        <v>0</v>
      </c>
      <c r="EG29" s="262"/>
      <c r="EH29" s="264">
        <v>902</v>
      </c>
      <c r="EI29" s="265">
        <v>0</v>
      </c>
      <c r="EJ29" s="265">
        <v>0</v>
      </c>
      <c r="EK29" s="265">
        <v>0</v>
      </c>
      <c r="EL29" s="265">
        <v>0</v>
      </c>
      <c r="EM29" s="265">
        <v>0</v>
      </c>
      <c r="EN29" s="265">
        <v>0</v>
      </c>
      <c r="EO29" s="265">
        <v>0</v>
      </c>
      <c r="EP29" s="265">
        <v>0</v>
      </c>
      <c r="EQ29" s="265">
        <v>5</v>
      </c>
      <c r="ER29" s="265">
        <v>0</v>
      </c>
      <c r="ES29" s="265">
        <v>135</v>
      </c>
      <c r="ET29" s="265">
        <v>8</v>
      </c>
      <c r="EU29" s="265">
        <v>0</v>
      </c>
      <c r="EV29" s="265">
        <v>0</v>
      </c>
      <c r="EW29" s="265">
        <v>0</v>
      </c>
      <c r="EX29" s="265">
        <v>0</v>
      </c>
      <c r="EY29" s="265">
        <v>0</v>
      </c>
      <c r="EZ29" s="265">
        <v>0</v>
      </c>
      <c r="FA29" s="265">
        <v>0</v>
      </c>
      <c r="FB29" s="265">
        <v>0</v>
      </c>
      <c r="FC29" s="265">
        <v>0</v>
      </c>
      <c r="FD29" s="265">
        <v>0</v>
      </c>
      <c r="FE29" s="265">
        <v>0</v>
      </c>
      <c r="FF29" s="265">
        <v>0</v>
      </c>
      <c r="FG29" s="265">
        <v>0</v>
      </c>
      <c r="FH29" s="265">
        <v>0</v>
      </c>
      <c r="FI29" s="265">
        <v>2</v>
      </c>
      <c r="FJ29" s="265">
        <v>0</v>
      </c>
      <c r="FK29" s="265">
        <v>0</v>
      </c>
      <c r="FL29" s="265">
        <v>170</v>
      </c>
      <c r="FM29" s="265">
        <v>0</v>
      </c>
      <c r="FN29" s="265">
        <v>0</v>
      </c>
      <c r="FO29" s="266">
        <v>0</v>
      </c>
      <c r="FP29" s="266">
        <v>0</v>
      </c>
      <c r="FQ29" s="266">
        <v>0</v>
      </c>
      <c r="FR29" s="266">
        <v>0</v>
      </c>
      <c r="FS29" s="266">
        <v>0</v>
      </c>
      <c r="FT29" s="266">
        <v>0</v>
      </c>
      <c r="FU29" s="266">
        <v>193</v>
      </c>
      <c r="FV29" s="266">
        <v>0</v>
      </c>
      <c r="FW29" s="266">
        <v>414</v>
      </c>
      <c r="FX29" s="266">
        <v>0</v>
      </c>
      <c r="FY29" s="266">
        <v>0</v>
      </c>
      <c r="FZ29" s="266">
        <v>0</v>
      </c>
      <c r="GA29" s="266">
        <v>0</v>
      </c>
      <c r="GB29" s="266">
        <v>0</v>
      </c>
      <c r="GC29" s="266">
        <v>0</v>
      </c>
      <c r="GD29" s="266">
        <v>0</v>
      </c>
      <c r="GE29" s="266">
        <v>0</v>
      </c>
      <c r="GF29" s="266">
        <v>1040</v>
      </c>
      <c r="GG29" s="266">
        <v>220</v>
      </c>
      <c r="GH29" s="266">
        <v>0</v>
      </c>
      <c r="GI29" s="266">
        <v>0</v>
      </c>
      <c r="GJ29" s="266">
        <v>0</v>
      </c>
      <c r="GK29" s="266">
        <v>0</v>
      </c>
      <c r="GL29" s="266">
        <v>0</v>
      </c>
      <c r="GM29" s="266">
        <v>0</v>
      </c>
      <c r="GN29" s="266">
        <v>0</v>
      </c>
      <c r="GO29" s="266">
        <v>358</v>
      </c>
      <c r="GP29" s="266">
        <v>0</v>
      </c>
      <c r="GQ29" s="266">
        <v>150</v>
      </c>
      <c r="GR29" s="266">
        <v>1160</v>
      </c>
      <c r="GS29" s="266">
        <v>0</v>
      </c>
      <c r="GT29" s="266">
        <v>0</v>
      </c>
      <c r="GU29" s="266"/>
      <c r="GV29" s="253">
        <v>4935</v>
      </c>
      <c r="GW29" s="254">
        <v>4757</v>
      </c>
      <c r="GX29" s="292">
        <v>9692</v>
      </c>
      <c r="GY29" s="293">
        <v>3277</v>
      </c>
      <c r="GZ29" s="294">
        <v>902</v>
      </c>
      <c r="HA29" s="294">
        <v>1560</v>
      </c>
      <c r="HB29" s="291">
        <v>0</v>
      </c>
      <c r="HC29" s="291">
        <v>351</v>
      </c>
      <c r="HD29" s="258">
        <v>3316</v>
      </c>
      <c r="HE29" s="291">
        <v>35</v>
      </c>
      <c r="HF29" s="291">
        <v>0</v>
      </c>
      <c r="HG29" s="291">
        <v>134</v>
      </c>
      <c r="HH29" s="291">
        <v>112</v>
      </c>
      <c r="HI29" s="1142">
        <v>0</v>
      </c>
      <c r="HJ29" s="1142">
        <v>5</v>
      </c>
      <c r="HK29" s="1308">
        <v>0</v>
      </c>
      <c r="HL29" s="7">
        <v>84.45</v>
      </c>
    </row>
    <row r="30" spans="1:220" ht="30" customHeight="1" thickBot="1">
      <c r="A30" s="2159" t="s">
        <v>8</v>
      </c>
      <c r="B30" s="1222">
        <v>0</v>
      </c>
      <c r="C30" s="1223">
        <v>0</v>
      </c>
      <c r="D30" s="1223">
        <v>130</v>
      </c>
      <c r="E30" s="1223">
        <v>0</v>
      </c>
      <c r="F30" s="1224">
        <v>0</v>
      </c>
      <c r="G30" s="1225">
        <v>0</v>
      </c>
      <c r="H30" s="1223">
        <v>0</v>
      </c>
      <c r="I30" s="1223">
        <v>412</v>
      </c>
      <c r="J30" s="1226">
        <v>0</v>
      </c>
      <c r="K30" s="1226"/>
      <c r="L30" s="1226">
        <v>0</v>
      </c>
      <c r="M30" s="1226">
        <v>0</v>
      </c>
      <c r="N30" s="1226">
        <v>0</v>
      </c>
      <c r="O30" s="1226">
        <v>0</v>
      </c>
      <c r="P30" s="1226">
        <v>0</v>
      </c>
      <c r="Q30" s="1226">
        <v>0</v>
      </c>
      <c r="R30" s="1226">
        <v>335</v>
      </c>
      <c r="S30" s="1226">
        <v>0</v>
      </c>
      <c r="T30" s="1226">
        <v>0</v>
      </c>
      <c r="U30" s="1226">
        <v>0</v>
      </c>
      <c r="V30" s="1225">
        <v>0</v>
      </c>
      <c r="W30" s="1226">
        <v>48</v>
      </c>
      <c r="X30" s="1226">
        <v>0</v>
      </c>
      <c r="Y30" s="1226">
        <v>0</v>
      </c>
      <c r="Z30" s="1226">
        <v>0</v>
      </c>
      <c r="AA30" s="1226">
        <v>0</v>
      </c>
      <c r="AB30" s="1226">
        <v>0</v>
      </c>
      <c r="AC30" s="1226">
        <v>0</v>
      </c>
      <c r="AD30" s="1226">
        <v>0</v>
      </c>
      <c r="AE30" s="1226">
        <v>0</v>
      </c>
      <c r="AF30" s="1226">
        <v>17</v>
      </c>
      <c r="AG30" s="1226">
        <v>22</v>
      </c>
      <c r="AH30" s="1226">
        <v>25</v>
      </c>
      <c r="AI30" s="1226">
        <v>14</v>
      </c>
      <c r="AJ30" s="1226">
        <v>8</v>
      </c>
      <c r="AK30" s="1226">
        <v>0</v>
      </c>
      <c r="AL30" s="1226">
        <v>35</v>
      </c>
      <c r="AM30" s="1226">
        <v>0</v>
      </c>
      <c r="AN30" s="1226">
        <v>0</v>
      </c>
      <c r="AO30" s="1226">
        <v>0</v>
      </c>
      <c r="AP30" s="1226">
        <v>0</v>
      </c>
      <c r="AQ30" s="1226">
        <v>215</v>
      </c>
      <c r="AR30" s="1226">
        <v>0</v>
      </c>
      <c r="AS30" s="1226">
        <v>0</v>
      </c>
      <c r="AT30" s="1226">
        <v>0</v>
      </c>
      <c r="AU30" s="1226"/>
      <c r="AV30" s="1226">
        <v>6</v>
      </c>
      <c r="AW30" s="1226">
        <v>64</v>
      </c>
      <c r="AX30" s="1226">
        <v>0</v>
      </c>
      <c r="AY30" s="1226">
        <v>0</v>
      </c>
      <c r="AZ30" s="1226">
        <v>0</v>
      </c>
      <c r="BA30" s="1226">
        <v>6</v>
      </c>
      <c r="BB30" s="1226">
        <v>10</v>
      </c>
      <c r="BC30" s="1226">
        <v>40</v>
      </c>
      <c r="BD30" s="1226">
        <v>0</v>
      </c>
      <c r="BE30" s="1226">
        <v>0</v>
      </c>
      <c r="BF30" s="1226">
        <v>0</v>
      </c>
      <c r="BG30" s="1226">
        <v>0</v>
      </c>
      <c r="BH30" s="1226">
        <v>310</v>
      </c>
      <c r="BI30" s="1226">
        <v>151</v>
      </c>
      <c r="BJ30" s="1226">
        <v>0</v>
      </c>
      <c r="BK30" s="1226">
        <v>0</v>
      </c>
      <c r="BL30" s="1226">
        <v>30</v>
      </c>
      <c r="BM30" s="1226">
        <v>10</v>
      </c>
      <c r="BN30" s="1226">
        <v>0</v>
      </c>
      <c r="BO30" s="1225">
        <v>51</v>
      </c>
      <c r="BP30" s="1225">
        <v>0</v>
      </c>
      <c r="BQ30" s="1225">
        <v>0</v>
      </c>
      <c r="BR30" s="1226">
        <v>0</v>
      </c>
      <c r="BS30" s="1225">
        <v>0</v>
      </c>
      <c r="BT30" s="1225">
        <v>8</v>
      </c>
      <c r="BU30" s="1225">
        <v>33</v>
      </c>
      <c r="BV30" s="1225">
        <v>15</v>
      </c>
      <c r="BW30" s="1227">
        <v>108</v>
      </c>
      <c r="BX30" s="1225">
        <v>72</v>
      </c>
      <c r="BY30" s="1225">
        <v>0</v>
      </c>
      <c r="BZ30" s="1225">
        <v>0</v>
      </c>
      <c r="CA30" s="1228">
        <v>0</v>
      </c>
      <c r="CB30" s="1225">
        <v>38</v>
      </c>
      <c r="CC30" s="1225">
        <v>40</v>
      </c>
      <c r="CD30" s="1225">
        <v>0</v>
      </c>
      <c r="CE30" s="1225">
        <v>0</v>
      </c>
      <c r="CF30" s="1225">
        <v>163</v>
      </c>
      <c r="CG30" s="1225">
        <v>0</v>
      </c>
      <c r="CH30" s="1225">
        <v>28</v>
      </c>
      <c r="CI30" s="1225">
        <v>0</v>
      </c>
      <c r="CJ30" s="1225">
        <v>0</v>
      </c>
      <c r="CK30" s="1225">
        <v>138</v>
      </c>
      <c r="CL30" s="1225">
        <v>20</v>
      </c>
      <c r="CM30" s="1225">
        <v>0</v>
      </c>
      <c r="CN30" s="1225">
        <v>10</v>
      </c>
      <c r="CO30" s="1225">
        <v>290</v>
      </c>
      <c r="CP30" s="1225">
        <v>16</v>
      </c>
      <c r="CQ30" s="1225">
        <v>0</v>
      </c>
      <c r="CR30" s="1225">
        <v>0</v>
      </c>
      <c r="CS30" s="1225">
        <v>0</v>
      </c>
      <c r="CT30" s="1225">
        <v>0</v>
      </c>
      <c r="CU30" s="1225">
        <v>0</v>
      </c>
      <c r="CV30" s="1225">
        <v>9</v>
      </c>
      <c r="CW30" s="1225">
        <v>0</v>
      </c>
      <c r="CX30" s="1225">
        <v>17</v>
      </c>
      <c r="CY30" s="1225">
        <v>0</v>
      </c>
      <c r="CZ30" s="1225">
        <v>25</v>
      </c>
      <c r="DA30" s="1225">
        <v>36</v>
      </c>
      <c r="DB30" s="1225">
        <v>0</v>
      </c>
      <c r="DC30" s="1225">
        <v>364</v>
      </c>
      <c r="DD30" s="1225">
        <v>9</v>
      </c>
      <c r="DE30" s="1225">
        <v>17</v>
      </c>
      <c r="DF30" s="1225">
        <v>17</v>
      </c>
      <c r="DG30" s="1225">
        <v>0</v>
      </c>
      <c r="DH30" s="1225">
        <v>15</v>
      </c>
      <c r="DI30" s="1225">
        <v>0</v>
      </c>
      <c r="DJ30" s="1225">
        <v>0</v>
      </c>
      <c r="DK30" s="1225">
        <v>0</v>
      </c>
      <c r="DL30" s="1225">
        <v>0</v>
      </c>
      <c r="DM30" s="1225">
        <v>25</v>
      </c>
      <c r="DN30" s="1225">
        <v>330</v>
      </c>
      <c r="DO30" s="1225">
        <v>0</v>
      </c>
      <c r="DP30" s="1225">
        <v>0</v>
      </c>
      <c r="DQ30" s="1225">
        <v>0</v>
      </c>
      <c r="DR30" s="1225">
        <v>17</v>
      </c>
      <c r="DS30" s="1225">
        <v>0</v>
      </c>
      <c r="DT30" s="1225">
        <v>0</v>
      </c>
      <c r="DU30" s="1225">
        <v>0</v>
      </c>
      <c r="DV30" s="1225">
        <v>0</v>
      </c>
      <c r="DW30" s="1225">
        <v>0</v>
      </c>
      <c r="DX30" s="1225">
        <v>325</v>
      </c>
      <c r="DY30" s="1225">
        <v>17</v>
      </c>
      <c r="DZ30" s="1225">
        <v>0</v>
      </c>
      <c r="EA30" s="1225">
        <v>283</v>
      </c>
      <c r="EB30" s="1225">
        <v>2</v>
      </c>
      <c r="EC30" s="1225">
        <v>156</v>
      </c>
      <c r="ED30" s="1225">
        <v>240</v>
      </c>
      <c r="EE30" s="1225">
        <v>100</v>
      </c>
      <c r="EF30" s="1225">
        <v>0</v>
      </c>
      <c r="EG30" s="1225"/>
      <c r="EH30" s="1229">
        <v>903</v>
      </c>
      <c r="EI30" s="1230">
        <v>0</v>
      </c>
      <c r="EJ30" s="1230">
        <v>0</v>
      </c>
      <c r="EK30" s="1230">
        <v>0</v>
      </c>
      <c r="EL30" s="1230">
        <v>0</v>
      </c>
      <c r="EM30" s="1230">
        <v>0</v>
      </c>
      <c r="EN30" s="1230">
        <v>0</v>
      </c>
      <c r="EO30" s="1230">
        <v>0</v>
      </c>
      <c r="EP30" s="1230">
        <v>0</v>
      </c>
      <c r="EQ30" s="1230">
        <v>0</v>
      </c>
      <c r="ER30" s="1230">
        <v>0</v>
      </c>
      <c r="ES30" s="1230">
        <v>110</v>
      </c>
      <c r="ET30" s="1230">
        <v>7</v>
      </c>
      <c r="EU30" s="1230">
        <v>0</v>
      </c>
      <c r="EV30" s="1230">
        <v>0</v>
      </c>
      <c r="EW30" s="1230">
        <v>0</v>
      </c>
      <c r="EX30" s="1230">
        <v>0</v>
      </c>
      <c r="EY30" s="1230">
        <v>0</v>
      </c>
      <c r="EZ30" s="1230">
        <v>0</v>
      </c>
      <c r="FA30" s="1230">
        <v>0</v>
      </c>
      <c r="FB30" s="1230">
        <v>0</v>
      </c>
      <c r="FC30" s="1230">
        <v>0</v>
      </c>
      <c r="FD30" s="1230">
        <v>0</v>
      </c>
      <c r="FE30" s="1230">
        <v>0</v>
      </c>
      <c r="FF30" s="1230">
        <v>0</v>
      </c>
      <c r="FG30" s="1230">
        <v>0</v>
      </c>
      <c r="FH30" s="1230">
        <v>0</v>
      </c>
      <c r="FI30" s="1230">
        <v>2</v>
      </c>
      <c r="FJ30" s="1230">
        <v>0</v>
      </c>
      <c r="FK30" s="1230">
        <v>0</v>
      </c>
      <c r="FL30" s="1230">
        <v>170</v>
      </c>
      <c r="FM30" s="1230">
        <v>0</v>
      </c>
      <c r="FN30" s="1230">
        <v>0</v>
      </c>
      <c r="FO30" s="1231">
        <v>0</v>
      </c>
      <c r="FP30" s="1231">
        <v>0</v>
      </c>
      <c r="FQ30" s="1231">
        <v>0</v>
      </c>
      <c r="FR30" s="1231">
        <v>0</v>
      </c>
      <c r="FS30" s="1231">
        <v>0</v>
      </c>
      <c r="FT30" s="1231">
        <v>0</v>
      </c>
      <c r="FU30" s="1231">
        <v>190</v>
      </c>
      <c r="FV30" s="1231">
        <v>0</v>
      </c>
      <c r="FW30" s="1231">
        <v>344</v>
      </c>
      <c r="FX30" s="1231">
        <v>0</v>
      </c>
      <c r="FY30" s="1231">
        <v>0</v>
      </c>
      <c r="FZ30" s="1231">
        <v>0</v>
      </c>
      <c r="GA30" s="1231">
        <v>0</v>
      </c>
      <c r="GB30" s="1231">
        <v>0</v>
      </c>
      <c r="GC30" s="1231">
        <v>0</v>
      </c>
      <c r="GD30" s="1231">
        <v>0</v>
      </c>
      <c r="GE30" s="1231">
        <v>0</v>
      </c>
      <c r="GF30" s="1231">
        <v>860</v>
      </c>
      <c r="GG30" s="1231">
        <v>180</v>
      </c>
      <c r="GH30" s="1231">
        <v>0</v>
      </c>
      <c r="GI30" s="1231">
        <v>0</v>
      </c>
      <c r="GJ30" s="1231">
        <v>0</v>
      </c>
      <c r="GK30" s="1231">
        <v>0</v>
      </c>
      <c r="GL30" s="1231">
        <v>0</v>
      </c>
      <c r="GM30" s="1231">
        <v>0</v>
      </c>
      <c r="GN30" s="1231">
        <v>0</v>
      </c>
      <c r="GO30" s="1231">
        <v>358</v>
      </c>
      <c r="GP30" s="1231">
        <v>0</v>
      </c>
      <c r="GQ30" s="1231">
        <v>150</v>
      </c>
      <c r="GR30" s="1231">
        <v>1015</v>
      </c>
      <c r="GS30" s="1231">
        <v>0</v>
      </c>
      <c r="GT30" s="1231">
        <v>0</v>
      </c>
      <c r="GU30" s="1231"/>
      <c r="GV30" s="253">
        <v>4922</v>
      </c>
      <c r="GW30" s="270">
        <v>4289</v>
      </c>
      <c r="GX30" s="291">
        <v>9211</v>
      </c>
      <c r="GY30" s="295">
        <v>3400</v>
      </c>
      <c r="GZ30" s="291">
        <v>903</v>
      </c>
      <c r="HA30" s="291">
        <v>1435</v>
      </c>
      <c r="HB30" s="291">
        <v>0</v>
      </c>
      <c r="HC30" s="291">
        <v>207</v>
      </c>
      <c r="HD30" s="258">
        <v>2992</v>
      </c>
      <c r="HE30" s="291">
        <v>35</v>
      </c>
      <c r="HF30" s="291">
        <v>0</v>
      </c>
      <c r="HG30" s="291">
        <v>129</v>
      </c>
      <c r="HH30" s="291">
        <v>108</v>
      </c>
      <c r="HI30" s="1142">
        <v>0</v>
      </c>
      <c r="HJ30" s="1142">
        <v>2</v>
      </c>
      <c r="HK30" s="1308">
        <v>0</v>
      </c>
      <c r="HL30" s="7">
        <v>84.44</v>
      </c>
    </row>
    <row r="31" spans="1:220" ht="30" customHeight="1" thickBot="1">
      <c r="A31" s="296" t="s">
        <v>282</v>
      </c>
      <c r="B31" s="297">
        <v>0</v>
      </c>
      <c r="C31" s="298">
        <v>0</v>
      </c>
      <c r="D31" s="298">
        <v>3336531</v>
      </c>
      <c r="E31" s="298">
        <v>0</v>
      </c>
      <c r="F31" s="299">
        <v>0</v>
      </c>
      <c r="G31" s="299">
        <v>0</v>
      </c>
      <c r="H31" s="298">
        <v>0</v>
      </c>
      <c r="I31" s="298">
        <v>9370800</v>
      </c>
      <c r="J31" s="298">
        <v>0</v>
      </c>
      <c r="K31" s="298"/>
      <c r="L31" s="298">
        <v>0</v>
      </c>
      <c r="M31" s="298">
        <v>0</v>
      </c>
      <c r="N31" s="298">
        <v>0</v>
      </c>
      <c r="O31" s="298">
        <v>14400</v>
      </c>
      <c r="P31" s="298">
        <v>46464</v>
      </c>
      <c r="Q31" s="298">
        <v>153155</v>
      </c>
      <c r="R31" s="298">
        <v>7389067</v>
      </c>
      <c r="S31" s="298">
        <v>0</v>
      </c>
      <c r="T31" s="298">
        <v>0</v>
      </c>
      <c r="U31" s="298">
        <v>13440</v>
      </c>
      <c r="V31" s="299">
        <v>154944</v>
      </c>
      <c r="W31" s="298">
        <v>933120</v>
      </c>
      <c r="X31" s="298">
        <v>11101</v>
      </c>
      <c r="Y31" s="298">
        <v>0</v>
      </c>
      <c r="Z31" s="298">
        <v>0</v>
      </c>
      <c r="AA31" s="298">
        <v>0</v>
      </c>
      <c r="AB31" s="298">
        <v>28080</v>
      </c>
      <c r="AC31" s="298">
        <v>40261</v>
      </c>
      <c r="AD31" s="298">
        <v>39199</v>
      </c>
      <c r="AE31" s="298">
        <v>0</v>
      </c>
      <c r="AF31" s="298">
        <v>408000</v>
      </c>
      <c r="AG31" s="298">
        <v>510480</v>
      </c>
      <c r="AH31" s="298">
        <v>513360</v>
      </c>
      <c r="AI31" s="298">
        <v>475600</v>
      </c>
      <c r="AJ31" s="298">
        <v>193920</v>
      </c>
      <c r="AK31" s="298">
        <v>0</v>
      </c>
      <c r="AL31" s="298">
        <v>906420</v>
      </c>
      <c r="AM31" s="298">
        <v>0</v>
      </c>
      <c r="AN31" s="298">
        <v>0</v>
      </c>
      <c r="AO31" s="1144">
        <v>0</v>
      </c>
      <c r="AP31" s="298">
        <v>142140</v>
      </c>
      <c r="AQ31" s="313">
        <v>5059967</v>
      </c>
      <c r="AR31" s="313">
        <v>0</v>
      </c>
      <c r="AS31" s="298">
        <v>0</v>
      </c>
      <c r="AT31" s="313">
        <v>0</v>
      </c>
      <c r="AU31" s="298"/>
      <c r="AV31" s="298">
        <v>44880</v>
      </c>
      <c r="AW31" s="298">
        <v>978432</v>
      </c>
      <c r="AX31" s="298">
        <v>118407</v>
      </c>
      <c r="AY31" s="298">
        <v>0</v>
      </c>
      <c r="AZ31" s="298">
        <v>0</v>
      </c>
      <c r="BA31" s="298">
        <v>181440</v>
      </c>
      <c r="BB31" s="298">
        <v>241920</v>
      </c>
      <c r="BC31" s="298">
        <v>567360</v>
      </c>
      <c r="BD31" s="298">
        <v>0</v>
      </c>
      <c r="BE31" s="298">
        <v>0</v>
      </c>
      <c r="BF31" s="298">
        <v>0</v>
      </c>
      <c r="BG31" s="298">
        <v>0</v>
      </c>
      <c r="BH31" s="298">
        <v>6810000</v>
      </c>
      <c r="BI31" s="298">
        <v>3543000</v>
      </c>
      <c r="BJ31" s="298">
        <v>33455</v>
      </c>
      <c r="BK31" s="298">
        <v>0</v>
      </c>
      <c r="BL31" s="298">
        <v>389376</v>
      </c>
      <c r="BM31" s="298">
        <v>212160</v>
      </c>
      <c r="BN31" s="298">
        <v>0</v>
      </c>
      <c r="BO31" s="299">
        <v>939716</v>
      </c>
      <c r="BP31" s="299">
        <v>0</v>
      </c>
      <c r="BQ31" s="299">
        <v>339008</v>
      </c>
      <c r="BR31" s="298">
        <v>112433</v>
      </c>
      <c r="BS31" s="299">
        <v>0</v>
      </c>
      <c r="BT31" s="299">
        <v>122220</v>
      </c>
      <c r="BU31" s="299">
        <v>819700</v>
      </c>
      <c r="BV31" s="299">
        <v>292950</v>
      </c>
      <c r="BW31" s="300">
        <v>2446080</v>
      </c>
      <c r="BX31" s="299">
        <v>1566720</v>
      </c>
      <c r="BY31" s="299">
        <v>0</v>
      </c>
      <c r="BZ31" s="299">
        <v>0</v>
      </c>
      <c r="CA31" s="299">
        <v>10800</v>
      </c>
      <c r="CB31" s="299">
        <v>903000</v>
      </c>
      <c r="CC31" s="299">
        <v>947040</v>
      </c>
      <c r="CD31" s="299">
        <v>336600</v>
      </c>
      <c r="CE31" s="299">
        <v>260208</v>
      </c>
      <c r="CF31" s="299">
        <v>3556636</v>
      </c>
      <c r="CG31" s="299">
        <v>0</v>
      </c>
      <c r="CH31" s="299">
        <v>531360</v>
      </c>
      <c r="CI31" s="299">
        <v>0</v>
      </c>
      <c r="CJ31" s="299">
        <v>0</v>
      </c>
      <c r="CK31" s="299">
        <v>1354780</v>
      </c>
      <c r="CL31" s="299">
        <v>405000</v>
      </c>
      <c r="CM31" s="299">
        <v>0</v>
      </c>
      <c r="CN31" s="299">
        <v>236700</v>
      </c>
      <c r="CO31" s="299">
        <v>7152000</v>
      </c>
      <c r="CP31" s="299">
        <v>385632</v>
      </c>
      <c r="CQ31" s="299">
        <v>0</v>
      </c>
      <c r="CR31" s="299">
        <v>0</v>
      </c>
      <c r="CS31" s="299">
        <v>135491</v>
      </c>
      <c r="CT31" s="299">
        <v>0</v>
      </c>
      <c r="CU31" s="299">
        <v>0</v>
      </c>
      <c r="CV31" s="299">
        <v>180000</v>
      </c>
      <c r="CW31" s="299">
        <v>0</v>
      </c>
      <c r="CX31" s="299">
        <v>403920</v>
      </c>
      <c r="CY31" s="299">
        <v>111240</v>
      </c>
      <c r="CZ31" s="299">
        <v>314880</v>
      </c>
      <c r="DA31" s="299">
        <v>569280</v>
      </c>
      <c r="DB31" s="299">
        <v>93672</v>
      </c>
      <c r="DC31" s="299">
        <v>8471000</v>
      </c>
      <c r="DD31" s="299">
        <v>919200</v>
      </c>
      <c r="DE31" s="299">
        <v>543360</v>
      </c>
      <c r="DF31" s="299">
        <v>287709</v>
      </c>
      <c r="DG31" s="299">
        <v>22438</v>
      </c>
      <c r="DH31" s="299">
        <v>855600</v>
      </c>
      <c r="DI31" s="299">
        <v>90528</v>
      </c>
      <c r="DJ31" s="299">
        <v>213270</v>
      </c>
      <c r="DK31" s="299">
        <v>0</v>
      </c>
      <c r="DL31" s="299">
        <v>796320</v>
      </c>
      <c r="DM31" s="299">
        <v>363840</v>
      </c>
      <c r="DN31" s="299">
        <v>7778000</v>
      </c>
      <c r="DO31" s="299">
        <v>332160</v>
      </c>
      <c r="DP31" s="299">
        <v>271590</v>
      </c>
      <c r="DQ31" s="299">
        <v>194400</v>
      </c>
      <c r="DR31" s="299">
        <v>301091</v>
      </c>
      <c r="DS31" s="299">
        <v>454127</v>
      </c>
      <c r="DT31" s="299">
        <v>234720</v>
      </c>
      <c r="DU31" s="299">
        <v>173501</v>
      </c>
      <c r="DV31" s="299">
        <v>275520</v>
      </c>
      <c r="DW31" s="299">
        <v>69840</v>
      </c>
      <c r="DX31" s="299">
        <v>7324600</v>
      </c>
      <c r="DY31" s="299">
        <v>610545</v>
      </c>
      <c r="DZ31" s="299">
        <v>0</v>
      </c>
      <c r="EA31" s="299">
        <v>6850908</v>
      </c>
      <c r="EB31" s="299">
        <v>37440</v>
      </c>
      <c r="EC31" s="299">
        <v>3832727</v>
      </c>
      <c r="ED31" s="299">
        <v>10232727</v>
      </c>
      <c r="EE31" s="299">
        <v>2565909</v>
      </c>
      <c r="EF31" s="299">
        <v>162</v>
      </c>
      <c r="EG31" s="518"/>
      <c r="EH31" s="301">
        <v>18827636</v>
      </c>
      <c r="EI31" s="302">
        <v>0</v>
      </c>
      <c r="EJ31" s="302">
        <v>0</v>
      </c>
      <c r="EK31" s="302">
        <v>0</v>
      </c>
      <c r="EL31" s="302">
        <v>0</v>
      </c>
      <c r="EM31" s="302">
        <v>0</v>
      </c>
      <c r="EN31" s="302">
        <v>0</v>
      </c>
      <c r="EO31" s="302">
        <v>0</v>
      </c>
      <c r="EP31" s="302">
        <v>11520</v>
      </c>
      <c r="EQ31" s="302">
        <v>157312</v>
      </c>
      <c r="ER31" s="302">
        <v>0</v>
      </c>
      <c r="ES31" s="302">
        <v>2445000</v>
      </c>
      <c r="ET31" s="302">
        <v>135125</v>
      </c>
      <c r="EU31" s="302">
        <v>36192</v>
      </c>
      <c r="EV31" s="302">
        <v>0</v>
      </c>
      <c r="EW31" s="302">
        <v>0</v>
      </c>
      <c r="EX31" s="302">
        <v>0</v>
      </c>
      <c r="EY31" s="302">
        <v>0</v>
      </c>
      <c r="EZ31" s="302">
        <v>0</v>
      </c>
      <c r="FA31" s="302">
        <v>217120</v>
      </c>
      <c r="FB31" s="302">
        <v>0</v>
      </c>
      <c r="FC31" s="302">
        <v>12923</v>
      </c>
      <c r="FD31" s="302">
        <v>83827</v>
      </c>
      <c r="FE31" s="302">
        <v>13786</v>
      </c>
      <c r="FF31" s="302">
        <v>68717</v>
      </c>
      <c r="FG31" s="302">
        <v>0</v>
      </c>
      <c r="FH31" s="302">
        <v>0</v>
      </c>
      <c r="FI31" s="302">
        <v>127062</v>
      </c>
      <c r="FJ31" s="302">
        <v>0</v>
      </c>
      <c r="FK31" s="302">
        <v>0</v>
      </c>
      <c r="FL31" s="302">
        <v>4144100</v>
      </c>
      <c r="FM31" s="302">
        <v>0</v>
      </c>
      <c r="FN31" s="302">
        <v>10000</v>
      </c>
      <c r="FO31" s="303">
        <v>0</v>
      </c>
      <c r="FP31" s="303">
        <v>0</v>
      </c>
      <c r="FQ31" s="303">
        <v>0</v>
      </c>
      <c r="FR31" s="303">
        <v>0</v>
      </c>
      <c r="FS31" s="303">
        <v>0</v>
      </c>
      <c r="FT31" s="303">
        <v>0</v>
      </c>
      <c r="FU31" s="303">
        <v>4081118</v>
      </c>
      <c r="FV31" s="303">
        <v>0</v>
      </c>
      <c r="FW31" s="303">
        <v>7734690</v>
      </c>
      <c r="FX31" s="303">
        <v>50880</v>
      </c>
      <c r="FY31" s="303">
        <v>0</v>
      </c>
      <c r="FZ31" s="303">
        <v>67968</v>
      </c>
      <c r="GA31" s="303">
        <v>0</v>
      </c>
      <c r="GB31" s="303">
        <v>194496</v>
      </c>
      <c r="GC31" s="303">
        <v>0</v>
      </c>
      <c r="GD31" s="303">
        <v>42846</v>
      </c>
      <c r="GE31" s="303">
        <v>86688</v>
      </c>
      <c r="GF31" s="303">
        <v>19622200</v>
      </c>
      <c r="GG31" s="303">
        <v>4732145</v>
      </c>
      <c r="GH31" s="303">
        <v>0</v>
      </c>
      <c r="GI31" s="303">
        <v>25200</v>
      </c>
      <c r="GJ31" s="303">
        <v>32400</v>
      </c>
      <c r="GK31" s="303">
        <v>457920</v>
      </c>
      <c r="GL31" s="303">
        <v>156096</v>
      </c>
      <c r="GM31" s="303">
        <v>0</v>
      </c>
      <c r="GN31" s="303">
        <v>0</v>
      </c>
      <c r="GO31" s="303">
        <v>8574545</v>
      </c>
      <c r="GP31" s="303">
        <v>232942</v>
      </c>
      <c r="GQ31" s="303">
        <v>3643600</v>
      </c>
      <c r="GR31" s="303">
        <v>25337498</v>
      </c>
      <c r="GS31" s="303">
        <v>1168250</v>
      </c>
      <c r="GT31" s="303">
        <v>0</v>
      </c>
      <c r="GU31" s="304"/>
      <c r="GV31" s="305">
        <v>121491177</v>
      </c>
      <c r="GW31" s="253">
        <v>102531802</v>
      </c>
      <c r="GX31" s="271">
        <v>224022979</v>
      </c>
      <c r="GY31" s="258">
        <v>76057410</v>
      </c>
      <c r="GZ31" s="258">
        <v>18827636</v>
      </c>
      <c r="HA31" s="650">
        <v>38695431</v>
      </c>
      <c r="HB31" s="258">
        <v>0</v>
      </c>
      <c r="HC31" s="258">
        <v>8994887</v>
      </c>
      <c r="HD31" s="258">
        <v>72005578</v>
      </c>
      <c r="HE31" s="258">
        <v>906420</v>
      </c>
      <c r="HF31" s="258">
        <v>10000</v>
      </c>
      <c r="HG31" s="258">
        <v>3518008</v>
      </c>
      <c r="HH31" s="271">
        <v>2446080</v>
      </c>
      <c r="HI31" s="271">
        <v>2523927</v>
      </c>
      <c r="HJ31" s="271">
        <v>37440</v>
      </c>
      <c r="HK31" s="1309">
        <v>0</v>
      </c>
      <c r="HL31" s="1310"/>
    </row>
    <row r="32" spans="1:220" ht="30" customHeight="1" thickBot="1">
      <c r="A32" s="296" t="s">
        <v>283</v>
      </c>
      <c r="B32" s="306">
        <v>0</v>
      </c>
      <c r="C32" s="307">
        <v>0</v>
      </c>
      <c r="D32" s="308">
        <v>14313717.99</v>
      </c>
      <c r="E32" s="308">
        <v>0</v>
      </c>
      <c r="F32" s="308">
        <v>0</v>
      </c>
      <c r="G32" s="308">
        <v>0</v>
      </c>
      <c r="H32" s="308">
        <v>0</v>
      </c>
      <c r="I32" s="308">
        <v>26987904</v>
      </c>
      <c r="J32" s="308">
        <v>0</v>
      </c>
      <c r="K32" s="309"/>
      <c r="L32" s="308">
        <v>0</v>
      </c>
      <c r="M32" s="308">
        <v>0</v>
      </c>
      <c r="N32" s="309">
        <v>0</v>
      </c>
      <c r="O32" s="308">
        <v>284544</v>
      </c>
      <c r="P32" s="308">
        <v>868876.79999999993</v>
      </c>
      <c r="Q32" s="308">
        <v>2698591.1</v>
      </c>
      <c r="R32" s="308">
        <v>22536654.349999998</v>
      </c>
      <c r="S32" s="308">
        <v>0</v>
      </c>
      <c r="T32" s="308">
        <v>0</v>
      </c>
      <c r="U32" s="308">
        <v>265574.40000000002</v>
      </c>
      <c r="V32" s="308">
        <v>2781244.8</v>
      </c>
      <c r="W32" s="308">
        <v>18121190.400000002</v>
      </c>
      <c r="X32" s="308">
        <v>207033.65</v>
      </c>
      <c r="Y32" s="308">
        <v>0</v>
      </c>
      <c r="Z32" s="308">
        <v>0</v>
      </c>
      <c r="AA32" s="308">
        <v>0</v>
      </c>
      <c r="AB32" s="308">
        <v>512740.80000000005</v>
      </c>
      <c r="AC32" s="308">
        <v>634513.36</v>
      </c>
      <c r="AD32" s="308">
        <v>716949.71</v>
      </c>
      <c r="AE32" s="308">
        <v>0</v>
      </c>
      <c r="AF32" s="308">
        <v>306000</v>
      </c>
      <c r="AG32" s="308">
        <v>0</v>
      </c>
      <c r="AH32" s="308">
        <v>0</v>
      </c>
      <c r="AI32" s="308">
        <v>0</v>
      </c>
      <c r="AJ32" s="308">
        <v>3473107.2</v>
      </c>
      <c r="AK32" s="308">
        <v>0</v>
      </c>
      <c r="AL32" s="308">
        <v>0</v>
      </c>
      <c r="AM32" s="308">
        <v>0</v>
      </c>
      <c r="AN32" s="309">
        <v>0</v>
      </c>
      <c r="AO32" s="519">
        <v>0</v>
      </c>
      <c r="AP32" s="308">
        <v>2692131.6</v>
      </c>
      <c r="AQ32" s="666">
        <v>16141294.73</v>
      </c>
      <c r="AR32" s="666">
        <v>0</v>
      </c>
      <c r="AS32" s="308">
        <v>0</v>
      </c>
      <c r="AT32" s="666">
        <v>0</v>
      </c>
      <c r="AU32" s="308"/>
      <c r="AV32" s="308">
        <v>789439.2</v>
      </c>
      <c r="AW32" s="308">
        <v>17230187.52</v>
      </c>
      <c r="AX32" s="307">
        <v>2120669.37</v>
      </c>
      <c r="AY32" s="308">
        <v>0</v>
      </c>
      <c r="AZ32" s="308">
        <v>0</v>
      </c>
      <c r="BA32" s="308">
        <v>2986502.4000000004</v>
      </c>
      <c r="BB32" s="308">
        <v>899942.40000000002</v>
      </c>
      <c r="BC32" s="308">
        <v>0</v>
      </c>
      <c r="BD32" s="308">
        <v>0</v>
      </c>
      <c r="BE32" s="308">
        <v>0</v>
      </c>
      <c r="BF32" s="308">
        <v>0</v>
      </c>
      <c r="BG32" s="308">
        <v>0</v>
      </c>
      <c r="BH32" s="308">
        <v>20838600</v>
      </c>
      <c r="BI32" s="308">
        <v>11762760</v>
      </c>
      <c r="BJ32" s="308">
        <v>112074.25</v>
      </c>
      <c r="BK32" s="308">
        <v>0</v>
      </c>
      <c r="BL32" s="308">
        <v>1312197.1200000001</v>
      </c>
      <c r="BM32" s="308">
        <v>929260.79999999993</v>
      </c>
      <c r="BN32" s="308">
        <v>0</v>
      </c>
      <c r="BO32" s="308">
        <v>3768261.1599999997</v>
      </c>
      <c r="BP32" s="308">
        <v>0</v>
      </c>
      <c r="BQ32" s="308">
        <v>6071633.2800000003</v>
      </c>
      <c r="BR32" s="308">
        <v>2030539.9799999997</v>
      </c>
      <c r="BS32" s="308">
        <v>0</v>
      </c>
      <c r="BT32" s="308">
        <v>91665</v>
      </c>
      <c r="BU32" s="309">
        <v>3049284</v>
      </c>
      <c r="BV32" s="308">
        <v>219712.5</v>
      </c>
      <c r="BW32" s="308">
        <v>16046284.799999999</v>
      </c>
      <c r="BX32" s="308">
        <v>4872499.2000000002</v>
      </c>
      <c r="BY32" s="308">
        <v>0</v>
      </c>
      <c r="BZ32" s="308">
        <v>0</v>
      </c>
      <c r="CA32" s="308">
        <v>0</v>
      </c>
      <c r="CB32" s="308">
        <v>3521700</v>
      </c>
      <c r="CC32" s="308">
        <v>3532459.2</v>
      </c>
      <c r="CD32" s="308">
        <v>1531530</v>
      </c>
      <c r="CE32" s="308">
        <v>1183946.3999999999</v>
      </c>
      <c r="CF32" s="308">
        <v>12163695.119999999</v>
      </c>
      <c r="CG32" s="308">
        <v>0</v>
      </c>
      <c r="CH32" s="308">
        <v>2949048</v>
      </c>
      <c r="CI32" s="308">
        <v>0</v>
      </c>
      <c r="CJ32" s="308">
        <v>0</v>
      </c>
      <c r="CK32" s="308">
        <v>3779836.2</v>
      </c>
      <c r="CL32" s="308">
        <v>2664900</v>
      </c>
      <c r="CM32" s="308">
        <v>0</v>
      </c>
      <c r="CN32" s="308">
        <v>946800</v>
      </c>
      <c r="CO32" s="308">
        <v>22099680</v>
      </c>
      <c r="CP32" s="308">
        <v>289224</v>
      </c>
      <c r="CQ32" s="308">
        <v>0</v>
      </c>
      <c r="CR32" s="307">
        <v>0</v>
      </c>
      <c r="CS32" s="519">
        <v>2764016.4</v>
      </c>
      <c r="CT32" s="309">
        <v>0</v>
      </c>
      <c r="CU32" s="307">
        <v>0</v>
      </c>
      <c r="CV32" s="519">
        <v>3457800</v>
      </c>
      <c r="CW32" s="307">
        <v>0</v>
      </c>
      <c r="CX32" s="309">
        <v>7113031.2000000002</v>
      </c>
      <c r="CY32" s="309">
        <v>0</v>
      </c>
      <c r="CZ32" s="309">
        <v>5608012.7999999998</v>
      </c>
      <c r="DA32" s="309">
        <v>9877008</v>
      </c>
      <c r="DB32" s="309">
        <v>1553081.7599999998</v>
      </c>
      <c r="DC32" s="309">
        <v>22448150</v>
      </c>
      <c r="DD32" s="309">
        <v>17519952</v>
      </c>
      <c r="DE32" s="309">
        <v>10193433.600000001</v>
      </c>
      <c r="DF32" s="309">
        <v>5161499.46</v>
      </c>
      <c r="DG32" s="309">
        <v>0</v>
      </c>
      <c r="DH32" s="309">
        <v>13989060.000000002</v>
      </c>
      <c r="DI32" s="308">
        <v>1759864.32</v>
      </c>
      <c r="DJ32" s="308">
        <v>3826063.8000000003</v>
      </c>
      <c r="DK32" s="308">
        <v>0</v>
      </c>
      <c r="DL32" s="308">
        <v>15456571.199999999</v>
      </c>
      <c r="DM32" s="308">
        <v>6479990.3999999994</v>
      </c>
      <c r="DN32" s="308">
        <v>20689480</v>
      </c>
      <c r="DO32" s="308">
        <v>5669971.2000000002</v>
      </c>
      <c r="DP32" s="308">
        <v>0</v>
      </c>
      <c r="DQ32" s="308">
        <v>3555576</v>
      </c>
      <c r="DR32" s="308">
        <v>5052306.9800000004</v>
      </c>
      <c r="DS32" s="308">
        <v>1698434.98</v>
      </c>
      <c r="DT32" s="308">
        <v>4194446.4000000004</v>
      </c>
      <c r="DU32" s="308">
        <v>0</v>
      </c>
      <c r="DV32" s="308">
        <v>4964870.3999999994</v>
      </c>
      <c r="DW32" s="308">
        <v>1183089.6000000001</v>
      </c>
      <c r="DX32" s="308">
        <v>21754062</v>
      </c>
      <c r="DY32" s="308">
        <v>8596473.5999999996</v>
      </c>
      <c r="DZ32" s="308">
        <v>0</v>
      </c>
      <c r="EA32" s="308">
        <v>47750828.759999998</v>
      </c>
      <c r="EB32" s="308">
        <v>0</v>
      </c>
      <c r="EC32" s="308">
        <v>22613089.300000001</v>
      </c>
      <c r="ED32" s="308">
        <v>0</v>
      </c>
      <c r="EE32" s="308">
        <v>0</v>
      </c>
      <c r="EF32" s="308">
        <v>0</v>
      </c>
      <c r="EG32" s="520"/>
      <c r="EH32" s="308">
        <v>52905657.160000004</v>
      </c>
      <c r="EI32" s="307">
        <v>0</v>
      </c>
      <c r="EJ32" s="308">
        <v>0</v>
      </c>
      <c r="EK32" s="308">
        <v>0</v>
      </c>
      <c r="EL32" s="309">
        <v>0</v>
      </c>
      <c r="EM32" s="308">
        <v>0</v>
      </c>
      <c r="EN32" s="308">
        <v>0</v>
      </c>
      <c r="EO32" s="309">
        <v>0</v>
      </c>
      <c r="EP32" s="308">
        <v>216691.19999999998</v>
      </c>
      <c r="EQ32" s="308">
        <v>2959038.7199999997</v>
      </c>
      <c r="ER32" s="308">
        <v>0</v>
      </c>
      <c r="ES32" s="308">
        <v>7726200</v>
      </c>
      <c r="ET32" s="308">
        <v>640492.5</v>
      </c>
      <c r="EU32" s="308">
        <v>623950.07999999996</v>
      </c>
      <c r="EV32" s="308">
        <v>0</v>
      </c>
      <c r="EW32" s="308">
        <v>0</v>
      </c>
      <c r="EX32" s="308">
        <v>0</v>
      </c>
      <c r="EY32" s="308">
        <v>0</v>
      </c>
      <c r="EZ32" s="308">
        <v>0</v>
      </c>
      <c r="FA32" s="308">
        <v>3649787.1999999997</v>
      </c>
      <c r="FB32" s="308">
        <v>0</v>
      </c>
      <c r="FC32" s="309">
        <v>246441.61000000002</v>
      </c>
      <c r="FD32" s="308">
        <v>1501341.57</v>
      </c>
      <c r="FE32" s="308">
        <v>244012.19999999998</v>
      </c>
      <c r="FF32" s="308">
        <v>1230721.47</v>
      </c>
      <c r="FG32" s="308">
        <v>0</v>
      </c>
      <c r="FH32" s="308">
        <v>0</v>
      </c>
      <c r="FI32" s="308">
        <v>96185.933999999994</v>
      </c>
      <c r="FJ32" s="308">
        <v>0</v>
      </c>
      <c r="FK32" s="308">
        <v>0</v>
      </c>
      <c r="FL32" s="308">
        <v>34976204</v>
      </c>
      <c r="FM32" s="308">
        <v>0</v>
      </c>
      <c r="FN32" s="308">
        <v>470200.00000000006</v>
      </c>
      <c r="FO32" s="310">
        <v>0</v>
      </c>
      <c r="FP32" s="310">
        <v>0</v>
      </c>
      <c r="FQ32" s="310">
        <v>0</v>
      </c>
      <c r="FR32" s="310">
        <v>0</v>
      </c>
      <c r="FS32" s="310">
        <v>0</v>
      </c>
      <c r="FT32" s="310">
        <v>0</v>
      </c>
      <c r="FU32" s="310">
        <v>13590122.939999999</v>
      </c>
      <c r="FV32" s="310">
        <v>0</v>
      </c>
      <c r="FW32" s="310">
        <v>22585294.800000001</v>
      </c>
      <c r="FX32" s="310">
        <v>869030.39999999991</v>
      </c>
      <c r="FY32" s="310">
        <v>0</v>
      </c>
      <c r="FZ32" s="310">
        <v>1347125.76</v>
      </c>
      <c r="GA32" s="310">
        <v>0</v>
      </c>
      <c r="GB32" s="310">
        <v>3874360.3200000003</v>
      </c>
      <c r="GC32" s="310">
        <v>0</v>
      </c>
      <c r="GD32" s="310">
        <v>0</v>
      </c>
      <c r="GE32" s="310">
        <v>1719889.9199999999</v>
      </c>
      <c r="GF32" s="310">
        <v>127151856.00000001</v>
      </c>
      <c r="GG32" s="310">
        <v>14716970.949999999</v>
      </c>
      <c r="GH32" s="310">
        <v>0</v>
      </c>
      <c r="GI32" s="310">
        <v>487620.00000000006</v>
      </c>
      <c r="GJ32" s="310">
        <v>0</v>
      </c>
      <c r="GK32" s="310">
        <v>0</v>
      </c>
      <c r="GL32" s="310">
        <v>2708265.6</v>
      </c>
      <c r="GM32" s="310">
        <v>0</v>
      </c>
      <c r="GN32" s="310">
        <v>0</v>
      </c>
      <c r="GO32" s="310">
        <v>62594178.5</v>
      </c>
      <c r="GP32" s="310">
        <v>0</v>
      </c>
      <c r="GQ32" s="310">
        <v>27144820</v>
      </c>
      <c r="GR32" s="310">
        <v>167480861.78</v>
      </c>
      <c r="GS32" s="310">
        <v>0</v>
      </c>
      <c r="GT32" s="310">
        <v>0</v>
      </c>
      <c r="GU32" s="311"/>
      <c r="GV32" s="305">
        <v>538266564.94999993</v>
      </c>
      <c r="GW32" s="253">
        <v>553757320.61399996</v>
      </c>
      <c r="GX32" s="271">
        <v>1092023885.5639999</v>
      </c>
      <c r="GY32" s="258">
        <v>228072034.544</v>
      </c>
      <c r="GZ32" s="258">
        <v>52905657.160000004</v>
      </c>
      <c r="HA32" s="650">
        <v>80678005.980000004</v>
      </c>
      <c r="HB32" s="258">
        <v>0</v>
      </c>
      <c r="HC32" s="258">
        <v>162442130.40999997</v>
      </c>
      <c r="HD32" s="258">
        <v>489711838.33999997</v>
      </c>
      <c r="HE32" s="258">
        <v>0</v>
      </c>
      <c r="HF32" s="258">
        <v>470200.00000000006</v>
      </c>
      <c r="HG32" s="258">
        <v>61697734.330000006</v>
      </c>
      <c r="HH32" s="271">
        <v>16046284.799999999</v>
      </c>
      <c r="HI32" s="271">
        <v>0</v>
      </c>
      <c r="HJ32" s="271">
        <v>0</v>
      </c>
      <c r="HK32" s="1309">
        <v>0</v>
      </c>
      <c r="HL32" s="845"/>
    </row>
    <row r="33" spans="1:220" ht="30" customHeight="1" thickBot="1">
      <c r="A33" s="296" t="s">
        <v>284</v>
      </c>
      <c r="B33" s="312">
        <v>0</v>
      </c>
      <c r="C33" s="313">
        <v>0</v>
      </c>
      <c r="D33" s="313">
        <v>138</v>
      </c>
      <c r="E33" s="313">
        <v>0</v>
      </c>
      <c r="F33" s="313">
        <v>0</v>
      </c>
      <c r="G33" s="313">
        <v>0</v>
      </c>
      <c r="H33" s="313">
        <v>0</v>
      </c>
      <c r="I33" s="313">
        <v>411</v>
      </c>
      <c r="J33" s="313">
        <v>0</v>
      </c>
      <c r="K33" s="313"/>
      <c r="L33" s="313">
        <v>0</v>
      </c>
      <c r="M33" s="313">
        <v>0</v>
      </c>
      <c r="N33" s="313">
        <v>0</v>
      </c>
      <c r="O33" s="313">
        <v>0</v>
      </c>
      <c r="P33" s="313">
        <v>0</v>
      </c>
      <c r="Q33" s="313">
        <v>15</v>
      </c>
      <c r="R33" s="313">
        <v>300</v>
      </c>
      <c r="S33" s="313">
        <v>0</v>
      </c>
      <c r="T33" s="313">
        <v>0</v>
      </c>
      <c r="U33" s="313">
        <v>0</v>
      </c>
      <c r="V33" s="313">
        <v>8</v>
      </c>
      <c r="W33" s="313">
        <v>48</v>
      </c>
      <c r="X33" s="313">
        <v>0</v>
      </c>
      <c r="Y33" s="313">
        <v>0</v>
      </c>
      <c r="Z33" s="313">
        <v>0</v>
      </c>
      <c r="AA33" s="313">
        <v>0</v>
      </c>
      <c r="AB33" s="313">
        <v>0</v>
      </c>
      <c r="AC33" s="313">
        <v>0</v>
      </c>
      <c r="AD33" s="313">
        <v>0</v>
      </c>
      <c r="AE33" s="313">
        <v>0</v>
      </c>
      <c r="AF33" s="313">
        <v>17</v>
      </c>
      <c r="AG33" s="313">
        <v>22</v>
      </c>
      <c r="AH33" s="313">
        <v>25</v>
      </c>
      <c r="AI33" s="313">
        <v>18</v>
      </c>
      <c r="AJ33" s="313">
        <v>8</v>
      </c>
      <c r="AK33" s="313">
        <v>0</v>
      </c>
      <c r="AL33" s="313">
        <v>40</v>
      </c>
      <c r="AM33" s="313">
        <v>0</v>
      </c>
      <c r="AN33" s="313">
        <v>0</v>
      </c>
      <c r="AO33" s="313">
        <v>0</v>
      </c>
      <c r="AP33" s="313">
        <v>8</v>
      </c>
      <c r="AQ33" s="313">
        <v>217</v>
      </c>
      <c r="AR33" s="313">
        <v>0</v>
      </c>
      <c r="AS33" s="313">
        <v>0</v>
      </c>
      <c r="AT33" s="313">
        <v>0</v>
      </c>
      <c r="AU33" s="313"/>
      <c r="AV33" s="313">
        <v>0</v>
      </c>
      <c r="AW33" s="313">
        <v>56</v>
      </c>
      <c r="AX33" s="313">
        <v>0</v>
      </c>
      <c r="AY33" s="313">
        <v>0</v>
      </c>
      <c r="AZ33" s="313">
        <v>0</v>
      </c>
      <c r="BA33" s="313">
        <v>6</v>
      </c>
      <c r="BB33" s="313">
        <v>10</v>
      </c>
      <c r="BC33" s="313">
        <v>2</v>
      </c>
      <c r="BD33" s="313">
        <v>0</v>
      </c>
      <c r="BE33" s="313">
        <v>0</v>
      </c>
      <c r="BF33" s="313">
        <v>0</v>
      </c>
      <c r="BG33" s="313">
        <v>0</v>
      </c>
      <c r="BH33" s="313">
        <v>270</v>
      </c>
      <c r="BI33" s="313">
        <v>149</v>
      </c>
      <c r="BJ33" s="313">
        <v>8</v>
      </c>
      <c r="BK33" s="313">
        <v>0</v>
      </c>
      <c r="BL33" s="313">
        <v>10</v>
      </c>
      <c r="BM33" s="313">
        <v>5</v>
      </c>
      <c r="BN33" s="313">
        <v>0</v>
      </c>
      <c r="BO33" s="313">
        <v>43</v>
      </c>
      <c r="BP33" s="313">
        <v>0</v>
      </c>
      <c r="BQ33" s="313">
        <v>33</v>
      </c>
      <c r="BR33" s="313">
        <v>10</v>
      </c>
      <c r="BS33" s="313">
        <v>0</v>
      </c>
      <c r="BT33" s="313">
        <v>5</v>
      </c>
      <c r="BU33" s="313">
        <v>33</v>
      </c>
      <c r="BV33" s="313">
        <v>9</v>
      </c>
      <c r="BW33" s="313">
        <v>104</v>
      </c>
      <c r="BX33" s="313">
        <v>31</v>
      </c>
      <c r="BY33" s="313">
        <v>0</v>
      </c>
      <c r="BZ33" s="313">
        <v>0</v>
      </c>
      <c r="CA33" s="313">
        <v>2</v>
      </c>
      <c r="CB33" s="313">
        <v>38</v>
      </c>
      <c r="CC33" s="313">
        <v>40</v>
      </c>
      <c r="CD33" s="313">
        <v>31</v>
      </c>
      <c r="CE33" s="313">
        <v>41</v>
      </c>
      <c r="CF33" s="313">
        <v>130</v>
      </c>
      <c r="CG33" s="313">
        <v>0</v>
      </c>
      <c r="CH33" s="313">
        <v>20</v>
      </c>
      <c r="CI33" s="313">
        <v>0</v>
      </c>
      <c r="CJ33" s="313">
        <v>0</v>
      </c>
      <c r="CK33" s="651">
        <v>0</v>
      </c>
      <c r="CL33" s="313">
        <v>15</v>
      </c>
      <c r="CM33" s="313">
        <v>0</v>
      </c>
      <c r="CN33" s="313">
        <v>10</v>
      </c>
      <c r="CO33" s="313">
        <v>290</v>
      </c>
      <c r="CP33" s="313">
        <v>16</v>
      </c>
      <c r="CQ33" s="313">
        <v>0</v>
      </c>
      <c r="CR33" s="313">
        <v>0</v>
      </c>
      <c r="CS33" s="313">
        <v>0</v>
      </c>
      <c r="CT33" s="313">
        <v>0</v>
      </c>
      <c r="CU33" s="313">
        <v>0</v>
      </c>
      <c r="CV33" s="313">
        <v>19</v>
      </c>
      <c r="CW33" s="313">
        <v>0</v>
      </c>
      <c r="CX33" s="313">
        <v>17</v>
      </c>
      <c r="CY33" s="313">
        <v>13</v>
      </c>
      <c r="CZ33" s="313">
        <v>25</v>
      </c>
      <c r="DA33" s="313">
        <v>29</v>
      </c>
      <c r="DB33" s="313">
        <v>5</v>
      </c>
      <c r="DC33" s="313">
        <v>364</v>
      </c>
      <c r="DD33" s="313">
        <v>59</v>
      </c>
      <c r="DE33" s="313">
        <v>17</v>
      </c>
      <c r="DF33" s="313">
        <v>17</v>
      </c>
      <c r="DG33" s="313">
        <v>3</v>
      </c>
      <c r="DH33" s="313">
        <v>69</v>
      </c>
      <c r="DI33" s="313">
        <v>13</v>
      </c>
      <c r="DJ33" s="313">
        <v>17</v>
      </c>
      <c r="DK33" s="313">
        <v>0</v>
      </c>
      <c r="DL33" s="313">
        <v>28</v>
      </c>
      <c r="DM33" s="313">
        <v>25</v>
      </c>
      <c r="DN33" s="313">
        <v>340</v>
      </c>
      <c r="DO33" s="313">
        <v>17</v>
      </c>
      <c r="DP33" s="313">
        <v>20</v>
      </c>
      <c r="DQ33" s="313">
        <v>17</v>
      </c>
      <c r="DR33" s="313">
        <v>17</v>
      </c>
      <c r="DS33" s="313">
        <v>92</v>
      </c>
      <c r="DT33" s="313">
        <v>17</v>
      </c>
      <c r="DU33" s="313">
        <v>30</v>
      </c>
      <c r="DV33" s="313">
        <v>1</v>
      </c>
      <c r="DW33" s="313">
        <v>0</v>
      </c>
      <c r="DX33" s="313">
        <v>350</v>
      </c>
      <c r="DY33" s="313">
        <v>17</v>
      </c>
      <c r="DZ33" s="313">
        <v>0</v>
      </c>
      <c r="EA33" s="313">
        <v>284</v>
      </c>
      <c r="EB33" s="313">
        <v>3</v>
      </c>
      <c r="EC33" s="313">
        <v>158</v>
      </c>
      <c r="ED33" s="313">
        <v>423</v>
      </c>
      <c r="EE33" s="313">
        <v>100</v>
      </c>
      <c r="EF33" s="313">
        <v>3</v>
      </c>
      <c r="EG33" s="521"/>
      <c r="EH33" s="313">
        <v>902</v>
      </c>
      <c r="EI33" s="313">
        <v>0</v>
      </c>
      <c r="EJ33" s="313">
        <v>0</v>
      </c>
      <c r="EK33" s="313">
        <v>0</v>
      </c>
      <c r="EL33" s="313">
        <v>0</v>
      </c>
      <c r="EM33" s="313">
        <v>0</v>
      </c>
      <c r="EN33" s="313">
        <v>0</v>
      </c>
      <c r="EO33" s="313">
        <v>0</v>
      </c>
      <c r="EP33" s="313">
        <v>0</v>
      </c>
      <c r="EQ33" s="313">
        <v>0</v>
      </c>
      <c r="ER33" s="313">
        <v>0</v>
      </c>
      <c r="ES33" s="313">
        <v>110</v>
      </c>
      <c r="ET33" s="313">
        <v>4</v>
      </c>
      <c r="EU33" s="313">
        <v>0</v>
      </c>
      <c r="EV33" s="313">
        <v>0</v>
      </c>
      <c r="EW33" s="313">
        <v>0</v>
      </c>
      <c r="EX33" s="313">
        <v>0</v>
      </c>
      <c r="EY33" s="313">
        <v>0</v>
      </c>
      <c r="EZ33" s="313">
        <v>0</v>
      </c>
      <c r="FA33" s="313">
        <v>0</v>
      </c>
      <c r="FB33" s="313">
        <v>0</v>
      </c>
      <c r="FC33" s="313">
        <v>0</v>
      </c>
      <c r="FD33" s="313">
        <v>0</v>
      </c>
      <c r="FE33" s="313">
        <v>0</v>
      </c>
      <c r="FF33" s="313">
        <v>0</v>
      </c>
      <c r="FG33" s="313">
        <v>0</v>
      </c>
      <c r="FH33" s="313">
        <v>0</v>
      </c>
      <c r="FI33" s="313">
        <v>8</v>
      </c>
      <c r="FJ33" s="313">
        <v>0</v>
      </c>
      <c r="FK33" s="313">
        <v>0</v>
      </c>
      <c r="FL33" s="313">
        <v>170</v>
      </c>
      <c r="FM33" s="313">
        <v>0</v>
      </c>
      <c r="FN33" s="313">
        <v>0</v>
      </c>
      <c r="FO33" s="314">
        <v>0</v>
      </c>
      <c r="FP33" s="314">
        <v>0</v>
      </c>
      <c r="FQ33" s="314">
        <v>0</v>
      </c>
      <c r="FR33" s="314">
        <v>0</v>
      </c>
      <c r="FS33" s="314">
        <v>0</v>
      </c>
      <c r="FT33" s="314">
        <v>0</v>
      </c>
      <c r="FU33" s="314">
        <v>150</v>
      </c>
      <c r="FV33" s="314">
        <v>0</v>
      </c>
      <c r="FW33" s="314">
        <v>250</v>
      </c>
      <c r="FX33" s="314">
        <v>0</v>
      </c>
      <c r="FY33" s="314">
        <v>0</v>
      </c>
      <c r="FZ33" s="314">
        <v>0</v>
      </c>
      <c r="GA33" s="314">
        <v>0</v>
      </c>
      <c r="GB33" s="314">
        <v>0</v>
      </c>
      <c r="GC33" s="314">
        <v>0</v>
      </c>
      <c r="GD33" s="314">
        <v>6</v>
      </c>
      <c r="GE33" s="314">
        <v>0</v>
      </c>
      <c r="GF33" s="314">
        <v>760</v>
      </c>
      <c r="GG33" s="314">
        <v>180</v>
      </c>
      <c r="GH33" s="314">
        <v>0</v>
      </c>
      <c r="GI33" s="314">
        <v>0</v>
      </c>
      <c r="GJ33" s="314">
        <v>5</v>
      </c>
      <c r="GK33" s="314">
        <v>74</v>
      </c>
      <c r="GL33" s="314">
        <v>0</v>
      </c>
      <c r="GM33" s="314">
        <v>0</v>
      </c>
      <c r="GN33" s="314">
        <v>0</v>
      </c>
      <c r="GO33" s="314">
        <v>358</v>
      </c>
      <c r="GP33" s="314">
        <v>36</v>
      </c>
      <c r="GQ33" s="314">
        <v>150</v>
      </c>
      <c r="GR33" s="314">
        <v>1111</v>
      </c>
      <c r="GS33" s="314">
        <v>199</v>
      </c>
      <c r="GT33" s="314">
        <v>0</v>
      </c>
      <c r="GU33" s="315"/>
      <c r="GV33" s="522">
        <v>9774</v>
      </c>
      <c r="GW33" s="316" t="s">
        <v>285</v>
      </c>
      <c r="GX33" s="271"/>
      <c r="GY33" s="271"/>
      <c r="GZ33" s="271"/>
      <c r="HA33" s="271"/>
      <c r="HB33" s="271"/>
      <c r="HC33" s="271"/>
      <c r="HD33" s="271"/>
      <c r="HE33" s="271"/>
      <c r="HF33" s="271"/>
      <c r="HG33" s="271"/>
      <c r="HH33" s="271"/>
      <c r="HI33" s="271"/>
      <c r="HJ33" s="271"/>
      <c r="HK33" s="1309"/>
      <c r="HL33" s="7"/>
    </row>
    <row r="34" spans="1:220" ht="30" customHeight="1" thickBot="1">
      <c r="A34" s="296" t="s">
        <v>286</v>
      </c>
      <c r="B34" s="312">
        <v>0</v>
      </c>
      <c r="C34" s="313">
        <v>0</v>
      </c>
      <c r="D34" s="313">
        <v>140</v>
      </c>
      <c r="E34" s="313">
        <v>0</v>
      </c>
      <c r="F34" s="313">
        <v>0</v>
      </c>
      <c r="G34" s="313">
        <v>0</v>
      </c>
      <c r="H34" s="313">
        <v>0</v>
      </c>
      <c r="I34" s="313">
        <v>411</v>
      </c>
      <c r="J34" s="313">
        <v>0</v>
      </c>
      <c r="K34" s="313"/>
      <c r="L34" s="313">
        <v>0</v>
      </c>
      <c r="M34" s="313">
        <v>0</v>
      </c>
      <c r="N34" s="313">
        <v>0</v>
      </c>
      <c r="O34" s="313">
        <v>8</v>
      </c>
      <c r="P34" s="313">
        <v>17</v>
      </c>
      <c r="Q34" s="313">
        <v>25</v>
      </c>
      <c r="R34" s="313">
        <v>335</v>
      </c>
      <c r="S34" s="313">
        <v>0</v>
      </c>
      <c r="T34" s="313">
        <v>0</v>
      </c>
      <c r="U34" s="313">
        <v>9</v>
      </c>
      <c r="V34" s="313">
        <v>64</v>
      </c>
      <c r="W34" s="313">
        <v>115</v>
      </c>
      <c r="X34" s="313">
        <v>13</v>
      </c>
      <c r="Y34" s="313">
        <v>0</v>
      </c>
      <c r="Z34" s="313">
        <v>0</v>
      </c>
      <c r="AA34" s="313">
        <v>0</v>
      </c>
      <c r="AB34" s="313">
        <v>17</v>
      </c>
      <c r="AC34" s="313">
        <v>17</v>
      </c>
      <c r="AD34" s="313">
        <v>17</v>
      </c>
      <c r="AE34" s="313">
        <v>0</v>
      </c>
      <c r="AF34" s="313">
        <v>17</v>
      </c>
      <c r="AG34" s="313">
        <v>22</v>
      </c>
      <c r="AH34" s="313">
        <v>17</v>
      </c>
      <c r="AI34" s="313">
        <v>18</v>
      </c>
      <c r="AJ34" s="313">
        <v>17</v>
      </c>
      <c r="AK34" s="313">
        <v>0</v>
      </c>
      <c r="AL34" s="313">
        <v>40</v>
      </c>
      <c r="AM34" s="313">
        <v>0</v>
      </c>
      <c r="AN34" s="313">
        <v>0</v>
      </c>
      <c r="AO34" s="313">
        <v>0</v>
      </c>
      <c r="AP34" s="313">
        <v>17</v>
      </c>
      <c r="AQ34" s="313">
        <v>216</v>
      </c>
      <c r="AR34" s="313">
        <v>0</v>
      </c>
      <c r="AS34" s="313">
        <v>0</v>
      </c>
      <c r="AT34" s="313">
        <v>0</v>
      </c>
      <c r="AU34" s="313">
        <v>0</v>
      </c>
      <c r="AV34" s="313">
        <v>6</v>
      </c>
      <c r="AW34" s="313">
        <v>50</v>
      </c>
      <c r="AX34" s="313">
        <v>34</v>
      </c>
      <c r="AY34" s="313">
        <v>0</v>
      </c>
      <c r="AZ34" s="313">
        <v>0</v>
      </c>
      <c r="BA34" s="313">
        <v>19</v>
      </c>
      <c r="BB34" s="313">
        <v>10</v>
      </c>
      <c r="BC34" s="313">
        <v>18</v>
      </c>
      <c r="BD34" s="313">
        <v>0</v>
      </c>
      <c r="BE34" s="313">
        <v>0</v>
      </c>
      <c r="BF34" s="313">
        <v>0</v>
      </c>
      <c r="BG34" s="313">
        <v>0</v>
      </c>
      <c r="BH34" s="313">
        <v>270</v>
      </c>
      <c r="BI34" s="313">
        <v>151</v>
      </c>
      <c r="BJ34" s="313">
        <v>0</v>
      </c>
      <c r="BK34" s="313">
        <v>0</v>
      </c>
      <c r="BL34" s="313">
        <v>10</v>
      </c>
      <c r="BM34" s="313">
        <v>10</v>
      </c>
      <c r="BN34" s="313">
        <v>0</v>
      </c>
      <c r="BO34" s="313">
        <v>51</v>
      </c>
      <c r="BP34" s="313">
        <v>0</v>
      </c>
      <c r="BQ34" s="313">
        <v>32</v>
      </c>
      <c r="BR34" s="313">
        <v>10</v>
      </c>
      <c r="BS34" s="313">
        <v>0</v>
      </c>
      <c r="BT34" s="313">
        <v>5</v>
      </c>
      <c r="BU34" s="313">
        <v>33</v>
      </c>
      <c r="BV34" s="313">
        <v>15</v>
      </c>
      <c r="BW34" s="313">
        <v>124</v>
      </c>
      <c r="BX34" s="313">
        <v>67</v>
      </c>
      <c r="BY34" s="313">
        <v>0</v>
      </c>
      <c r="BZ34" s="313">
        <v>0</v>
      </c>
      <c r="CA34" s="313">
        <v>0</v>
      </c>
      <c r="CB34" s="313">
        <v>38</v>
      </c>
      <c r="CC34" s="313">
        <v>40</v>
      </c>
      <c r="CD34" s="313">
        <v>0</v>
      </c>
      <c r="CE34" s="313">
        <v>0</v>
      </c>
      <c r="CF34" s="313">
        <v>163</v>
      </c>
      <c r="CG34" s="313">
        <v>0</v>
      </c>
      <c r="CH34" s="313">
        <v>20</v>
      </c>
      <c r="CI34" s="313">
        <v>0</v>
      </c>
      <c r="CJ34" s="313">
        <v>0</v>
      </c>
      <c r="CK34" s="651">
        <v>137</v>
      </c>
      <c r="CL34" s="313">
        <v>18</v>
      </c>
      <c r="CM34" s="313">
        <v>0</v>
      </c>
      <c r="CN34" s="313">
        <v>10</v>
      </c>
      <c r="CO34" s="313">
        <v>285</v>
      </c>
      <c r="CP34" s="313">
        <v>16</v>
      </c>
      <c r="CQ34" s="313">
        <v>0</v>
      </c>
      <c r="CR34" s="313">
        <v>0</v>
      </c>
      <c r="CS34" s="313">
        <v>63</v>
      </c>
      <c r="CT34" s="313">
        <v>0</v>
      </c>
      <c r="CU34" s="313">
        <v>0</v>
      </c>
      <c r="CV34" s="313">
        <v>9</v>
      </c>
      <c r="CW34" s="313">
        <v>0</v>
      </c>
      <c r="CX34" s="313">
        <v>35</v>
      </c>
      <c r="CY34" s="313">
        <v>0</v>
      </c>
      <c r="CZ34" s="313">
        <v>25</v>
      </c>
      <c r="DA34" s="313">
        <v>34</v>
      </c>
      <c r="DB34" s="313">
        <v>6</v>
      </c>
      <c r="DC34" s="313">
        <v>366</v>
      </c>
      <c r="DD34" s="313">
        <v>69</v>
      </c>
      <c r="DE34" s="313">
        <v>105</v>
      </c>
      <c r="DF34" s="313">
        <v>17</v>
      </c>
      <c r="DG34" s="313">
        <v>0</v>
      </c>
      <c r="DH34" s="313">
        <v>115</v>
      </c>
      <c r="DI34" s="313">
        <v>0</v>
      </c>
      <c r="DJ34" s="313">
        <v>17</v>
      </c>
      <c r="DK34" s="313">
        <v>0</v>
      </c>
      <c r="DL34" s="313">
        <v>95</v>
      </c>
      <c r="DM34" s="313">
        <v>25</v>
      </c>
      <c r="DN34" s="313">
        <v>340</v>
      </c>
      <c r="DO34" s="313">
        <v>35</v>
      </c>
      <c r="DP34" s="313">
        <v>0</v>
      </c>
      <c r="DQ34" s="313">
        <v>35</v>
      </c>
      <c r="DR34" s="313">
        <v>17</v>
      </c>
      <c r="DS34" s="313">
        <v>80</v>
      </c>
      <c r="DT34" s="313">
        <v>17</v>
      </c>
      <c r="DU34" s="313">
        <v>0</v>
      </c>
      <c r="DV34" s="313">
        <v>53</v>
      </c>
      <c r="DW34" s="313">
        <v>17</v>
      </c>
      <c r="DX34" s="313">
        <v>300</v>
      </c>
      <c r="DY34" s="313">
        <v>144</v>
      </c>
      <c r="DZ34" s="313">
        <v>0</v>
      </c>
      <c r="EA34" s="313">
        <v>281</v>
      </c>
      <c r="EB34" s="313">
        <v>3</v>
      </c>
      <c r="EC34" s="313">
        <v>156</v>
      </c>
      <c r="ED34" s="313">
        <v>605</v>
      </c>
      <c r="EE34" s="313">
        <v>100</v>
      </c>
      <c r="EF34" s="313">
        <v>0</v>
      </c>
      <c r="EG34" s="521"/>
      <c r="EH34" s="313">
        <v>618</v>
      </c>
      <c r="EI34" s="313">
        <v>0</v>
      </c>
      <c r="EJ34" s="313">
        <v>0</v>
      </c>
      <c r="EK34" s="313">
        <v>0</v>
      </c>
      <c r="EL34" s="313">
        <v>0</v>
      </c>
      <c r="EM34" s="313">
        <v>0</v>
      </c>
      <c r="EN34" s="313">
        <v>0</v>
      </c>
      <c r="EO34" s="313">
        <v>0</v>
      </c>
      <c r="EP34" s="313">
        <v>10</v>
      </c>
      <c r="EQ34" s="313">
        <v>82</v>
      </c>
      <c r="ER34" s="313">
        <v>0</v>
      </c>
      <c r="ES34" s="313">
        <v>105</v>
      </c>
      <c r="ET34" s="313">
        <v>7</v>
      </c>
      <c r="EU34" s="313">
        <v>16</v>
      </c>
      <c r="EV34" s="313">
        <v>0</v>
      </c>
      <c r="EW34" s="313">
        <v>0</v>
      </c>
      <c r="EX34" s="313">
        <v>0</v>
      </c>
      <c r="EY34" s="313">
        <v>0</v>
      </c>
      <c r="EZ34" s="313">
        <v>0</v>
      </c>
      <c r="FA34" s="313">
        <v>51</v>
      </c>
      <c r="FB34" s="313">
        <v>0</v>
      </c>
      <c r="FC34" s="313">
        <v>8</v>
      </c>
      <c r="FD34" s="313">
        <v>50</v>
      </c>
      <c r="FE34" s="313">
        <v>8</v>
      </c>
      <c r="FF34" s="313">
        <v>32</v>
      </c>
      <c r="FG34" s="313">
        <v>0</v>
      </c>
      <c r="FH34" s="313">
        <v>0</v>
      </c>
      <c r="FI34" s="313">
        <v>5</v>
      </c>
      <c r="FJ34" s="313">
        <v>0</v>
      </c>
      <c r="FK34" s="313">
        <v>0</v>
      </c>
      <c r="FL34" s="313">
        <v>170</v>
      </c>
      <c r="FM34" s="313">
        <v>0</v>
      </c>
      <c r="FN34" s="313">
        <v>0</v>
      </c>
      <c r="FO34" s="314">
        <v>0</v>
      </c>
      <c r="FP34" s="314">
        <v>0</v>
      </c>
      <c r="FQ34" s="314">
        <v>0</v>
      </c>
      <c r="FR34" s="314">
        <v>0</v>
      </c>
      <c r="FS34" s="314">
        <v>0</v>
      </c>
      <c r="FT34" s="314">
        <v>0</v>
      </c>
      <c r="FU34" s="314">
        <v>150</v>
      </c>
      <c r="FV34" s="314">
        <v>0</v>
      </c>
      <c r="FW34" s="314">
        <v>299</v>
      </c>
      <c r="FX34" s="314">
        <v>0</v>
      </c>
      <c r="FY34" s="314">
        <v>0</v>
      </c>
      <c r="FZ34" s="314">
        <v>35</v>
      </c>
      <c r="GA34" s="314">
        <v>0</v>
      </c>
      <c r="GB34" s="314">
        <v>56</v>
      </c>
      <c r="GC34" s="314">
        <v>0</v>
      </c>
      <c r="GD34" s="314">
        <v>0</v>
      </c>
      <c r="GE34" s="314">
        <v>50</v>
      </c>
      <c r="GF34" s="314">
        <v>950</v>
      </c>
      <c r="GG34" s="314">
        <v>220</v>
      </c>
      <c r="GH34" s="314">
        <v>0</v>
      </c>
      <c r="GI34" s="314">
        <v>0</v>
      </c>
      <c r="GJ34" s="314">
        <v>0</v>
      </c>
      <c r="GK34" s="314">
        <v>0</v>
      </c>
      <c r="GL34" s="314">
        <v>54</v>
      </c>
      <c r="GM34" s="314">
        <v>0</v>
      </c>
      <c r="GN34" s="314">
        <v>0</v>
      </c>
      <c r="GO34" s="314">
        <v>357</v>
      </c>
      <c r="GP34" s="314">
        <v>0</v>
      </c>
      <c r="GQ34" s="314">
        <v>150</v>
      </c>
      <c r="GR34" s="314">
        <v>1291</v>
      </c>
      <c r="GS34" s="314">
        <v>0</v>
      </c>
      <c r="GT34" s="314">
        <v>0</v>
      </c>
      <c r="GU34" s="315"/>
      <c r="GV34" s="317">
        <v>11132</v>
      </c>
      <c r="GW34" s="318" t="s">
        <v>287</v>
      </c>
      <c r="GX34" s="271"/>
      <c r="GY34" s="271"/>
      <c r="GZ34" s="271"/>
      <c r="HA34" s="271"/>
      <c r="HB34" s="271"/>
      <c r="HC34" s="271"/>
      <c r="HD34" s="271"/>
      <c r="HE34" s="271"/>
      <c r="HF34" s="271"/>
      <c r="HG34" s="271"/>
      <c r="HH34" s="271"/>
      <c r="HI34" s="271"/>
      <c r="HJ34" s="271"/>
      <c r="HK34" s="1309"/>
      <c r="HL34" s="7"/>
    </row>
    <row r="35" spans="1:220" ht="30" customHeight="1" thickBot="1">
      <c r="A35" s="319" t="s">
        <v>288</v>
      </c>
      <c r="B35" s="320">
        <v>0</v>
      </c>
      <c r="C35" s="321">
        <v>0</v>
      </c>
      <c r="D35" s="321">
        <v>180</v>
      </c>
      <c r="E35" s="321">
        <v>0</v>
      </c>
      <c r="F35" s="323">
        <v>0</v>
      </c>
      <c r="G35" s="321">
        <v>0</v>
      </c>
      <c r="H35" s="652">
        <v>0</v>
      </c>
      <c r="I35" s="523">
        <v>412</v>
      </c>
      <c r="J35" s="524">
        <v>0</v>
      </c>
      <c r="K35" s="321"/>
      <c r="L35" s="321">
        <v>0</v>
      </c>
      <c r="M35" s="321">
        <v>0</v>
      </c>
      <c r="N35" s="322">
        <v>0</v>
      </c>
      <c r="O35" s="322">
        <v>9</v>
      </c>
      <c r="P35" s="1145">
        <v>85</v>
      </c>
      <c r="Q35" s="321">
        <v>25</v>
      </c>
      <c r="R35" s="321">
        <v>335</v>
      </c>
      <c r="S35" s="321">
        <v>0</v>
      </c>
      <c r="T35" s="321">
        <v>0</v>
      </c>
      <c r="U35" s="321">
        <v>16</v>
      </c>
      <c r="V35" s="321">
        <v>42</v>
      </c>
      <c r="W35" s="321">
        <v>149</v>
      </c>
      <c r="X35" s="321">
        <v>26</v>
      </c>
      <c r="Y35" s="321">
        <v>0</v>
      </c>
      <c r="Z35" s="524">
        <v>0</v>
      </c>
      <c r="AA35" s="321">
        <v>0</v>
      </c>
      <c r="AB35" s="321">
        <v>17</v>
      </c>
      <c r="AC35" s="321">
        <v>17</v>
      </c>
      <c r="AD35" s="321">
        <v>17</v>
      </c>
      <c r="AE35" s="321">
        <v>0</v>
      </c>
      <c r="AF35" s="321">
        <v>17</v>
      </c>
      <c r="AG35" s="321">
        <v>22</v>
      </c>
      <c r="AH35" s="321">
        <v>33</v>
      </c>
      <c r="AI35" s="321">
        <v>33</v>
      </c>
      <c r="AJ35" s="321">
        <v>17</v>
      </c>
      <c r="AK35" s="321">
        <v>0</v>
      </c>
      <c r="AL35" s="321">
        <v>35</v>
      </c>
      <c r="AM35" s="321">
        <v>0</v>
      </c>
      <c r="AN35" s="321">
        <v>0</v>
      </c>
      <c r="AO35" s="321">
        <v>0</v>
      </c>
      <c r="AP35" s="321">
        <v>17</v>
      </c>
      <c r="AQ35" s="321">
        <v>220</v>
      </c>
      <c r="AR35" s="524">
        <v>0</v>
      </c>
      <c r="AS35" s="321">
        <v>0</v>
      </c>
      <c r="AT35" s="524">
        <v>0</v>
      </c>
      <c r="AU35" s="321"/>
      <c r="AV35" s="321">
        <v>6</v>
      </c>
      <c r="AW35" s="321">
        <v>70</v>
      </c>
      <c r="AX35" s="321">
        <v>51</v>
      </c>
      <c r="AY35" s="321">
        <v>25</v>
      </c>
      <c r="AZ35" s="321">
        <v>0</v>
      </c>
      <c r="BA35" s="321">
        <v>6</v>
      </c>
      <c r="BB35" s="321">
        <v>10</v>
      </c>
      <c r="BC35" s="321">
        <v>10</v>
      </c>
      <c r="BD35" s="321">
        <v>0</v>
      </c>
      <c r="BE35" s="321">
        <v>0</v>
      </c>
      <c r="BF35" s="321">
        <v>0</v>
      </c>
      <c r="BG35" s="321">
        <v>0</v>
      </c>
      <c r="BH35" s="321">
        <v>320</v>
      </c>
      <c r="BI35" s="321">
        <v>155</v>
      </c>
      <c r="BJ35" s="321">
        <v>8</v>
      </c>
      <c r="BK35" s="321">
        <v>0</v>
      </c>
      <c r="BL35" s="321">
        <v>45</v>
      </c>
      <c r="BM35" s="1145">
        <v>10</v>
      </c>
      <c r="BN35" s="524">
        <v>0</v>
      </c>
      <c r="BO35" s="321">
        <v>51</v>
      </c>
      <c r="BP35" s="524">
        <v>0</v>
      </c>
      <c r="BQ35" s="321">
        <v>48</v>
      </c>
      <c r="BR35" s="321">
        <v>8</v>
      </c>
      <c r="BS35" s="321">
        <v>0</v>
      </c>
      <c r="BT35" s="321">
        <v>9</v>
      </c>
      <c r="BU35" s="321">
        <v>33</v>
      </c>
      <c r="BV35" s="321">
        <v>11</v>
      </c>
      <c r="BW35" s="321">
        <v>141</v>
      </c>
      <c r="BX35" s="321">
        <v>65</v>
      </c>
      <c r="BY35" s="321">
        <v>0</v>
      </c>
      <c r="BZ35" s="321">
        <v>0</v>
      </c>
      <c r="CA35" s="524">
        <v>0</v>
      </c>
      <c r="CB35" s="321">
        <v>38</v>
      </c>
      <c r="CC35" s="321">
        <v>40</v>
      </c>
      <c r="CD35" s="321">
        <v>0</v>
      </c>
      <c r="CE35" s="321">
        <v>0</v>
      </c>
      <c r="CF35" s="321">
        <v>163</v>
      </c>
      <c r="CG35" s="321">
        <v>0</v>
      </c>
      <c r="CH35" s="321">
        <v>30</v>
      </c>
      <c r="CI35" s="524">
        <v>0</v>
      </c>
      <c r="CJ35" s="321">
        <v>0</v>
      </c>
      <c r="CK35" s="322">
        <v>138</v>
      </c>
      <c r="CL35" s="321">
        <v>18</v>
      </c>
      <c r="CM35" s="321">
        <v>0</v>
      </c>
      <c r="CN35" s="321">
        <v>10</v>
      </c>
      <c r="CO35" s="321">
        <v>310</v>
      </c>
      <c r="CP35" s="321">
        <v>17</v>
      </c>
      <c r="CQ35" s="1388">
        <v>0</v>
      </c>
      <c r="CR35" s="1146">
        <v>0</v>
      </c>
      <c r="CS35" s="321">
        <v>130</v>
      </c>
      <c r="CT35" s="653">
        <v>0</v>
      </c>
      <c r="CU35" s="653">
        <v>0</v>
      </c>
      <c r="CV35" s="1147">
        <v>9</v>
      </c>
      <c r="CW35" s="653">
        <v>0</v>
      </c>
      <c r="CX35" s="1147">
        <v>35</v>
      </c>
      <c r="CY35" s="524">
        <v>0</v>
      </c>
      <c r="CZ35" s="321">
        <v>25</v>
      </c>
      <c r="DA35" s="321">
        <v>34</v>
      </c>
      <c r="DB35" s="321">
        <v>6</v>
      </c>
      <c r="DC35" s="321">
        <v>400</v>
      </c>
      <c r="DD35" s="321">
        <v>69</v>
      </c>
      <c r="DE35" s="321">
        <v>105</v>
      </c>
      <c r="DF35" s="321">
        <v>17</v>
      </c>
      <c r="DG35" s="525">
        <v>0</v>
      </c>
      <c r="DH35" s="321">
        <v>100</v>
      </c>
      <c r="DI35" s="321">
        <v>17</v>
      </c>
      <c r="DJ35" s="321">
        <v>17</v>
      </c>
      <c r="DK35" s="321">
        <v>100</v>
      </c>
      <c r="DL35" s="321">
        <v>78</v>
      </c>
      <c r="DM35" s="321">
        <v>25</v>
      </c>
      <c r="DN35" s="321">
        <v>380</v>
      </c>
      <c r="DO35" s="321">
        <v>51</v>
      </c>
      <c r="DP35" s="652">
        <v>0</v>
      </c>
      <c r="DQ35" s="667">
        <v>17</v>
      </c>
      <c r="DR35" s="321">
        <v>17</v>
      </c>
      <c r="DS35" s="668">
        <v>0</v>
      </c>
      <c r="DT35" s="668">
        <v>17</v>
      </c>
      <c r="DU35" s="652">
        <v>0</v>
      </c>
      <c r="DV35" s="323">
        <v>42</v>
      </c>
      <c r="DW35" s="668">
        <v>17</v>
      </c>
      <c r="DX35" s="668">
        <v>320</v>
      </c>
      <c r="DY35" s="668">
        <v>145</v>
      </c>
      <c r="DZ35" s="668">
        <v>0</v>
      </c>
      <c r="EA35" s="668">
        <v>340</v>
      </c>
      <c r="EB35" s="668">
        <v>29</v>
      </c>
      <c r="EC35" s="668">
        <v>150</v>
      </c>
      <c r="ED35" s="668">
        <v>240</v>
      </c>
      <c r="EE35" s="668">
        <v>100</v>
      </c>
      <c r="EF35" s="668"/>
      <c r="EG35" s="526"/>
      <c r="EH35" s="321">
        <v>926</v>
      </c>
      <c r="EI35" s="524">
        <v>0</v>
      </c>
      <c r="EJ35" s="321">
        <v>0</v>
      </c>
      <c r="EK35" s="653">
        <v>0</v>
      </c>
      <c r="EL35" s="321">
        <v>0</v>
      </c>
      <c r="EM35" s="1147">
        <v>0</v>
      </c>
      <c r="EN35" s="524">
        <v>0</v>
      </c>
      <c r="EO35" s="524">
        <v>0</v>
      </c>
      <c r="EP35" s="321">
        <v>50</v>
      </c>
      <c r="EQ35" s="321">
        <v>70</v>
      </c>
      <c r="ER35" s="321">
        <v>0</v>
      </c>
      <c r="ES35" s="321">
        <v>140</v>
      </c>
      <c r="ET35" s="321">
        <v>7</v>
      </c>
      <c r="EU35" s="321">
        <v>32</v>
      </c>
      <c r="EV35" s="321">
        <v>0</v>
      </c>
      <c r="EW35" s="321">
        <v>0</v>
      </c>
      <c r="EX35" s="321">
        <v>0</v>
      </c>
      <c r="EY35" s="321">
        <v>25</v>
      </c>
      <c r="EZ35" s="321">
        <v>15</v>
      </c>
      <c r="FA35" s="321">
        <v>90</v>
      </c>
      <c r="FB35" s="321">
        <v>28</v>
      </c>
      <c r="FC35" s="321">
        <v>42</v>
      </c>
      <c r="FD35" s="321">
        <v>50</v>
      </c>
      <c r="FE35" s="321">
        <v>8</v>
      </c>
      <c r="FF35" s="321">
        <v>35</v>
      </c>
      <c r="FG35" s="524">
        <v>0</v>
      </c>
      <c r="FH35" s="654">
        <v>0</v>
      </c>
      <c r="FI35" s="321">
        <v>5</v>
      </c>
      <c r="FJ35" s="321">
        <v>0</v>
      </c>
      <c r="FK35" s="321">
        <v>0</v>
      </c>
      <c r="FL35" s="321">
        <v>170</v>
      </c>
      <c r="FM35" s="524">
        <v>0</v>
      </c>
      <c r="FN35" s="524">
        <v>0</v>
      </c>
      <c r="FO35" s="321">
        <v>0</v>
      </c>
      <c r="FP35" s="524">
        <v>0</v>
      </c>
      <c r="FQ35" s="321">
        <v>0</v>
      </c>
      <c r="FR35" s="1147">
        <v>0</v>
      </c>
      <c r="FS35" s="1147">
        <v>0</v>
      </c>
      <c r="FT35" s="1147">
        <v>0</v>
      </c>
      <c r="FU35" s="321">
        <v>150</v>
      </c>
      <c r="FV35" s="524">
        <v>0</v>
      </c>
      <c r="FW35" s="321">
        <v>414</v>
      </c>
      <c r="FX35" s="321">
        <v>17</v>
      </c>
      <c r="FY35" s="1147">
        <v>0</v>
      </c>
      <c r="FZ35" s="321">
        <v>35</v>
      </c>
      <c r="GA35" s="321">
        <v>0</v>
      </c>
      <c r="GB35" s="321">
        <v>40</v>
      </c>
      <c r="GC35" s="321">
        <v>0</v>
      </c>
      <c r="GD35" s="525">
        <v>0</v>
      </c>
      <c r="GE35" s="323">
        <v>35</v>
      </c>
      <c r="GF35" s="323">
        <v>1200</v>
      </c>
      <c r="GG35" s="323">
        <v>220</v>
      </c>
      <c r="GH35" s="528">
        <v>0</v>
      </c>
      <c r="GI35" s="323">
        <v>50</v>
      </c>
      <c r="GJ35" s="528">
        <v>0</v>
      </c>
      <c r="GK35" s="528">
        <v>0</v>
      </c>
      <c r="GL35" s="323">
        <v>75</v>
      </c>
      <c r="GM35" s="528">
        <v>0</v>
      </c>
      <c r="GN35" s="323">
        <v>0</v>
      </c>
      <c r="GO35" s="323">
        <v>350</v>
      </c>
      <c r="GP35" s="1148">
        <v>0</v>
      </c>
      <c r="GQ35" s="1241">
        <v>200</v>
      </c>
      <c r="GR35" s="1241">
        <v>1300</v>
      </c>
      <c r="GS35" s="669">
        <v>0</v>
      </c>
      <c r="GT35" s="323">
        <v>0</v>
      </c>
      <c r="GU35" s="32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19" t="s">
        <v>289</v>
      </c>
      <c r="B36" s="323">
        <v>0</v>
      </c>
      <c r="C36" s="323">
        <v>0</v>
      </c>
      <c r="D36" s="323">
        <v>180</v>
      </c>
      <c r="E36" s="323">
        <v>0</v>
      </c>
      <c r="F36" s="321">
        <v>0</v>
      </c>
      <c r="G36" s="323">
        <v>0</v>
      </c>
      <c r="H36" s="669">
        <v>0</v>
      </c>
      <c r="I36" s="527">
        <v>412</v>
      </c>
      <c r="J36" s="528">
        <v>0</v>
      </c>
      <c r="K36" s="323">
        <v>0</v>
      </c>
      <c r="L36" s="323">
        <v>0</v>
      </c>
      <c r="M36" s="323">
        <v>0</v>
      </c>
      <c r="N36" s="323">
        <v>0</v>
      </c>
      <c r="O36" s="323">
        <v>9</v>
      </c>
      <c r="P36" s="1149">
        <v>85</v>
      </c>
      <c r="Q36" s="323">
        <v>15</v>
      </c>
      <c r="R36" s="323">
        <v>335</v>
      </c>
      <c r="S36" s="323">
        <v>0</v>
      </c>
      <c r="T36" s="323">
        <v>0</v>
      </c>
      <c r="U36" s="323">
        <v>16</v>
      </c>
      <c r="V36" s="323">
        <v>16</v>
      </c>
      <c r="W36" s="323">
        <v>48</v>
      </c>
      <c r="X36" s="323">
        <v>14</v>
      </c>
      <c r="Y36" s="323">
        <v>0</v>
      </c>
      <c r="Z36" s="528">
        <v>0</v>
      </c>
      <c r="AA36" s="323">
        <v>0</v>
      </c>
      <c r="AB36" s="323">
        <v>0</v>
      </c>
      <c r="AC36" s="323">
        <v>0</v>
      </c>
      <c r="AD36" s="323">
        <v>0</v>
      </c>
      <c r="AE36" s="323">
        <v>0</v>
      </c>
      <c r="AF36" s="323">
        <v>17</v>
      </c>
      <c r="AG36" s="323">
        <v>22</v>
      </c>
      <c r="AH36" s="323">
        <v>33</v>
      </c>
      <c r="AI36" s="323">
        <v>33</v>
      </c>
      <c r="AJ36" s="323">
        <v>8</v>
      </c>
      <c r="AK36" s="323">
        <v>0</v>
      </c>
      <c r="AL36" s="323">
        <v>35</v>
      </c>
      <c r="AM36" s="323">
        <v>0</v>
      </c>
      <c r="AN36" s="323">
        <v>0</v>
      </c>
      <c r="AO36" s="323">
        <v>0</v>
      </c>
      <c r="AP36" s="323">
        <v>8</v>
      </c>
      <c r="AQ36" s="323">
        <v>220</v>
      </c>
      <c r="AR36" s="528"/>
      <c r="AS36" s="323">
        <v>0</v>
      </c>
      <c r="AT36" s="528">
        <v>0</v>
      </c>
      <c r="AU36" s="323">
        <v>0</v>
      </c>
      <c r="AV36" s="323">
        <v>0</v>
      </c>
      <c r="AW36" s="323">
        <v>0</v>
      </c>
      <c r="AX36" s="323">
        <v>0</v>
      </c>
      <c r="AY36" s="323">
        <v>25</v>
      </c>
      <c r="AZ36" s="323">
        <v>0</v>
      </c>
      <c r="BA36" s="323">
        <v>6</v>
      </c>
      <c r="BB36" s="323">
        <v>10</v>
      </c>
      <c r="BC36" s="323">
        <v>10</v>
      </c>
      <c r="BD36" s="323">
        <v>0</v>
      </c>
      <c r="BE36" s="323">
        <v>0</v>
      </c>
      <c r="BF36" s="323">
        <v>0</v>
      </c>
      <c r="BG36" s="323">
        <v>0</v>
      </c>
      <c r="BH36" s="323">
        <v>320</v>
      </c>
      <c r="BI36" s="323">
        <v>155</v>
      </c>
      <c r="BJ36" s="323">
        <v>8</v>
      </c>
      <c r="BK36" s="323">
        <v>0</v>
      </c>
      <c r="BL36" s="323">
        <v>45</v>
      </c>
      <c r="BM36" s="1149">
        <v>10</v>
      </c>
      <c r="BN36" s="528">
        <v>0</v>
      </c>
      <c r="BO36" s="323">
        <v>51</v>
      </c>
      <c r="BP36" s="528">
        <v>0</v>
      </c>
      <c r="BQ36" s="323">
        <v>40</v>
      </c>
      <c r="BR36" s="323">
        <v>8</v>
      </c>
      <c r="BS36" s="323">
        <v>0</v>
      </c>
      <c r="BT36" s="323">
        <v>9</v>
      </c>
      <c r="BU36" s="323">
        <v>33</v>
      </c>
      <c r="BV36" s="323">
        <v>11</v>
      </c>
      <c r="BW36" s="323">
        <v>128</v>
      </c>
      <c r="BX36" s="323">
        <v>35</v>
      </c>
      <c r="BY36" s="323">
        <v>0</v>
      </c>
      <c r="BZ36" s="323">
        <v>0</v>
      </c>
      <c r="CA36" s="323">
        <v>1.6</v>
      </c>
      <c r="CB36" s="323">
        <v>38</v>
      </c>
      <c r="CC36" s="323">
        <v>40</v>
      </c>
      <c r="CD36" s="323">
        <v>0</v>
      </c>
      <c r="CE36" s="323">
        <v>0</v>
      </c>
      <c r="CF36" s="323">
        <v>163</v>
      </c>
      <c r="CG36" s="323">
        <v>0</v>
      </c>
      <c r="CH36" s="323">
        <v>30</v>
      </c>
      <c r="CI36" s="528">
        <v>0</v>
      </c>
      <c r="CJ36" s="323">
        <v>0</v>
      </c>
      <c r="CK36" s="655">
        <v>138</v>
      </c>
      <c r="CL36" s="323">
        <v>18</v>
      </c>
      <c r="CM36" s="323">
        <v>0</v>
      </c>
      <c r="CN36" s="323">
        <v>10</v>
      </c>
      <c r="CO36" s="323">
        <v>310</v>
      </c>
      <c r="CP36" s="323">
        <v>17</v>
      </c>
      <c r="CQ36" s="1389">
        <v>0</v>
      </c>
      <c r="CR36" s="1150">
        <v>0</v>
      </c>
      <c r="CS36" s="323">
        <v>80</v>
      </c>
      <c r="CT36" s="656">
        <v>0</v>
      </c>
      <c r="CU36" s="656">
        <v>0</v>
      </c>
      <c r="CV36" s="1151">
        <v>9</v>
      </c>
      <c r="CW36" s="656">
        <v>0</v>
      </c>
      <c r="CX36" s="1151">
        <v>17</v>
      </c>
      <c r="CY36" s="1151">
        <v>20</v>
      </c>
      <c r="CZ36" s="323">
        <v>25</v>
      </c>
      <c r="DA36" s="323">
        <v>34</v>
      </c>
      <c r="DB36" s="323">
        <v>6</v>
      </c>
      <c r="DC36" s="323">
        <v>80</v>
      </c>
      <c r="DD36" s="323">
        <v>57</v>
      </c>
      <c r="DE36" s="323">
        <v>17</v>
      </c>
      <c r="DF36" s="323">
        <v>17</v>
      </c>
      <c r="DG36" s="323">
        <v>5</v>
      </c>
      <c r="DH36" s="323">
        <v>65</v>
      </c>
      <c r="DI36" s="323">
        <v>0</v>
      </c>
      <c r="DJ36" s="323">
        <v>17</v>
      </c>
      <c r="DK36" s="323">
        <v>100</v>
      </c>
      <c r="DL36" s="323">
        <v>36</v>
      </c>
      <c r="DM36" s="323">
        <v>25</v>
      </c>
      <c r="DN36" s="323">
        <v>380</v>
      </c>
      <c r="DO36" s="323">
        <v>17</v>
      </c>
      <c r="DP36" s="323">
        <v>50</v>
      </c>
      <c r="DQ36" s="323">
        <v>35</v>
      </c>
      <c r="DR36" s="323">
        <v>17</v>
      </c>
      <c r="DS36" s="323">
        <v>0</v>
      </c>
      <c r="DT36" s="323">
        <v>17</v>
      </c>
      <c r="DU36" s="323">
        <v>35</v>
      </c>
      <c r="DV36" s="323">
        <v>0</v>
      </c>
      <c r="DW36" s="323">
        <v>0</v>
      </c>
      <c r="DX36" s="323">
        <v>330</v>
      </c>
      <c r="DY36" s="323">
        <v>17</v>
      </c>
      <c r="DZ36" s="323">
        <v>0</v>
      </c>
      <c r="EA36" s="323">
        <v>340</v>
      </c>
      <c r="EB36" s="323">
        <v>20</v>
      </c>
      <c r="EC36" s="323">
        <v>150</v>
      </c>
      <c r="ED36" s="323">
        <v>240</v>
      </c>
      <c r="EE36" s="323">
        <v>100</v>
      </c>
      <c r="EF36" s="323"/>
      <c r="EG36" s="529"/>
      <c r="EH36" s="323">
        <v>926</v>
      </c>
      <c r="EI36" s="528">
        <v>0</v>
      </c>
      <c r="EJ36" s="323">
        <v>0</v>
      </c>
      <c r="EK36" s="656">
        <v>0</v>
      </c>
      <c r="EL36" s="323">
        <v>0</v>
      </c>
      <c r="EM36" s="1151">
        <v>0</v>
      </c>
      <c r="EN36" s="528">
        <v>0</v>
      </c>
      <c r="EO36" s="528">
        <v>0</v>
      </c>
      <c r="EP36" s="323">
        <v>0</v>
      </c>
      <c r="EQ36" s="323">
        <v>0</v>
      </c>
      <c r="ER36" s="323">
        <v>0</v>
      </c>
      <c r="ES36" s="323">
        <v>140</v>
      </c>
      <c r="ET36" s="323">
        <v>7</v>
      </c>
      <c r="EU36" s="323">
        <v>0</v>
      </c>
      <c r="EV36" s="323">
        <v>0</v>
      </c>
      <c r="EW36" s="323">
        <v>0</v>
      </c>
      <c r="EX36" s="323">
        <v>0</v>
      </c>
      <c r="EY36" s="323">
        <v>25</v>
      </c>
      <c r="EZ36" s="323">
        <v>0</v>
      </c>
      <c r="FA36" s="323">
        <v>50</v>
      </c>
      <c r="FB36" s="323">
        <v>28</v>
      </c>
      <c r="FC36" s="323">
        <v>42</v>
      </c>
      <c r="FD36" s="323">
        <v>40</v>
      </c>
      <c r="FE36" s="323">
        <v>0</v>
      </c>
      <c r="FF36" s="323">
        <v>16</v>
      </c>
      <c r="FG36" s="528">
        <v>0</v>
      </c>
      <c r="FH36" s="657">
        <v>0</v>
      </c>
      <c r="FI36" s="323">
        <v>5</v>
      </c>
      <c r="FJ36" s="323">
        <v>0</v>
      </c>
      <c r="FK36" s="323">
        <v>0</v>
      </c>
      <c r="FL36" s="323">
        <v>170</v>
      </c>
      <c r="FM36" s="528">
        <v>0</v>
      </c>
      <c r="FN36" s="528">
        <v>0</v>
      </c>
      <c r="FO36" s="323">
        <v>0</v>
      </c>
      <c r="FP36" s="528">
        <v>0</v>
      </c>
      <c r="FQ36" s="323">
        <v>0</v>
      </c>
      <c r="FR36" s="1151">
        <v>0</v>
      </c>
      <c r="FS36" s="1151">
        <v>0</v>
      </c>
      <c r="FT36" s="1151">
        <v>0</v>
      </c>
      <c r="FU36" s="323">
        <v>150</v>
      </c>
      <c r="FV36" s="528">
        <v>0</v>
      </c>
      <c r="FW36" s="323">
        <v>414</v>
      </c>
      <c r="FX36" s="323">
        <v>17</v>
      </c>
      <c r="FY36" s="1151">
        <v>0</v>
      </c>
      <c r="FZ36" s="323">
        <v>35</v>
      </c>
      <c r="GA36" s="323">
        <v>0</v>
      </c>
      <c r="GB36" s="323">
        <v>6</v>
      </c>
      <c r="GC36" s="323">
        <v>0</v>
      </c>
      <c r="GD36" s="323">
        <v>8</v>
      </c>
      <c r="GE36" s="323">
        <v>35</v>
      </c>
      <c r="GF36" s="323">
        <v>1200</v>
      </c>
      <c r="GG36" s="323">
        <v>220</v>
      </c>
      <c r="GH36" s="528"/>
      <c r="GI36" s="323">
        <v>35</v>
      </c>
      <c r="GJ36" s="323">
        <v>6</v>
      </c>
      <c r="GK36" s="323">
        <v>100</v>
      </c>
      <c r="GL36" s="323">
        <v>0</v>
      </c>
      <c r="GM36" s="528">
        <v>0</v>
      </c>
      <c r="GN36" s="323"/>
      <c r="GO36" s="323">
        <v>350</v>
      </c>
      <c r="GP36" s="323">
        <v>30</v>
      </c>
      <c r="GQ36" s="323">
        <v>200</v>
      </c>
      <c r="GR36" s="323">
        <v>1300</v>
      </c>
      <c r="GS36" s="323">
        <v>130</v>
      </c>
      <c r="GT36" s="323">
        <v>0</v>
      </c>
      <c r="GU36" s="323"/>
      <c r="GV36" s="7" t="s">
        <v>946</v>
      </c>
      <c r="GW36" s="7"/>
      <c r="GX36" s="7"/>
      <c r="GY36" s="15" t="s">
        <v>994</v>
      </c>
      <c r="GZ36" s="7" t="s">
        <v>995</v>
      </c>
      <c r="HA36" s="15" t="s">
        <v>996</v>
      </c>
      <c r="HB36" s="7" t="s">
        <v>997</v>
      </c>
      <c r="HC36" s="15" t="s">
        <v>998</v>
      </c>
      <c r="HD36" s="7" t="s">
        <v>999</v>
      </c>
      <c r="HE36" s="7" t="s">
        <v>1000</v>
      </c>
      <c r="HF36" s="7" t="s">
        <v>1001</v>
      </c>
      <c r="HG36" s="7" t="s">
        <v>1002</v>
      </c>
      <c r="HH36" s="7"/>
      <c r="HI36" s="7"/>
      <c r="HJ36" s="7"/>
      <c r="HK36" s="7"/>
      <c r="HL36" s="7"/>
    </row>
    <row r="37" spans="1:220" ht="30" customHeight="1" thickBot="1">
      <c r="A37" s="296" t="s">
        <v>290</v>
      </c>
      <c r="B37" s="324">
        <f>[1]Master!B21</f>
        <v>0</v>
      </c>
      <c r="C37" s="324">
        <f>[1]Master!C21</f>
        <v>0</v>
      </c>
      <c r="D37" s="324">
        <f>[1]Master!D21</f>
        <v>190</v>
      </c>
      <c r="E37" s="324">
        <f>[1]Master!E21</f>
        <v>0</v>
      </c>
      <c r="F37" s="324">
        <f>[1]Master!F21</f>
        <v>0</v>
      </c>
      <c r="G37" s="324">
        <f>[1]Master!G21</f>
        <v>0</v>
      </c>
      <c r="H37" s="324">
        <f>[1]Master!H21</f>
        <v>0</v>
      </c>
      <c r="I37" s="324">
        <f>[1]Master!I21</f>
        <v>363</v>
      </c>
      <c r="J37" s="324">
        <f>[1]Master!J21</f>
        <v>0</v>
      </c>
      <c r="K37" s="324">
        <f>[1]Master!K21</f>
        <v>0</v>
      </c>
      <c r="L37" s="324">
        <f>[1]Master!L21</f>
        <v>0</v>
      </c>
      <c r="M37" s="324">
        <f>[1]Master!M21</f>
        <v>0</v>
      </c>
      <c r="N37" s="324">
        <f>[1]Master!N21</f>
        <v>0</v>
      </c>
      <c r="O37" s="324">
        <f>[1]Master!O21</f>
        <v>0</v>
      </c>
      <c r="P37" s="324">
        <f>[1]Master!P21</f>
        <v>0</v>
      </c>
      <c r="Q37" s="324">
        <f>[1]Master!Q21</f>
        <v>0</v>
      </c>
      <c r="R37" s="324">
        <f>[1]Master!R21</f>
        <v>290</v>
      </c>
      <c r="S37" s="324">
        <f>[1]Master!S21</f>
        <v>0</v>
      </c>
      <c r="T37" s="324">
        <f>[1]Master!T21</f>
        <v>0</v>
      </c>
      <c r="U37" s="324">
        <f>[1]Master!U21</f>
        <v>0</v>
      </c>
      <c r="V37" s="324">
        <f>[1]Master!V21</f>
        <v>0</v>
      </c>
      <c r="W37" s="324">
        <f>[1]Master!W21</f>
        <v>16</v>
      </c>
      <c r="X37" s="324">
        <f>[1]Master!X21</f>
        <v>0</v>
      </c>
      <c r="Y37" s="324">
        <f>[1]Master!Y21</f>
        <v>0</v>
      </c>
      <c r="Z37" s="324">
        <f>[1]Master!Z21</f>
        <v>0</v>
      </c>
      <c r="AA37" s="324">
        <f>[1]Master!AA21</f>
        <v>0</v>
      </c>
      <c r="AB37" s="324">
        <f>[1]Master!AB21</f>
        <v>0</v>
      </c>
      <c r="AC37" s="324">
        <f>[1]Master!AC21</f>
        <v>0</v>
      </c>
      <c r="AD37" s="324">
        <f>[1]Master!AD21</f>
        <v>0</v>
      </c>
      <c r="AE37" s="324">
        <f>[1]Master!AE21</f>
        <v>0</v>
      </c>
      <c r="AF37" s="324">
        <f>[1]Master!AF21</f>
        <v>17</v>
      </c>
      <c r="AG37" s="324">
        <f>[1]Master!AG21</f>
        <v>22</v>
      </c>
      <c r="AH37" s="324">
        <f>[1]Master!AH21</f>
        <v>25</v>
      </c>
      <c r="AI37" s="324">
        <f>[1]Master!AI21</f>
        <v>15</v>
      </c>
      <c r="AJ37" s="324">
        <f>[1]Master!AJ21</f>
        <v>0</v>
      </c>
      <c r="AK37" s="324">
        <f>[1]Master!AK21</f>
        <v>0</v>
      </c>
      <c r="AL37" s="324">
        <f>[1]Master!AL21</f>
        <v>35</v>
      </c>
      <c r="AM37" s="324">
        <f>[1]Master!AM21</f>
        <v>0</v>
      </c>
      <c r="AN37" s="324">
        <f>[1]Master!AN21</f>
        <v>0</v>
      </c>
      <c r="AO37" s="324">
        <f>[1]Master!AO21</f>
        <v>0</v>
      </c>
      <c r="AP37" s="324">
        <f>[1]Master!AP21</f>
        <v>0</v>
      </c>
      <c r="AQ37" s="324">
        <f>[1]Master!AQ21</f>
        <v>218</v>
      </c>
      <c r="AR37" s="324">
        <f>[1]Master!AR21</f>
        <v>0</v>
      </c>
      <c r="AS37" s="324">
        <f>[1]Master!AS21</f>
        <v>0</v>
      </c>
      <c r="AT37" s="324">
        <f>[1]Master!AT21</f>
        <v>0</v>
      </c>
      <c r="AU37" s="324">
        <f>[1]Master!AU21</f>
        <v>0</v>
      </c>
      <c r="AV37" s="324">
        <f>[1]Master!AV21</f>
        <v>0</v>
      </c>
      <c r="AW37" s="324">
        <f>[1]Master!AW21</f>
        <v>0</v>
      </c>
      <c r="AX37" s="324">
        <f>[1]Master!AX21</f>
        <v>0</v>
      </c>
      <c r="AY37" s="324">
        <f>[1]Master!AY21</f>
        <v>0</v>
      </c>
      <c r="AZ37" s="324">
        <f>[1]Master!AZ21</f>
        <v>0</v>
      </c>
      <c r="BA37" s="324">
        <f>[1]Master!BA21</f>
        <v>6</v>
      </c>
      <c r="BB37" s="324">
        <f>[1]Master!BB21</f>
        <v>10</v>
      </c>
      <c r="BC37" s="324">
        <f>[1]Master!BC21</f>
        <v>5</v>
      </c>
      <c r="BD37" s="324">
        <f>[1]Master!BD21</f>
        <v>0</v>
      </c>
      <c r="BE37" s="324">
        <f>[1]Master!BE21</f>
        <v>0</v>
      </c>
      <c r="BF37" s="324">
        <f>[1]Master!BF21</f>
        <v>0</v>
      </c>
      <c r="BG37" s="324">
        <f>[1]Master!BG21</f>
        <v>0</v>
      </c>
      <c r="BH37" s="324">
        <f>[1]Master!BH21</f>
        <v>320</v>
      </c>
      <c r="BI37" s="324">
        <f>[1]Master!BI21</f>
        <v>152</v>
      </c>
      <c r="BJ37" s="324">
        <f>[1]Master!BJ21</f>
        <v>5</v>
      </c>
      <c r="BK37" s="324">
        <f>[1]Master!BK21</f>
        <v>0</v>
      </c>
      <c r="BL37" s="324">
        <f>[1]Master!BL21</f>
        <v>46</v>
      </c>
      <c r="BM37" s="324">
        <f>[1]Master!BM21</f>
        <v>10</v>
      </c>
      <c r="BN37" s="324">
        <f>[1]Master!BN21</f>
        <v>0</v>
      </c>
      <c r="BO37" s="324">
        <f>[1]Master!BO21</f>
        <v>51</v>
      </c>
      <c r="BP37" s="324">
        <f>[1]Master!BP21</f>
        <v>0</v>
      </c>
      <c r="BQ37" s="324">
        <f>[1]Master!BQ21</f>
        <v>0</v>
      </c>
      <c r="BR37" s="324">
        <f>[1]Master!BR21</f>
        <v>0</v>
      </c>
      <c r="BS37" s="324">
        <f>[1]Master!BS21</f>
        <v>0</v>
      </c>
      <c r="BT37" s="324">
        <f>[1]Master!BT21</f>
        <v>0</v>
      </c>
      <c r="BU37" s="324">
        <f>[1]Master!BU21</f>
        <v>33</v>
      </c>
      <c r="BV37" s="324">
        <f>[1]Master!BV21</f>
        <v>11</v>
      </c>
      <c r="BW37" s="324">
        <f>[1]Master!BW21</f>
        <v>94</v>
      </c>
      <c r="BX37" s="324">
        <f>[1]Master!BX21</f>
        <v>69</v>
      </c>
      <c r="BY37" s="324">
        <f>[1]Master!BY21</f>
        <v>0</v>
      </c>
      <c r="BZ37" s="324">
        <f>[1]Master!BZ21</f>
        <v>0</v>
      </c>
      <c r="CA37" s="324">
        <f>[1]Master!CA21</f>
        <v>0</v>
      </c>
      <c r="CB37" s="324">
        <f>[1]Master!CB21</f>
        <v>38</v>
      </c>
      <c r="CC37" s="324">
        <f>[1]Master!CC21</f>
        <v>40</v>
      </c>
      <c r="CD37" s="324">
        <f>[1]Master!CD21</f>
        <v>0</v>
      </c>
      <c r="CE37" s="324">
        <f>[1]Master!CE21</f>
        <v>0</v>
      </c>
      <c r="CF37" s="324">
        <f>[1]Master!CF21</f>
        <v>120</v>
      </c>
      <c r="CG37" s="324">
        <f>[1]Master!CG21</f>
        <v>0</v>
      </c>
      <c r="CH37" s="324">
        <f>[1]Master!CH21</f>
        <v>30</v>
      </c>
      <c r="CI37" s="1390">
        <f>[1]Master!CI21</f>
        <v>0</v>
      </c>
      <c r="CJ37" s="324">
        <f>[1]Master!CJ21</f>
        <v>0</v>
      </c>
      <c r="CK37" s="324">
        <f>[1]Master!CK21</f>
        <v>138</v>
      </c>
      <c r="CL37" s="324">
        <f>[1]Master!CL21</f>
        <v>18</v>
      </c>
      <c r="CM37" s="324">
        <f>[1]Master!CM21</f>
        <v>0</v>
      </c>
      <c r="CN37" s="324">
        <f>[1]Master!CN21</f>
        <v>10</v>
      </c>
      <c r="CO37" s="324">
        <f>[1]Master!CO21</f>
        <v>290</v>
      </c>
      <c r="CP37" s="324">
        <f>[1]Master!CP21</f>
        <v>16</v>
      </c>
      <c r="CQ37" s="324">
        <f>[1]Master!CQ21</f>
        <v>0</v>
      </c>
      <c r="CR37" s="324">
        <f>[1]Master!CR21</f>
        <v>0</v>
      </c>
      <c r="CS37" s="324">
        <f>[1]Master!CS21</f>
        <v>0</v>
      </c>
      <c r="CT37" s="324">
        <f>[1]Master!CT21</f>
        <v>0</v>
      </c>
      <c r="CU37" s="324">
        <f>[1]Master!CU21</f>
        <v>0</v>
      </c>
      <c r="CV37" s="324">
        <f>[1]Master!CV21</f>
        <v>10</v>
      </c>
      <c r="CW37" s="324">
        <f>[1]Master!CW21</f>
        <v>0</v>
      </c>
      <c r="CX37" s="324">
        <f>[1]Master!CX21</f>
        <v>0</v>
      </c>
      <c r="CY37" s="324">
        <f>[1]Master!CY21</f>
        <v>2</v>
      </c>
      <c r="CZ37" s="324">
        <f>[1]Master!CZ21</f>
        <v>4</v>
      </c>
      <c r="DA37" s="324">
        <f>[1]Master!DA21</f>
        <v>0</v>
      </c>
      <c r="DB37" s="324">
        <f>[1]Master!DB21</f>
        <v>5</v>
      </c>
      <c r="DC37" s="324">
        <f>[1]Master!DC21</f>
        <v>80</v>
      </c>
      <c r="DD37" s="324">
        <f>[1]Master!DD21</f>
        <v>9</v>
      </c>
      <c r="DE37" s="324">
        <f>[1]Master!DE21</f>
        <v>0</v>
      </c>
      <c r="DF37" s="324">
        <f>[1]Master!DF21</f>
        <v>0</v>
      </c>
      <c r="DG37" s="324">
        <f>[1]Master!DG21</f>
        <v>1</v>
      </c>
      <c r="DH37" s="324">
        <f>[1]Master!DH21</f>
        <v>60</v>
      </c>
      <c r="DI37" s="324">
        <f>[1]Master!DI21</f>
        <v>0</v>
      </c>
      <c r="DJ37" s="324">
        <f>[1]Master!DJ21</f>
        <v>0</v>
      </c>
      <c r="DK37" s="324">
        <f>[1]Master!DK21</f>
        <v>0</v>
      </c>
      <c r="DL37" s="324">
        <f>[1]Master!DL21</f>
        <v>0</v>
      </c>
      <c r="DM37" s="324">
        <f>[1]Master!DM21</f>
        <v>6</v>
      </c>
      <c r="DN37" s="324">
        <f>[1]Master!DN21</f>
        <v>370</v>
      </c>
      <c r="DO37" s="324">
        <f>[1]Master!DO21</f>
        <v>5</v>
      </c>
      <c r="DP37" s="324">
        <f>[1]Master!DP21</f>
        <v>1</v>
      </c>
      <c r="DQ37" s="324">
        <f>[1]Master!DQ21</f>
        <v>0</v>
      </c>
      <c r="DR37" s="324">
        <f>[1]Master!DR21</f>
        <v>17</v>
      </c>
      <c r="DS37" s="324">
        <f>[1]Master!DS21</f>
        <v>0</v>
      </c>
      <c r="DT37" s="324">
        <f>[1]Master!DT21</f>
        <v>0</v>
      </c>
      <c r="DU37" s="324">
        <f>[1]Master!DU21</f>
        <v>2</v>
      </c>
      <c r="DV37" s="324">
        <f>[1]Master!DV21</f>
        <v>0</v>
      </c>
      <c r="DW37" s="324">
        <f>[1]Master!DW21</f>
        <v>0</v>
      </c>
      <c r="DX37" s="324">
        <f>[1]Master!DX21</f>
        <v>330</v>
      </c>
      <c r="DY37" s="324">
        <f>[1]Master!DY21</f>
        <v>17</v>
      </c>
      <c r="DZ37" s="324">
        <f>[1]Master!DZ21</f>
        <v>0</v>
      </c>
      <c r="EA37" s="324">
        <f>[1]Master!EA21</f>
        <v>340</v>
      </c>
      <c r="EB37" s="324">
        <f>[1]Master!EB21</f>
        <v>0</v>
      </c>
      <c r="EC37" s="324">
        <f>[1]Master!EC21</f>
        <v>158</v>
      </c>
      <c r="ED37" s="324">
        <f>[1]Master!ED21</f>
        <v>241</v>
      </c>
      <c r="EE37" s="324">
        <f>[1]Master!EE21</f>
        <v>100</v>
      </c>
      <c r="EF37" s="324">
        <f>[1]Master!EF21</f>
        <v>8</v>
      </c>
      <c r="EG37" s="324">
        <f>[1]Master!EG21</f>
        <v>0</v>
      </c>
      <c r="EH37" s="324">
        <f>[1]Master!EH21</f>
        <v>624</v>
      </c>
      <c r="EI37" s="324">
        <f>[1]Master!EI21</f>
        <v>0</v>
      </c>
      <c r="EJ37" s="324">
        <f>[1]Master!EJ21</f>
        <v>0</v>
      </c>
      <c r="EK37" s="324">
        <f>[1]Master!EK21</f>
        <v>0</v>
      </c>
      <c r="EL37" s="324">
        <f>[1]Master!EL21</f>
        <v>0</v>
      </c>
      <c r="EM37" s="324">
        <f>[1]Master!EM21</f>
        <v>0</v>
      </c>
      <c r="EN37" s="324">
        <f>[1]Master!EN21</f>
        <v>0</v>
      </c>
      <c r="EO37" s="324">
        <f>[1]Master!EO21</f>
        <v>0</v>
      </c>
      <c r="EP37" s="324">
        <f>[1]Master!EP21</f>
        <v>0</v>
      </c>
      <c r="EQ37" s="324">
        <f>[1]Master!EQ21</f>
        <v>0</v>
      </c>
      <c r="ER37" s="324">
        <f>[1]Master!ER21</f>
        <v>0</v>
      </c>
      <c r="ES37" s="324">
        <f>[1]Master!ES21</f>
        <v>142</v>
      </c>
      <c r="ET37" s="324">
        <f>[1]Master!ET21</f>
        <v>4</v>
      </c>
      <c r="EU37" s="324">
        <f>[1]Master!EU21</f>
        <v>0</v>
      </c>
      <c r="EV37" s="324">
        <f>[1]Master!EV21</f>
        <v>0</v>
      </c>
      <c r="EW37" s="324">
        <f>[1]Master!EW21</f>
        <v>0</v>
      </c>
      <c r="EX37" s="324">
        <f>[1]Master!EX21</f>
        <v>0</v>
      </c>
      <c r="EY37" s="324">
        <f>[1]Master!EY21</f>
        <v>0</v>
      </c>
      <c r="EZ37" s="324">
        <f>[1]Master!EZ21</f>
        <v>0</v>
      </c>
      <c r="FA37" s="324">
        <f>[1]Master!FA21</f>
        <v>0</v>
      </c>
      <c r="FB37" s="324">
        <f>[1]Master!FB21</f>
        <v>0</v>
      </c>
      <c r="FC37" s="324">
        <f>[1]Master!FC21</f>
        <v>0</v>
      </c>
      <c r="FD37" s="324">
        <f>[1]Master!FD21</f>
        <v>0</v>
      </c>
      <c r="FE37" s="324">
        <f>[1]Master!FE21</f>
        <v>0</v>
      </c>
      <c r="FF37" s="324">
        <f>[1]Master!FF21</f>
        <v>0</v>
      </c>
      <c r="FG37" s="324">
        <f>[1]Master!FG21</f>
        <v>0</v>
      </c>
      <c r="FH37" s="324">
        <f>[1]Master!FH21</f>
        <v>0</v>
      </c>
      <c r="FI37" s="324">
        <f>[1]Master!FI21</f>
        <v>2</v>
      </c>
      <c r="FJ37" s="324">
        <f>[1]Master!FJ21</f>
        <v>0</v>
      </c>
      <c r="FK37" s="324">
        <f>[1]Master!FK21</f>
        <v>0</v>
      </c>
      <c r="FL37" s="324">
        <f>[1]Master!FL21</f>
        <v>170</v>
      </c>
      <c r="FM37" s="324">
        <f>[1]Master!FM21</f>
        <v>0</v>
      </c>
      <c r="FN37" s="324">
        <f>[1]Master!FN21</f>
        <v>0</v>
      </c>
      <c r="FO37" s="324">
        <f>[1]Master!FO21</f>
        <v>0</v>
      </c>
      <c r="FP37" s="324">
        <f>[1]Master!FP21</f>
        <v>0</v>
      </c>
      <c r="FQ37" s="324">
        <f>[1]Master!FQ21</f>
        <v>0</v>
      </c>
      <c r="FR37" s="324">
        <f>[1]Master!FR21</f>
        <v>0</v>
      </c>
      <c r="FS37" s="324">
        <f>[1]Master!FS21</f>
        <v>0</v>
      </c>
      <c r="FT37" s="324">
        <f>[1]Master!FT21</f>
        <v>0</v>
      </c>
      <c r="FU37" s="324">
        <f>[1]Master!FU21</f>
        <v>127</v>
      </c>
      <c r="FV37" s="324">
        <f>[1]Master!FV21</f>
        <v>0</v>
      </c>
      <c r="FW37" s="324">
        <f>[1]Master!FW21</f>
        <v>347</v>
      </c>
      <c r="FX37" s="324">
        <f>[1]Master!FX21</f>
        <v>0</v>
      </c>
      <c r="FY37" s="324">
        <f>[1]Master!FY21</f>
        <v>0</v>
      </c>
      <c r="FZ37" s="324">
        <f>[1]Master!FZ21</f>
        <v>0</v>
      </c>
      <c r="GA37" s="324">
        <f>[1]Master!GA21</f>
        <v>0</v>
      </c>
      <c r="GB37" s="324">
        <f>[1]Master!GB21</f>
        <v>0</v>
      </c>
      <c r="GC37" s="324">
        <f>[1]Master!GC21</f>
        <v>0</v>
      </c>
      <c r="GD37" s="324">
        <f>[1]Master!GD21</f>
        <v>1</v>
      </c>
      <c r="GE37" s="324">
        <f>[1]Master!GE21</f>
        <v>0</v>
      </c>
      <c r="GF37" s="324">
        <f>[1]Master!GF21</f>
        <v>910</v>
      </c>
      <c r="GG37" s="324">
        <f>[1]Master!GG21</f>
        <v>220</v>
      </c>
      <c r="GH37" s="324">
        <f>[1]Master!GH21</f>
        <v>0</v>
      </c>
      <c r="GI37" s="324">
        <f>[1]Master!GI21</f>
        <v>0</v>
      </c>
      <c r="GJ37" s="324">
        <f>[1]Master!GJ21</f>
        <v>0</v>
      </c>
      <c r="GK37" s="324">
        <f>[1]Master!GK21</f>
        <v>7</v>
      </c>
      <c r="GL37" s="324">
        <f>[1]Master!GL21</f>
        <v>0</v>
      </c>
      <c r="GM37" s="324">
        <f>[1]Master!GM21</f>
        <v>0</v>
      </c>
      <c r="GN37" s="324">
        <f>[1]Master!GN21</f>
        <v>0</v>
      </c>
      <c r="GO37" s="324">
        <f>[1]Master!GO21</f>
        <v>359</v>
      </c>
      <c r="GP37" s="324">
        <f>[1]Master!GP21</f>
        <v>9</v>
      </c>
      <c r="GQ37" s="324">
        <f>[1]Master!GQ21</f>
        <v>150</v>
      </c>
      <c r="GR37" s="324">
        <f>[1]Master!GR21</f>
        <v>1109</v>
      </c>
      <c r="GS37" s="324">
        <f>[1]Master!GS21</f>
        <v>20</v>
      </c>
      <c r="GT37" s="324">
        <f>[1]Master!GT21</f>
        <v>0</v>
      </c>
      <c r="GU37" s="324">
        <f>[1]Master!GU21</f>
        <v>0</v>
      </c>
      <c r="GV37" s="7"/>
      <c r="GW37" s="15"/>
      <c r="GX37" s="15"/>
      <c r="GY37" s="1242">
        <f>GY31+HA31</f>
        <v>114752841</v>
      </c>
      <c r="GZ37" s="1242">
        <f>GZ31</f>
        <v>18827636</v>
      </c>
      <c r="HA37" s="1243">
        <f>HB31+HF31</f>
        <v>10000</v>
      </c>
      <c r="HB37" s="1243">
        <f>HD31</f>
        <v>72005578</v>
      </c>
      <c r="HC37" s="1242">
        <f>HC31+HG31</f>
        <v>12512895</v>
      </c>
      <c r="HD37" s="1242">
        <f>HH31</f>
        <v>2446080</v>
      </c>
      <c r="HE37" s="1242">
        <f>HI31</f>
        <v>2523927</v>
      </c>
      <c r="HF37" s="15">
        <f>HJ31</f>
        <v>37440</v>
      </c>
      <c r="HG37" s="15">
        <f>HE31</f>
        <v>906420</v>
      </c>
      <c r="HH37" s="7"/>
      <c r="HI37" s="7"/>
      <c r="HJ37" s="7"/>
      <c r="HK37" s="7"/>
      <c r="HL37" s="7"/>
    </row>
    <row r="38" spans="1:220" ht="30" customHeight="1">
      <c r="A38" s="16"/>
      <c r="B38" s="325"/>
      <c r="C38" s="325"/>
      <c r="D38" s="325"/>
      <c r="E38" s="325"/>
      <c r="F38" s="325"/>
      <c r="G38" s="325"/>
      <c r="H38" s="325"/>
      <c r="I38" s="325">
        <v>299430</v>
      </c>
      <c r="J38" s="325"/>
      <c r="K38" s="325"/>
      <c r="L38" s="325"/>
      <c r="M38" s="325"/>
      <c r="N38" s="325"/>
      <c r="O38" s="325"/>
      <c r="P38" s="325"/>
      <c r="Q38" s="325"/>
      <c r="R38" s="325"/>
      <c r="S38" s="326"/>
      <c r="T38" s="325"/>
      <c r="U38" s="325"/>
      <c r="V38" s="325"/>
      <c r="W38" s="325">
        <v>299565</v>
      </c>
      <c r="X38" s="325"/>
      <c r="Y38" s="325"/>
      <c r="Z38" s="325"/>
      <c r="AA38" s="325"/>
      <c r="AB38" s="325"/>
      <c r="AC38" s="325"/>
      <c r="AD38" s="325"/>
      <c r="AE38" s="325"/>
      <c r="AF38" s="325"/>
      <c r="AG38" s="325"/>
      <c r="AH38" s="325"/>
      <c r="AI38" s="325"/>
      <c r="AJ38" s="325"/>
      <c r="AK38" s="325"/>
      <c r="AL38" s="325"/>
      <c r="AM38" s="325"/>
      <c r="AN38" s="325"/>
      <c r="AO38" s="325"/>
      <c r="AP38" s="325"/>
      <c r="AQ38" s="325"/>
      <c r="AR38" s="325"/>
      <c r="AS38" s="325"/>
      <c r="AT38" s="325"/>
      <c r="AU38" s="325"/>
      <c r="AV38" s="325"/>
      <c r="AW38" s="325"/>
      <c r="AX38" s="1391">
        <v>399366</v>
      </c>
      <c r="AY38" s="325">
        <v>399587</v>
      </c>
      <c r="AZ38" s="325"/>
      <c r="BA38" s="325"/>
      <c r="BB38" s="325"/>
      <c r="BC38" s="325"/>
      <c r="BD38" s="325"/>
      <c r="BE38" s="325"/>
      <c r="BF38" s="325"/>
      <c r="BG38" s="325">
        <v>299667</v>
      </c>
      <c r="BH38" s="325">
        <v>299280</v>
      </c>
      <c r="BI38" s="325">
        <v>299277</v>
      </c>
      <c r="BJ38" s="325"/>
      <c r="BK38" s="325"/>
      <c r="BL38" s="325"/>
      <c r="BM38" s="325"/>
      <c r="BN38" s="325"/>
      <c r="BO38" s="325"/>
      <c r="BP38" s="325"/>
      <c r="BQ38" s="325"/>
      <c r="BR38" s="325"/>
      <c r="BS38" s="325"/>
      <c r="BT38" s="325"/>
      <c r="BU38" s="325"/>
      <c r="BV38" s="325"/>
      <c r="BW38" s="325"/>
      <c r="BX38" s="325">
        <v>299772</v>
      </c>
      <c r="BY38" s="325"/>
      <c r="BZ38" s="325"/>
      <c r="CA38" s="325"/>
      <c r="CB38" s="325"/>
      <c r="CC38" s="325"/>
      <c r="CD38" s="325"/>
      <c r="CE38" s="325"/>
      <c r="CF38" s="325"/>
      <c r="CG38" s="325"/>
      <c r="CH38" s="325"/>
      <c r="CI38" s="325">
        <v>299755</v>
      </c>
      <c r="CJ38" s="325"/>
      <c r="CK38" s="325"/>
      <c r="CL38" s="325"/>
      <c r="CM38" s="325"/>
      <c r="CN38" s="325"/>
      <c r="CO38" s="325"/>
      <c r="CP38" s="530"/>
      <c r="CQ38" s="530"/>
      <c r="CR38" s="325"/>
      <c r="CS38" s="325">
        <v>299472</v>
      </c>
      <c r="CT38" s="325"/>
      <c r="CU38" s="325"/>
      <c r="CV38" s="1391">
        <v>299523</v>
      </c>
      <c r="CW38" s="1391"/>
      <c r="CX38" s="1391">
        <v>299563</v>
      </c>
      <c r="CY38" s="1391"/>
      <c r="CZ38" s="1391">
        <v>399588</v>
      </c>
      <c r="DA38" s="325">
        <v>399244</v>
      </c>
      <c r="DB38" s="325">
        <v>299281</v>
      </c>
      <c r="DC38" s="325">
        <v>299229</v>
      </c>
      <c r="DD38" s="325">
        <v>299524</v>
      </c>
      <c r="DE38" s="325">
        <v>299566</v>
      </c>
      <c r="DF38" s="1391">
        <v>399747</v>
      </c>
      <c r="DG38" s="1391"/>
      <c r="DH38" s="1391">
        <v>399277</v>
      </c>
      <c r="DI38" s="1391"/>
      <c r="DJ38" s="1391">
        <v>399575</v>
      </c>
      <c r="DK38" s="1391">
        <v>399337</v>
      </c>
      <c r="DL38" s="1391">
        <v>399467</v>
      </c>
      <c r="DM38" s="325">
        <v>399589</v>
      </c>
      <c r="DN38" s="325">
        <v>299230</v>
      </c>
      <c r="DO38" s="325">
        <v>299765</v>
      </c>
      <c r="DP38" s="325"/>
      <c r="DQ38" s="325"/>
      <c r="DR38" s="325"/>
      <c r="DS38" s="325"/>
      <c r="DT38" s="325"/>
      <c r="DU38" s="325"/>
      <c r="DV38" s="325">
        <v>399245</v>
      </c>
      <c r="DW38" s="325"/>
      <c r="DX38" s="325">
        <v>299282</v>
      </c>
      <c r="DY38" s="1392" t="s">
        <v>1003</v>
      </c>
      <c r="DZ38" s="325"/>
      <c r="EA38" s="1392" t="s">
        <v>1004</v>
      </c>
      <c r="EB38" s="325"/>
      <c r="EC38" s="1391">
        <v>399630</v>
      </c>
      <c r="ED38" s="325">
        <v>299864</v>
      </c>
      <c r="EE38" s="325"/>
      <c r="EF38" s="325"/>
      <c r="EG38" s="325"/>
      <c r="EH38" s="325"/>
      <c r="EI38" s="325"/>
      <c r="EJ38" s="325"/>
      <c r="EK38" s="325"/>
      <c r="EL38" s="325"/>
      <c r="EM38" s="325"/>
      <c r="EN38" s="325"/>
      <c r="EO38" s="325"/>
      <c r="EP38" s="325"/>
      <c r="EQ38" s="325">
        <v>599468</v>
      </c>
      <c r="ER38" s="325"/>
      <c r="ES38" s="325"/>
      <c r="ET38" s="325"/>
      <c r="EU38" s="325">
        <v>230</v>
      </c>
      <c r="EV38" s="325"/>
      <c r="EW38" s="325"/>
      <c r="EX38" s="325"/>
      <c r="EY38" s="325"/>
      <c r="EZ38" s="325"/>
      <c r="FA38" s="325"/>
      <c r="FB38" s="325"/>
      <c r="FC38" s="325"/>
      <c r="FD38" s="325"/>
      <c r="FE38" s="325"/>
      <c r="FF38" s="325"/>
      <c r="FG38" s="325"/>
      <c r="FH38" s="325"/>
      <c r="FI38" s="325"/>
      <c r="FJ38" s="325"/>
      <c r="FK38" s="325"/>
      <c r="FL38" s="325"/>
      <c r="FM38" s="325"/>
      <c r="FN38" s="325"/>
      <c r="FO38" s="325"/>
      <c r="FP38" s="325"/>
      <c r="FQ38" s="325"/>
      <c r="FR38" s="325"/>
      <c r="FS38" s="325"/>
      <c r="FT38" s="325"/>
      <c r="FU38" s="325">
        <v>499700</v>
      </c>
      <c r="FV38" s="325"/>
      <c r="FW38" s="325">
        <v>499696</v>
      </c>
      <c r="FX38" s="325">
        <v>599787</v>
      </c>
      <c r="FY38" s="325"/>
      <c r="FZ38" s="1391">
        <v>499268</v>
      </c>
      <c r="GA38" s="1391">
        <v>599634</v>
      </c>
      <c r="GB38" s="1391">
        <v>43212</v>
      </c>
      <c r="GC38" s="325"/>
      <c r="GD38" s="325"/>
      <c r="GE38" s="1391">
        <v>499270</v>
      </c>
      <c r="GF38" s="325">
        <v>599730</v>
      </c>
      <c r="GG38" s="325"/>
      <c r="GH38" s="325"/>
      <c r="GI38" s="325">
        <v>599864</v>
      </c>
      <c r="GJ38" s="325"/>
      <c r="GK38" s="325"/>
      <c r="GL38" s="325"/>
      <c r="GM38" s="325"/>
      <c r="GN38" s="325"/>
      <c r="GO38" s="325">
        <v>599726</v>
      </c>
      <c r="GP38" s="325"/>
      <c r="GQ38" s="325"/>
      <c r="GR38" s="325"/>
      <c r="GS38" s="325"/>
      <c r="GT38" s="325"/>
      <c r="GU38" s="325"/>
      <c r="GV38" s="7"/>
      <c r="GW38" s="15"/>
      <c r="GX38" s="15"/>
      <c r="GY38" s="1393">
        <f t="shared" ref="GY38:HG38" si="0">GY37/1000000</f>
        <v>114.752841</v>
      </c>
      <c r="GZ38" s="1393">
        <f t="shared" si="0"/>
        <v>18.827635999999998</v>
      </c>
      <c r="HA38" s="1393">
        <f t="shared" si="0"/>
        <v>0.01</v>
      </c>
      <c r="HB38" s="1393">
        <f t="shared" si="0"/>
        <v>72.005578</v>
      </c>
      <c r="HC38" s="1394">
        <f t="shared" si="0"/>
        <v>12.512895</v>
      </c>
      <c r="HD38" s="1394">
        <f t="shared" si="0"/>
        <v>2.4460799999999998</v>
      </c>
      <c r="HE38" s="1395">
        <f t="shared" si="0"/>
        <v>2.523927</v>
      </c>
      <c r="HF38" s="1395">
        <f t="shared" si="0"/>
        <v>3.7440000000000001E-2</v>
      </c>
      <c r="HG38" s="1395">
        <f t="shared" si="0"/>
        <v>0.90642</v>
      </c>
      <c r="HH38" s="7"/>
      <c r="HI38" s="7"/>
      <c r="HJ38" s="7"/>
      <c r="HK38" s="7"/>
      <c r="HL38" s="7"/>
    </row>
    <row r="39" spans="1:220" ht="30" customHeight="1">
      <c r="A39" s="7"/>
      <c r="B39" s="327" t="s">
        <v>291</v>
      </c>
      <c r="C39" s="328"/>
      <c r="D39" s="329">
        <f>MIN(GX5:GX13)</f>
        <v>7133</v>
      </c>
      <c r="E39" s="330">
        <f>INDEX(A5:A13,MATCH(D39,GX5:GX13,0))</f>
        <v>0.20833333333333401</v>
      </c>
      <c r="F39" s="27"/>
      <c r="O39" s="164"/>
      <c r="P39" s="164"/>
      <c r="Q39" s="164"/>
      <c r="R39" s="7"/>
      <c r="S39" s="152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27" t="s">
        <v>9</v>
      </c>
      <c r="C40" s="328"/>
      <c r="D40" s="329">
        <f>MAX(GX5:GX30)</f>
        <v>11132</v>
      </c>
      <c r="E40" s="330">
        <f>INDEX(A5:A30,MATCH(D40,GX5:GX30,0))</f>
        <v>0.79166666666666663</v>
      </c>
      <c r="F40" s="27"/>
      <c r="O40" s="153"/>
      <c r="P40" s="153"/>
      <c r="Q40" s="164"/>
      <c r="R40" s="7"/>
      <c r="S40" s="153"/>
      <c r="T40" s="154"/>
      <c r="U40" s="155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96">
        <f>GY38+GZ38+HA38+HB38+HC38+HD38+HE38+HF38+HG38</f>
        <v>224.02281699999997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31"/>
      <c r="B41" s="327" t="s">
        <v>292</v>
      </c>
      <c r="C41" s="328"/>
      <c r="D41" s="332">
        <v>9774</v>
      </c>
      <c r="E41" s="330">
        <v>0.5</v>
      </c>
      <c r="F41" s="27"/>
      <c r="O41" s="158"/>
      <c r="P41" s="159"/>
      <c r="Q41" s="158"/>
      <c r="R41" s="7"/>
      <c r="S41" s="160"/>
      <c r="T41" s="161"/>
      <c r="U41" s="162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33"/>
      <c r="B42" s="334" t="s">
        <v>293</v>
      </c>
      <c r="C42" s="335"/>
      <c r="D42" s="336">
        <v>11132</v>
      </c>
      <c r="E42" s="330">
        <v>0.79166666666666663</v>
      </c>
      <c r="F42" s="27"/>
      <c r="O42" s="158"/>
      <c r="P42" s="159"/>
      <c r="Q42" s="158"/>
      <c r="R42" s="7"/>
      <c r="S42" s="160"/>
      <c r="T42" s="161"/>
      <c r="U42" s="162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37"/>
      <c r="B43" s="327" t="s">
        <v>294</v>
      </c>
      <c r="C43" s="328"/>
      <c r="D43" s="329">
        <f>MAX(GZ5:GZ30)</f>
        <v>907</v>
      </c>
      <c r="E43" s="330">
        <f>INDEX(A5:A30,MATCH(D43,GZ5:GZ30,0))</f>
        <v>4.1666666666666602E-2</v>
      </c>
      <c r="F43" s="7"/>
      <c r="O43" s="158"/>
      <c r="P43" s="159"/>
      <c r="Q43" s="158"/>
      <c r="R43" s="7"/>
      <c r="S43" s="160"/>
      <c r="T43" s="161"/>
      <c r="U43" s="162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96">
        <f>GY42/1000000</f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38"/>
      <c r="B44" s="327" t="s">
        <v>295</v>
      </c>
      <c r="C44" s="328"/>
      <c r="D44" s="339">
        <f>INDEX(GZ21:GZ30,MATCH(E44,A21:A30,0))</f>
        <v>618</v>
      </c>
      <c r="E44" s="340">
        <f>E42</f>
        <v>0.79166666666666663</v>
      </c>
      <c r="F44" s="7"/>
      <c r="O44" s="158"/>
      <c r="P44" s="159"/>
      <c r="Q44" s="158"/>
      <c r="R44" s="7"/>
      <c r="S44" s="160"/>
      <c r="T44" s="161"/>
      <c r="U44" s="162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27" t="s">
        <v>296</v>
      </c>
      <c r="C45" s="328"/>
      <c r="D45" s="341">
        <v>0.87458206560194074</v>
      </c>
      <c r="E45" s="342"/>
      <c r="F45" s="7"/>
      <c r="O45" s="158"/>
      <c r="P45" s="159"/>
      <c r="Q45" s="158"/>
      <c r="R45" s="7"/>
      <c r="S45" s="160"/>
      <c r="T45" s="161"/>
      <c r="U45" s="162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20" ht="30" customHeight="1">
      <c r="A46" s="7"/>
      <c r="B46" s="27"/>
      <c r="C46" s="7"/>
      <c r="D46" s="165"/>
      <c r="F46" s="7"/>
      <c r="G46" s="7"/>
      <c r="H46" s="163"/>
      <c r="I46" s="156"/>
      <c r="J46" s="157"/>
      <c r="K46" s="157"/>
      <c r="L46" s="158"/>
      <c r="M46" s="158"/>
      <c r="N46" s="158"/>
      <c r="O46" s="158"/>
      <c r="P46" s="158"/>
      <c r="Q46" s="158"/>
      <c r="R46" s="159"/>
      <c r="S46" s="158"/>
      <c r="T46" s="7"/>
      <c r="U46" s="160"/>
      <c r="V46" s="161"/>
      <c r="W46" s="161"/>
      <c r="X46" s="162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63"/>
      <c r="I47" s="156"/>
      <c r="J47" s="157"/>
      <c r="K47" s="157"/>
      <c r="L47" s="158"/>
      <c r="M47" s="158"/>
      <c r="N47" s="158"/>
      <c r="O47" s="158"/>
      <c r="P47" s="158"/>
      <c r="Q47" s="158"/>
      <c r="R47" s="159"/>
      <c r="S47" s="158"/>
      <c r="T47" s="7"/>
      <c r="U47" s="160"/>
      <c r="V47" s="161"/>
      <c r="W47" s="161"/>
      <c r="X47" s="162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63"/>
      <c r="I48" s="156"/>
      <c r="J48" s="157"/>
      <c r="K48" s="157"/>
      <c r="L48" s="158"/>
      <c r="M48" s="158"/>
      <c r="N48" s="158"/>
      <c r="O48" s="158"/>
      <c r="P48" s="158"/>
      <c r="Q48" s="158"/>
      <c r="R48" s="159"/>
      <c r="S48" s="158"/>
      <c r="T48" s="7"/>
      <c r="U48" s="160"/>
      <c r="V48" s="161"/>
      <c r="W48" s="161"/>
      <c r="X48" s="162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63"/>
      <c r="I49" s="156"/>
      <c r="J49" s="157"/>
      <c r="K49" s="157"/>
      <c r="L49" s="158"/>
      <c r="M49" s="158"/>
      <c r="N49" s="158"/>
      <c r="O49" s="158"/>
      <c r="P49" s="158"/>
      <c r="Q49" s="158"/>
      <c r="R49" s="159"/>
      <c r="S49" s="158"/>
      <c r="T49" s="7"/>
      <c r="U49" s="160"/>
      <c r="V49" s="161"/>
      <c r="W49" s="161"/>
      <c r="X49" s="162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63"/>
      <c r="I50" s="156"/>
      <c r="J50" s="157"/>
      <c r="K50" s="157"/>
      <c r="L50" s="158"/>
      <c r="M50" s="158"/>
      <c r="N50" s="158"/>
      <c r="O50" s="158"/>
      <c r="P50" s="158"/>
      <c r="Q50" s="158"/>
      <c r="R50" s="159"/>
      <c r="S50" s="158"/>
      <c r="T50" s="7"/>
      <c r="U50" s="160"/>
      <c r="V50" s="161"/>
      <c r="W50" s="161"/>
      <c r="X50" s="162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63"/>
      <c r="I51" s="156"/>
      <c r="J51" s="157"/>
      <c r="K51" s="157"/>
      <c r="L51" s="158"/>
      <c r="M51" s="158"/>
      <c r="N51" s="158"/>
      <c r="O51" s="158"/>
      <c r="P51" s="158"/>
      <c r="Q51" s="158"/>
      <c r="R51" s="159"/>
      <c r="S51" s="158"/>
      <c r="T51" s="7"/>
      <c r="U51" s="160"/>
      <c r="V51" s="161"/>
      <c r="W51" s="161"/>
      <c r="X51" s="162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397"/>
  <sheetViews>
    <sheetView zoomScale="55" zoomScaleNormal="55" workbookViewId="0">
      <selection activeCell="A167" sqref="A167:H20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10" ht="33" customHeight="1">
      <c r="A1" s="1901" t="s">
        <v>1006</v>
      </c>
      <c r="B1" s="2064"/>
      <c r="C1" s="2065"/>
      <c r="D1" s="2066"/>
      <c r="E1" s="2067" t="s">
        <v>729</v>
      </c>
      <c r="F1" s="2068"/>
      <c r="G1" s="2069"/>
      <c r="H1" s="2070"/>
      <c r="I1" s="2071"/>
      <c r="J1" s="2072"/>
    </row>
    <row r="2" spans="1:10" ht="33" customHeight="1">
      <c r="A2" s="1902"/>
      <c r="B2" s="1903"/>
      <c r="C2" s="676"/>
      <c r="D2" s="677"/>
      <c r="E2" s="678" t="s">
        <v>730</v>
      </c>
      <c r="F2" s="679"/>
      <c r="G2" s="680"/>
      <c r="H2" s="681"/>
      <c r="I2" s="1250"/>
      <c r="J2" s="2073" t="s">
        <v>1037</v>
      </c>
    </row>
    <row r="3" spans="1:10" ht="33" customHeight="1">
      <c r="A3" s="1902"/>
      <c r="B3" s="1903"/>
      <c r="C3" s="676"/>
      <c r="D3" s="677"/>
      <c r="E3" s="678" t="s">
        <v>731</v>
      </c>
      <c r="F3" s="679"/>
      <c r="G3" s="682"/>
      <c r="H3" s="683"/>
      <c r="I3" s="683"/>
      <c r="J3" s="2074" t="s">
        <v>1038</v>
      </c>
    </row>
    <row r="4" spans="1:10" ht="33" customHeight="1">
      <c r="A4" s="1904"/>
      <c r="B4" s="1905"/>
      <c r="C4" s="684"/>
      <c r="D4" s="684"/>
      <c r="E4" s="684"/>
      <c r="F4" s="684"/>
      <c r="G4" s="685"/>
      <c r="H4" s="686" t="s">
        <v>301</v>
      </c>
      <c r="I4" s="687">
        <f>[1]Forecast!E3</f>
        <v>43885</v>
      </c>
      <c r="J4" s="2075"/>
    </row>
    <row r="5" spans="1:10" ht="33" customHeight="1">
      <c r="A5" s="1906" t="s">
        <v>302</v>
      </c>
      <c r="B5" s="701"/>
      <c r="C5" s="688"/>
      <c r="D5" s="688"/>
      <c r="E5" s="689">
        <v>15648</v>
      </c>
      <c r="F5" s="1907">
        <v>0.875</v>
      </c>
      <c r="G5" s="1908" t="s">
        <v>303</v>
      </c>
      <c r="H5" s="1909">
        <v>43573</v>
      </c>
      <c r="I5" s="1910"/>
      <c r="J5" s="2076"/>
    </row>
    <row r="6" spans="1:10" ht="33" customHeight="1">
      <c r="A6" s="733" t="s">
        <v>304</v>
      </c>
      <c r="B6" s="1911"/>
      <c r="C6" s="690"/>
      <c r="D6" s="691">
        <f>[1]Generation!B1</f>
        <v>43884</v>
      </c>
      <c r="E6" s="690" t="s">
        <v>305</v>
      </c>
      <c r="F6" s="690"/>
      <c r="G6" s="692" t="s">
        <v>306</v>
      </c>
      <c r="H6" s="693"/>
      <c r="I6" s="693"/>
      <c r="J6" s="2077"/>
    </row>
    <row r="7" spans="1:10" ht="33" customHeight="1">
      <c r="A7" s="731" t="s">
        <v>307</v>
      </c>
      <c r="B7" s="724"/>
      <c r="C7" s="685"/>
      <c r="D7" s="694">
        <f>[1]YesterdayGen!D41</f>
        <v>9774</v>
      </c>
      <c r="E7" s="685" t="s">
        <v>660</v>
      </c>
      <c r="F7" s="695">
        <f>[1]YesterdayGen!E41</f>
        <v>0.5</v>
      </c>
      <c r="G7" s="696" t="s">
        <v>308</v>
      </c>
      <c r="H7" s="697">
        <f>[1]Master!E48</f>
        <v>0.25</v>
      </c>
      <c r="I7" s="698">
        <f>[1]Master!D48</f>
        <v>7439</v>
      </c>
      <c r="J7" s="2078" t="s">
        <v>45</v>
      </c>
    </row>
    <row r="8" spans="1:10" ht="33" customHeight="1">
      <c r="A8" s="731" t="s">
        <v>309</v>
      </c>
      <c r="B8" s="724"/>
      <c r="C8" s="685"/>
      <c r="D8" s="694">
        <f>[1]YesterdayGen!D42</f>
        <v>11132</v>
      </c>
      <c r="E8" s="685" t="s">
        <v>660</v>
      </c>
      <c r="F8" s="695">
        <f>[1]YesterdayGen!E42</f>
        <v>0.79166666666666663</v>
      </c>
      <c r="G8" s="685" t="s">
        <v>310</v>
      </c>
      <c r="H8" s="685"/>
      <c r="I8" s="699">
        <f>[1]Forecast!G221</f>
        <v>12381</v>
      </c>
      <c r="J8" s="2078" t="s">
        <v>45</v>
      </c>
    </row>
    <row r="9" spans="1:10" ht="33" customHeight="1">
      <c r="A9" s="731" t="s">
        <v>311</v>
      </c>
      <c r="B9" s="724"/>
      <c r="C9" s="685"/>
      <c r="D9" s="694">
        <f>[1]Forecast!P201</f>
        <v>11132</v>
      </c>
      <c r="E9" s="685" t="s">
        <v>660</v>
      </c>
      <c r="F9" s="695">
        <f>F8</f>
        <v>0.79166666666666663</v>
      </c>
      <c r="G9" s="685" t="s">
        <v>312</v>
      </c>
      <c r="H9" s="685"/>
      <c r="I9" s="699">
        <f>[1]Forecast!G220</f>
        <v>11500</v>
      </c>
      <c r="J9" s="2078" t="s">
        <v>45</v>
      </c>
    </row>
    <row r="10" spans="1:10" ht="33" customHeight="1">
      <c r="A10" s="731" t="s">
        <v>313</v>
      </c>
      <c r="B10" s="724"/>
      <c r="C10" s="685"/>
      <c r="D10" s="694">
        <f>[1]YesterdayGen!D40</f>
        <v>11132</v>
      </c>
      <c r="E10" s="685" t="s">
        <v>660</v>
      </c>
      <c r="F10" s="695">
        <f>[1]YesterdayGen!E40</f>
        <v>0.79166666666666663</v>
      </c>
      <c r="G10" s="596" t="s">
        <v>252</v>
      </c>
      <c r="H10" s="700"/>
      <c r="I10" s="699">
        <f>[1]Forecast!G223</f>
        <v>881</v>
      </c>
      <c r="J10" s="2078" t="s">
        <v>45</v>
      </c>
    </row>
    <row r="11" spans="1:10" ht="33" customHeight="1">
      <c r="A11" s="1912" t="s">
        <v>314</v>
      </c>
      <c r="B11" s="1913"/>
      <c r="C11" s="1914"/>
      <c r="D11" s="1915">
        <f>[1]Forecast!E204</f>
        <v>224.02281699999997</v>
      </c>
      <c r="E11" s="1916" t="s">
        <v>315</v>
      </c>
      <c r="F11" s="1917">
        <f>[1]YesterdayGen!D45</f>
        <v>0.83850977287699124</v>
      </c>
      <c r="G11" s="1914" t="s">
        <v>316</v>
      </c>
      <c r="H11" s="1914"/>
      <c r="I11" s="1918">
        <f>[1]Forecast!O220</f>
        <v>0</v>
      </c>
      <c r="J11" s="2079" t="s">
        <v>45</v>
      </c>
    </row>
    <row r="12" spans="1:10" ht="33" customHeight="1">
      <c r="A12" s="731"/>
      <c r="B12" s="724"/>
      <c r="C12" s="685"/>
      <c r="D12" s="685"/>
      <c r="E12" s="701" t="s">
        <v>317</v>
      </c>
      <c r="F12" s="702"/>
      <c r="G12" s="702"/>
      <c r="H12" s="685"/>
      <c r="I12" s="685"/>
      <c r="J12" s="2078"/>
    </row>
    <row r="13" spans="1:10" ht="33" customHeight="1">
      <c r="A13" s="731" t="s">
        <v>318</v>
      </c>
      <c r="B13" s="724"/>
      <c r="C13" s="685"/>
      <c r="D13" s="685"/>
      <c r="E13" s="699">
        <f>[1]Forecast!F216</f>
        <v>760</v>
      </c>
      <c r="F13" s="685" t="s">
        <v>319</v>
      </c>
      <c r="G13" s="695">
        <f>[1]Forecast!H216</f>
        <v>0.33333333333333331</v>
      </c>
      <c r="H13" s="686" t="s">
        <v>11</v>
      </c>
      <c r="I13" s="703"/>
      <c r="J13" s="2080" t="s">
        <v>1039</v>
      </c>
    </row>
    <row r="14" spans="1:10" ht="33" customHeight="1">
      <c r="A14" s="731" t="s">
        <v>320</v>
      </c>
      <c r="B14" s="724"/>
      <c r="C14" s="685"/>
      <c r="D14" s="685"/>
      <c r="E14" s="704" t="s">
        <v>321</v>
      </c>
      <c r="F14" s="685" t="s">
        <v>319</v>
      </c>
      <c r="G14" s="695" t="s">
        <v>322</v>
      </c>
      <c r="H14" s="686" t="s">
        <v>11</v>
      </c>
      <c r="I14" s="686" t="s">
        <v>323</v>
      </c>
      <c r="J14" s="2080" t="s">
        <v>1039</v>
      </c>
    </row>
    <row r="15" spans="1:10" ht="33" customHeight="1">
      <c r="A15" s="1919"/>
      <c r="B15" s="1920"/>
      <c r="C15" s="705" t="s">
        <v>732</v>
      </c>
      <c r="D15" s="706"/>
      <c r="E15" s="707">
        <f>I4</f>
        <v>43885</v>
      </c>
      <c r="F15" s="708"/>
      <c r="G15" s="709"/>
      <c r="H15" s="709"/>
      <c r="I15" s="709"/>
      <c r="J15" s="2081"/>
    </row>
    <row r="16" spans="1:10" ht="33" customHeight="1">
      <c r="A16" s="1912" t="s">
        <v>324</v>
      </c>
      <c r="B16" s="1913"/>
      <c r="C16" s="1921">
        <f>[1]Forecast!K230</f>
        <v>84.42</v>
      </c>
      <c r="D16" s="1914" t="s">
        <v>325</v>
      </c>
      <c r="E16" s="1922" t="s">
        <v>326</v>
      </c>
      <c r="F16" s="1921">
        <f>[1]Forecast!O230</f>
        <v>93.6</v>
      </c>
      <c r="G16" s="1914" t="s">
        <v>327</v>
      </c>
      <c r="H16" s="1914"/>
      <c r="I16" s="1914"/>
      <c r="J16" s="2079"/>
    </row>
    <row r="17" spans="1:10" ht="33" customHeight="1">
      <c r="A17" s="731"/>
      <c r="B17" s="724"/>
      <c r="C17" s="710"/>
      <c r="D17" s="711"/>
      <c r="E17" s="712"/>
      <c r="F17" s="685"/>
      <c r="G17" s="685"/>
      <c r="H17" s="685"/>
      <c r="I17" s="685"/>
      <c r="J17" s="2078"/>
    </row>
    <row r="18" spans="1:10" ht="33" customHeight="1">
      <c r="A18" s="731" t="s">
        <v>328</v>
      </c>
      <c r="B18" s="724"/>
      <c r="C18" s="686" t="s">
        <v>329</v>
      </c>
      <c r="D18" s="713">
        <f>[1]Forecast!F211</f>
        <v>881.29</v>
      </c>
      <c r="E18" s="685" t="s">
        <v>330</v>
      </c>
      <c r="F18" s="714" t="s">
        <v>331</v>
      </c>
      <c r="G18" s="685"/>
      <c r="H18" s="685"/>
      <c r="I18" s="715"/>
      <c r="J18" s="2078"/>
    </row>
    <row r="19" spans="1:10" ht="33" customHeight="1">
      <c r="A19" s="731"/>
      <c r="B19" s="724"/>
      <c r="C19" s="710"/>
      <c r="D19" s="711"/>
      <c r="E19" s="712"/>
      <c r="F19" s="685"/>
      <c r="G19" s="685"/>
      <c r="H19" s="685" t="s">
        <v>332</v>
      </c>
      <c r="I19" s="715"/>
      <c r="J19" s="2078" t="s">
        <v>1040</v>
      </c>
    </row>
    <row r="20" spans="1:10" ht="33" customHeight="1">
      <c r="A20" s="731"/>
      <c r="B20" s="724"/>
      <c r="C20" s="712"/>
      <c r="D20" s="711"/>
      <c r="E20" s="712"/>
      <c r="F20" s="704"/>
      <c r="G20" s="704"/>
      <c r="H20" s="685" t="s">
        <v>333</v>
      </c>
      <c r="I20" s="715"/>
      <c r="J20" s="2078" t="s">
        <v>1040</v>
      </c>
    </row>
    <row r="21" spans="1:10" ht="33" customHeight="1">
      <c r="A21" s="731"/>
      <c r="B21" s="724"/>
      <c r="C21" s="712"/>
      <c r="D21" s="711"/>
      <c r="E21" s="712"/>
      <c r="F21" s="685"/>
      <c r="G21" s="685"/>
      <c r="H21" s="685"/>
      <c r="I21" s="685"/>
      <c r="J21" s="2078"/>
    </row>
    <row r="22" spans="1:10" ht="33" customHeight="1">
      <c r="A22" s="1337" t="s">
        <v>334</v>
      </c>
      <c r="B22" s="1923"/>
      <c r="C22" s="597"/>
      <c r="D22" s="716" t="s">
        <v>335</v>
      </c>
      <c r="E22" s="717">
        <f>[1]Forecast!F212</f>
        <v>308750040.52399999</v>
      </c>
      <c r="F22" s="714"/>
      <c r="G22" s="685"/>
      <c r="H22" s="685"/>
      <c r="I22" s="685"/>
      <c r="J22" s="2078"/>
    </row>
    <row r="23" spans="1:10" ht="33" customHeight="1">
      <c r="A23" s="1912" t="s">
        <v>661</v>
      </c>
      <c r="B23" s="1913"/>
      <c r="C23" s="1924"/>
      <c r="D23" s="1925" t="s">
        <v>336</v>
      </c>
      <c r="E23" s="1926">
        <f>[1]Forecast!F213</f>
        <v>489711838.33999997</v>
      </c>
      <c r="F23" s="1922" t="s">
        <v>337</v>
      </c>
      <c r="G23" s="1927">
        <f>[1]Forecast!I212</f>
        <v>224610064.73999998</v>
      </c>
      <c r="H23" s="1922" t="s">
        <v>338</v>
      </c>
      <c r="I23" s="1928">
        <f>[1]Forecast!I213</f>
        <v>1023071943.6039999</v>
      </c>
      <c r="J23" s="2082"/>
    </row>
    <row r="24" spans="1:10" ht="33" customHeight="1">
      <c r="A24" s="731"/>
      <c r="B24" s="724"/>
      <c r="C24" s="685"/>
      <c r="D24" s="685"/>
      <c r="E24" s="685"/>
      <c r="F24" s="685"/>
      <c r="G24" s="685"/>
      <c r="H24" s="685"/>
      <c r="I24" s="685"/>
      <c r="J24" s="2078"/>
    </row>
    <row r="25" spans="1:10" ht="33" customHeight="1">
      <c r="A25" s="731"/>
      <c r="B25" s="724"/>
      <c r="C25" s="685"/>
      <c r="D25" s="718" t="s">
        <v>339</v>
      </c>
      <c r="E25" s="685"/>
      <c r="F25" s="714"/>
      <c r="G25" s="685"/>
      <c r="H25" s="685"/>
      <c r="I25" s="714"/>
      <c r="J25" s="2083"/>
    </row>
    <row r="26" spans="1:10" ht="33" customHeight="1">
      <c r="A26" s="731"/>
      <c r="B26" s="724"/>
      <c r="C26" s="718"/>
      <c r="D26" s="685"/>
      <c r="E26" s="685"/>
      <c r="F26" s="685"/>
      <c r="G26" s="685"/>
      <c r="H26" s="685"/>
      <c r="I26" s="685"/>
      <c r="J26" s="2078"/>
    </row>
    <row r="27" spans="1:10" ht="33" customHeight="1">
      <c r="A27" s="1929" t="s">
        <v>340</v>
      </c>
      <c r="B27" s="721"/>
      <c r="C27" s="719" t="s">
        <v>341</v>
      </c>
      <c r="D27" s="720"/>
      <c r="E27" s="720"/>
      <c r="F27" s="721"/>
      <c r="G27" s="720" t="s">
        <v>342</v>
      </c>
      <c r="H27" s="722"/>
      <c r="I27" s="723"/>
      <c r="J27" s="2084"/>
    </row>
    <row r="28" spans="1:10" ht="33" customHeight="1">
      <c r="A28" s="731"/>
      <c r="B28" s="724"/>
      <c r="C28" s="714" t="s">
        <v>0</v>
      </c>
      <c r="D28" s="714"/>
      <c r="E28" s="724" t="s">
        <v>343</v>
      </c>
      <c r="F28" s="714"/>
      <c r="G28" s="714" t="s">
        <v>344</v>
      </c>
      <c r="H28" s="725"/>
      <c r="I28" s="714" t="s">
        <v>345</v>
      </c>
      <c r="J28" s="2078"/>
    </row>
    <row r="29" spans="1:10" ht="33" customHeight="1">
      <c r="A29" s="1912"/>
      <c r="B29" s="1913"/>
      <c r="C29" s="1930" t="s">
        <v>45</v>
      </c>
      <c r="D29" s="1930"/>
      <c r="E29" s="1913" t="s">
        <v>45</v>
      </c>
      <c r="F29" s="1913"/>
      <c r="G29" s="1922"/>
      <c r="H29" s="1914" t="s">
        <v>45</v>
      </c>
      <c r="I29" s="1931" t="s">
        <v>346</v>
      </c>
      <c r="J29" s="2078"/>
    </row>
    <row r="30" spans="1:10" ht="33" customHeight="1">
      <c r="A30" s="726" t="s">
        <v>216</v>
      </c>
      <c r="B30" s="724"/>
      <c r="C30" s="715">
        <f>[1]Forecast!N208</f>
        <v>0</v>
      </c>
      <c r="D30" s="727">
        <f>[1]Forecast!N208</f>
        <v>0</v>
      </c>
      <c r="E30" s="715">
        <f>[1]Forecast!W205</f>
        <v>3564.4474552624997</v>
      </c>
      <c r="F30" s="696"/>
      <c r="G30" s="728"/>
      <c r="H30" s="729">
        <f>[1]Forecast!J225</f>
        <v>0</v>
      </c>
      <c r="I30" s="730">
        <f>[1]Forecast!Z205</f>
        <v>0</v>
      </c>
      <c r="J30" s="2085"/>
    </row>
    <row r="31" spans="1:10" ht="33" customHeight="1">
      <c r="A31" s="731" t="s">
        <v>347</v>
      </c>
      <c r="B31" s="724"/>
      <c r="C31" s="715">
        <f>[1]Forecast!N209</f>
        <v>0</v>
      </c>
      <c r="D31" s="727">
        <f>[1]Forecast!N209</f>
        <v>0</v>
      </c>
      <c r="E31" s="715">
        <f>[1]Forecast!W206</f>
        <v>973.31600000000003</v>
      </c>
      <c r="F31" s="597"/>
      <c r="G31" s="728"/>
      <c r="H31" s="732">
        <f>[1]Forecast!K225</f>
        <v>0</v>
      </c>
      <c r="I31" s="730">
        <f>[1]Forecast!Z206</f>
        <v>0</v>
      </c>
      <c r="J31" s="2086"/>
    </row>
    <row r="32" spans="1:10" ht="33" customHeight="1">
      <c r="A32" s="731" t="s">
        <v>348</v>
      </c>
      <c r="B32" s="724"/>
      <c r="C32" s="715">
        <f>[1]Forecast!N210</f>
        <v>0</v>
      </c>
      <c r="D32" s="727">
        <f>[1]Forecast!N210</f>
        <v>0</v>
      </c>
      <c r="E32" s="715">
        <f>[1]Forecast!W208</f>
        <v>1361.5936624999999</v>
      </c>
      <c r="F32" s="597"/>
      <c r="G32" s="728" t="s">
        <v>40</v>
      </c>
      <c r="H32" s="732">
        <f>[1]Forecast!L225</f>
        <v>0</v>
      </c>
      <c r="I32" s="730">
        <f>[1]Forecast!Z208</f>
        <v>0</v>
      </c>
      <c r="J32" s="2086"/>
    </row>
    <row r="33" spans="1:10" ht="33" customHeight="1">
      <c r="A33" s="731" t="s">
        <v>349</v>
      </c>
      <c r="B33" s="724"/>
      <c r="C33" s="715">
        <f>[1]Forecast!N211</f>
        <v>0</v>
      </c>
      <c r="D33" s="727">
        <f>[1]Forecast!N211</f>
        <v>0</v>
      </c>
      <c r="E33" s="715">
        <f>[1]Forecast!W209</f>
        <v>1181.7842499999999</v>
      </c>
      <c r="F33" s="597"/>
      <c r="G33" s="728"/>
      <c r="H33" s="732">
        <f>[1]Forecast!M225</f>
        <v>0</v>
      </c>
      <c r="I33" s="730">
        <f>[1]Forecast!Z209</f>
        <v>0</v>
      </c>
      <c r="J33" s="2086"/>
    </row>
    <row r="34" spans="1:10" ht="33" customHeight="1">
      <c r="A34" s="731" t="s">
        <v>662</v>
      </c>
      <c r="B34" s="724"/>
      <c r="C34" s="715">
        <f>[1]Forecast!N212</f>
        <v>0</v>
      </c>
      <c r="D34" s="727">
        <f>[1]Forecast!N212</f>
        <v>0</v>
      </c>
      <c r="E34" s="715">
        <f>[1]Forecast!W210</f>
        <v>973.26029999999992</v>
      </c>
      <c r="F34" s="597"/>
      <c r="G34" s="728"/>
      <c r="H34" s="732">
        <f>[1]Forecast!N225</f>
        <v>0</v>
      </c>
      <c r="I34" s="730">
        <f>[1]Forecast!Z210</f>
        <v>0</v>
      </c>
      <c r="J34" s="2086"/>
    </row>
    <row r="35" spans="1:10" ht="33" customHeight="1">
      <c r="A35" s="731" t="s">
        <v>350</v>
      </c>
      <c r="B35" s="724"/>
      <c r="C35" s="715">
        <f>[1]Forecast!N213</f>
        <v>0</v>
      </c>
      <c r="D35" s="727">
        <f>[1]Forecast!N213</f>
        <v>0</v>
      </c>
      <c r="E35" s="715">
        <f>[1]Forecast!W211</f>
        <v>722.96611250000001</v>
      </c>
      <c r="F35" s="597"/>
      <c r="G35" s="728"/>
      <c r="H35" s="732">
        <f>[1]Forecast!O225</f>
        <v>0</v>
      </c>
      <c r="I35" s="730">
        <f>[1]Forecast!Z211</f>
        <v>0</v>
      </c>
      <c r="J35" s="2086"/>
    </row>
    <row r="36" spans="1:10" ht="33" customHeight="1">
      <c r="A36" s="731" t="s">
        <v>351</v>
      </c>
      <c r="B36" s="724"/>
      <c r="C36" s="715">
        <f>[1]Forecast!N214</f>
        <v>0</v>
      </c>
      <c r="D36" s="727">
        <f>[1]Forecast!N214</f>
        <v>0</v>
      </c>
      <c r="E36" s="715">
        <f>[1]Forecast!W212</f>
        <v>406.201075</v>
      </c>
      <c r="F36" s="597"/>
      <c r="G36" s="728"/>
      <c r="H36" s="732">
        <f>[1]Forecast!P225</f>
        <v>0</v>
      </c>
      <c r="I36" s="730">
        <f>[1]Forecast!Z212</f>
        <v>0</v>
      </c>
      <c r="J36" s="2086"/>
    </row>
    <row r="37" spans="1:10" ht="33" customHeight="1">
      <c r="A37" s="731" t="s">
        <v>352</v>
      </c>
      <c r="B37" s="724"/>
      <c r="C37" s="715">
        <f>[1]Forecast!N215</f>
        <v>0</v>
      </c>
      <c r="D37" s="727">
        <f>[1]Forecast!N215</f>
        <v>0</v>
      </c>
      <c r="E37" s="715">
        <f>[1]Forecast!W213</f>
        <v>337.64667499999996</v>
      </c>
      <c r="F37" s="597"/>
      <c r="G37" s="728"/>
      <c r="H37" s="732">
        <f>[1]Forecast!Q225</f>
        <v>0</v>
      </c>
      <c r="I37" s="730">
        <f>[1]Forecast!Z213</f>
        <v>0</v>
      </c>
      <c r="J37" s="2086"/>
    </row>
    <row r="38" spans="1:10" ht="33" customHeight="1">
      <c r="A38" s="731" t="s">
        <v>353</v>
      </c>
      <c r="B38" s="724"/>
      <c r="C38" s="715">
        <f>[1]Forecast!N216</f>
        <v>0</v>
      </c>
      <c r="D38" s="727">
        <f>[1]Forecast!N216</f>
        <v>0</v>
      </c>
      <c r="E38" s="715">
        <f>[1]Forecast!W214</f>
        <v>660.39778750000005</v>
      </c>
      <c r="F38" s="597"/>
      <c r="G38" s="728"/>
      <c r="H38" s="732">
        <f>[1]Forecast!R225</f>
        <v>0</v>
      </c>
      <c r="I38" s="730">
        <f>[1]Forecast!Z214</f>
        <v>0</v>
      </c>
      <c r="J38" s="2087"/>
    </row>
    <row r="39" spans="1:10" ht="33" customHeight="1">
      <c r="A39" s="733" t="s">
        <v>354</v>
      </c>
      <c r="B39" s="1911"/>
      <c r="C39" s="734">
        <f>SUM(C30:C38)</f>
        <v>0</v>
      </c>
      <c r="D39" s="734"/>
      <c r="E39" s="734">
        <f>SUM(E30:E38)</f>
        <v>10181.6133177625</v>
      </c>
      <c r="F39" s="735"/>
      <c r="G39" s="736"/>
      <c r="H39" s="734">
        <f>IF(SUM(H30:H38)&lt;2,0,SUM(H30:H38))</f>
        <v>0</v>
      </c>
      <c r="I39" s="735"/>
      <c r="J39" s="2087"/>
    </row>
    <row r="40" spans="1:10" ht="33" customHeight="1">
      <c r="A40" s="731"/>
      <c r="B40" s="724"/>
      <c r="C40" s="686"/>
      <c r="D40" s="701"/>
      <c r="E40" s="685"/>
      <c r="F40" s="685"/>
      <c r="G40" s="685"/>
      <c r="H40" s="685"/>
      <c r="I40" s="685"/>
      <c r="J40" s="2078"/>
    </row>
    <row r="41" spans="1:10" ht="33" customHeight="1">
      <c r="A41" s="731"/>
      <c r="B41" s="724"/>
      <c r="C41" s="737" t="s">
        <v>355</v>
      </c>
      <c r="D41" s="685"/>
      <c r="E41" s="737"/>
      <c r="F41" s="737"/>
      <c r="G41" s="737"/>
      <c r="H41" s="737"/>
      <c r="I41" s="737"/>
      <c r="J41" s="2088"/>
    </row>
    <row r="42" spans="1:10" ht="33" customHeight="1">
      <c r="A42" s="731"/>
      <c r="B42" s="724"/>
      <c r="C42" s="737"/>
      <c r="D42" s="737"/>
      <c r="E42" s="737"/>
      <c r="F42" s="737"/>
      <c r="G42" s="737"/>
      <c r="H42" s="737"/>
      <c r="I42" s="1932"/>
      <c r="J42" s="2088"/>
    </row>
    <row r="43" spans="1:10" ht="33" customHeight="1">
      <c r="A43" s="1933" t="s">
        <v>356</v>
      </c>
      <c r="B43" s="1934"/>
      <c r="C43" s="738" t="s">
        <v>357</v>
      </c>
      <c r="D43" s="738"/>
      <c r="E43" s="738" t="s">
        <v>358</v>
      </c>
      <c r="F43" s="739" t="s">
        <v>359</v>
      </c>
      <c r="G43" s="738"/>
      <c r="H43" s="739"/>
      <c r="I43" s="739"/>
      <c r="J43" s="2089"/>
    </row>
    <row r="44" spans="1:10" ht="33" customHeight="1">
      <c r="A44" s="1935"/>
      <c r="B44" s="1936"/>
      <c r="C44" s="740"/>
      <c r="D44" s="741"/>
      <c r="E44" s="742"/>
      <c r="F44" s="743" t="s">
        <v>1007</v>
      </c>
      <c r="G44" s="1279"/>
      <c r="H44" s="384"/>
      <c r="I44" s="384"/>
      <c r="J44" s="2090"/>
    </row>
    <row r="45" spans="1:10" ht="33" customHeight="1">
      <c r="A45" s="1937"/>
      <c r="B45" s="1938"/>
      <c r="C45" s="745"/>
      <c r="D45" s="741"/>
      <c r="E45" s="595"/>
      <c r="F45" s="746" t="s">
        <v>1008</v>
      </c>
      <c r="G45" s="1280"/>
      <c r="H45" s="384"/>
      <c r="I45" s="384"/>
      <c r="J45" s="2090"/>
    </row>
    <row r="46" spans="1:10" ht="33" customHeight="1">
      <c r="A46" s="1937"/>
      <c r="B46" s="1938"/>
      <c r="C46" s="741"/>
      <c r="D46" s="740"/>
      <c r="E46" s="595"/>
      <c r="F46" s="747" t="s">
        <v>1009</v>
      </c>
      <c r="G46" s="1281"/>
      <c r="H46" s="384"/>
      <c r="I46" s="594"/>
      <c r="J46" s="2091"/>
    </row>
    <row r="47" spans="1:10" ht="33" customHeight="1">
      <c r="A47" s="1937"/>
      <c r="B47" s="1938"/>
      <c r="C47" s="741"/>
      <c r="D47" s="740"/>
      <c r="E47" s="595"/>
      <c r="F47" s="748" t="s">
        <v>956</v>
      </c>
      <c r="G47" s="1251"/>
      <c r="H47" s="594"/>
      <c r="I47" s="744"/>
      <c r="J47" s="2092"/>
    </row>
    <row r="48" spans="1:10" ht="33" customHeight="1">
      <c r="A48" s="1937"/>
      <c r="B48" s="1938"/>
      <c r="C48" s="741"/>
      <c r="D48" s="740"/>
      <c r="E48" s="595"/>
      <c r="F48" s="748" t="s">
        <v>947</v>
      </c>
      <c r="G48" s="594"/>
      <c r="H48" s="594"/>
      <c r="I48" s="744"/>
      <c r="J48" s="2093"/>
    </row>
    <row r="49" spans="1:10" ht="33" customHeight="1">
      <c r="A49" s="1937"/>
      <c r="B49" s="1938"/>
      <c r="C49" s="741"/>
      <c r="D49" s="740"/>
      <c r="E49" s="749"/>
      <c r="F49" s="1158" t="s">
        <v>914</v>
      </c>
      <c r="G49" s="594"/>
      <c r="H49" s="594"/>
      <c r="I49" s="744"/>
      <c r="J49" s="2093"/>
    </row>
    <row r="50" spans="1:10" ht="33" customHeight="1">
      <c r="A50" s="1937"/>
      <c r="B50" s="1938"/>
      <c r="C50" s="741"/>
      <c r="D50" s="740"/>
      <c r="E50" s="749"/>
      <c r="F50" s="594" t="s">
        <v>1010</v>
      </c>
      <c r="G50" s="594"/>
      <c r="H50" s="594"/>
      <c r="I50" s="594"/>
      <c r="J50" s="2093"/>
    </row>
    <row r="51" spans="1:10" ht="33" customHeight="1">
      <c r="A51" s="1937"/>
      <c r="B51" s="1938"/>
      <c r="C51" s="741"/>
      <c r="D51" s="384"/>
      <c r="E51" s="742"/>
      <c r="F51" s="594"/>
      <c r="G51" s="594"/>
      <c r="H51" s="740"/>
      <c r="I51" s="744"/>
      <c r="J51" s="2093"/>
    </row>
    <row r="52" spans="1:10" ht="33" customHeight="1" thickBot="1">
      <c r="A52" s="1937"/>
      <c r="B52" s="1938"/>
      <c r="C52" s="741"/>
      <c r="D52" s="384"/>
      <c r="E52" s="749" t="s">
        <v>0</v>
      </c>
      <c r="F52" s="1279"/>
      <c r="G52" s="594"/>
      <c r="H52" s="740"/>
      <c r="I52" s="594"/>
      <c r="J52" s="2088"/>
    </row>
    <row r="53" spans="1:10" ht="33" customHeight="1" thickBot="1">
      <c r="A53" s="1939" t="s">
        <v>933</v>
      </c>
      <c r="B53" s="1252" t="s">
        <v>934</v>
      </c>
      <c r="C53" s="1253" t="s">
        <v>935</v>
      </c>
      <c r="D53" s="1940"/>
      <c r="E53" s="2094"/>
      <c r="F53" s="2094"/>
      <c r="G53" s="2094"/>
      <c r="H53" s="2094"/>
      <c r="I53" s="2095" t="s">
        <v>936</v>
      </c>
      <c r="J53" s="2096"/>
    </row>
    <row r="54" spans="1:10" ht="33" customHeight="1" thickBot="1">
      <c r="A54" s="1941" t="s">
        <v>869</v>
      </c>
      <c r="B54" s="1254" t="s">
        <v>869</v>
      </c>
      <c r="C54" s="1255"/>
      <c r="D54" s="1255"/>
      <c r="E54" s="1255"/>
      <c r="F54" s="1255"/>
      <c r="G54" s="1255"/>
      <c r="H54" s="1942"/>
      <c r="I54" s="1256"/>
      <c r="J54" s="2097"/>
    </row>
    <row r="55" spans="1:10" ht="33" customHeight="1">
      <c r="A55" s="2098" t="s">
        <v>1041</v>
      </c>
      <c r="B55" s="2098" t="s">
        <v>1042</v>
      </c>
      <c r="C55" s="2166" t="s">
        <v>1043</v>
      </c>
      <c r="D55" s="2167"/>
      <c r="E55" s="2167"/>
      <c r="F55" s="2167"/>
      <c r="G55" s="2168"/>
      <c r="H55" s="1943" t="s">
        <v>0</v>
      </c>
      <c r="I55" s="2099"/>
      <c r="J55" s="2100"/>
    </row>
    <row r="56" spans="1:10" ht="33" customHeight="1">
      <c r="A56" s="1945" t="s">
        <v>1044</v>
      </c>
      <c r="B56" s="1945" t="s">
        <v>1045</v>
      </c>
      <c r="C56" s="2160" t="s">
        <v>1046</v>
      </c>
      <c r="D56" s="2161"/>
      <c r="E56" s="2161"/>
      <c r="F56" s="2161"/>
      <c r="G56" s="2162"/>
      <c r="H56" s="1946"/>
      <c r="I56" s="2101"/>
      <c r="J56" s="2102"/>
    </row>
    <row r="57" spans="1:10" ht="33" customHeight="1">
      <c r="A57" s="1945" t="s">
        <v>1047</v>
      </c>
      <c r="B57" s="1945" t="s">
        <v>1048</v>
      </c>
      <c r="C57" s="2160" t="s">
        <v>1011</v>
      </c>
      <c r="D57" s="2161"/>
      <c r="E57" s="2161"/>
      <c r="F57" s="2161"/>
      <c r="G57" s="2162"/>
      <c r="H57" s="1946"/>
      <c r="I57" s="2103"/>
      <c r="J57" s="2102"/>
    </row>
    <row r="58" spans="1:10" ht="33" customHeight="1">
      <c r="A58" s="1945" t="s">
        <v>1049</v>
      </c>
      <c r="B58" s="1945" t="s">
        <v>1050</v>
      </c>
      <c r="C58" s="2160" t="s">
        <v>1051</v>
      </c>
      <c r="D58" s="2161"/>
      <c r="E58" s="2161"/>
      <c r="F58" s="2161"/>
      <c r="G58" s="2162"/>
      <c r="H58" s="1946" t="s">
        <v>0</v>
      </c>
      <c r="I58" s="2101"/>
      <c r="J58" s="2102"/>
    </row>
    <row r="59" spans="1:10" ht="33" customHeight="1">
      <c r="A59" s="1945" t="s">
        <v>1049</v>
      </c>
      <c r="B59" s="1945" t="s">
        <v>1050</v>
      </c>
      <c r="C59" s="2160" t="s">
        <v>1052</v>
      </c>
      <c r="D59" s="2161"/>
      <c r="E59" s="2161"/>
      <c r="F59" s="2161"/>
      <c r="G59" s="2162"/>
      <c r="H59" s="1946"/>
      <c r="I59" s="2101"/>
      <c r="J59" s="2102"/>
    </row>
    <row r="60" spans="1:10" ht="33" customHeight="1">
      <c r="A60" s="1945" t="s">
        <v>1049</v>
      </c>
      <c r="B60" s="1945" t="s">
        <v>1053</v>
      </c>
      <c r="C60" s="2160" t="s">
        <v>1054</v>
      </c>
      <c r="D60" s="2161"/>
      <c r="E60" s="2161"/>
      <c r="F60" s="2161"/>
      <c r="G60" s="2162"/>
      <c r="H60" s="1946"/>
      <c r="I60" s="2101"/>
      <c r="J60" s="2102"/>
    </row>
    <row r="61" spans="1:10" ht="33" customHeight="1">
      <c r="A61" s="1945" t="s">
        <v>1055</v>
      </c>
      <c r="B61" s="1945" t="s">
        <v>1056</v>
      </c>
      <c r="C61" s="2160" t="s">
        <v>1057</v>
      </c>
      <c r="D61" s="2161"/>
      <c r="E61" s="2161"/>
      <c r="F61" s="2161"/>
      <c r="G61" s="2162"/>
      <c r="H61" s="1946" t="s">
        <v>0</v>
      </c>
      <c r="I61" s="2101"/>
      <c r="J61" s="2102"/>
    </row>
    <row r="62" spans="1:10" ht="33" customHeight="1">
      <c r="A62" s="1945" t="s">
        <v>1058</v>
      </c>
      <c r="B62" s="1945" t="s">
        <v>1017</v>
      </c>
      <c r="C62" s="2160" t="s">
        <v>1059</v>
      </c>
      <c r="D62" s="2161"/>
      <c r="E62" s="2161"/>
      <c r="F62" s="2161"/>
      <c r="G62" s="2162"/>
      <c r="H62" s="1946"/>
      <c r="I62" s="2101"/>
      <c r="J62" s="2102"/>
    </row>
    <row r="63" spans="1:10" ht="33" customHeight="1">
      <c r="A63" s="1945"/>
      <c r="B63" s="1945"/>
      <c r="C63" s="2160" t="s">
        <v>1060</v>
      </c>
      <c r="D63" s="2161"/>
      <c r="E63" s="2161"/>
      <c r="F63" s="2161"/>
      <c r="G63" s="2162"/>
      <c r="H63" s="1946"/>
      <c r="I63" s="2101"/>
      <c r="J63" s="2102"/>
    </row>
    <row r="64" spans="1:10" ht="33" customHeight="1">
      <c r="A64" s="1945" t="s">
        <v>1058</v>
      </c>
      <c r="B64" s="1945" t="s">
        <v>1061</v>
      </c>
      <c r="C64" s="2160" t="s">
        <v>1062</v>
      </c>
      <c r="D64" s="2161"/>
      <c r="E64" s="2161"/>
      <c r="F64" s="2161"/>
      <c r="G64" s="2162"/>
      <c r="H64" s="1946" t="s">
        <v>0</v>
      </c>
      <c r="I64" s="2101"/>
      <c r="J64" s="2102"/>
    </row>
    <row r="65" spans="1:10" ht="33" customHeight="1">
      <c r="A65" s="1945" t="s">
        <v>1063</v>
      </c>
      <c r="B65" s="1945" t="s">
        <v>1015</v>
      </c>
      <c r="C65" s="2160" t="s">
        <v>1064</v>
      </c>
      <c r="D65" s="2161"/>
      <c r="E65" s="2161"/>
      <c r="F65" s="2161"/>
      <c r="G65" s="2162"/>
      <c r="H65" s="1946"/>
      <c r="I65" s="2101"/>
      <c r="J65" s="2102"/>
    </row>
    <row r="66" spans="1:10" ht="33" customHeight="1">
      <c r="A66" s="1945" t="s">
        <v>1012</v>
      </c>
      <c r="B66" s="1945" t="s">
        <v>1065</v>
      </c>
      <c r="C66" s="2160" t="s">
        <v>1066</v>
      </c>
      <c r="D66" s="2161"/>
      <c r="E66" s="2161"/>
      <c r="F66" s="2161"/>
      <c r="G66" s="2162"/>
      <c r="H66" s="1946"/>
      <c r="I66" s="2101"/>
      <c r="J66" s="2102"/>
    </row>
    <row r="67" spans="1:10" ht="33" customHeight="1">
      <c r="A67" s="1945" t="s">
        <v>1067</v>
      </c>
      <c r="B67" s="1945" t="s">
        <v>1061</v>
      </c>
      <c r="C67" s="2160" t="s">
        <v>1068</v>
      </c>
      <c r="D67" s="2161"/>
      <c r="E67" s="2161"/>
      <c r="F67" s="2161"/>
      <c r="G67" s="2162"/>
      <c r="H67" s="1946" t="s">
        <v>0</v>
      </c>
      <c r="I67" s="2101"/>
      <c r="J67" s="2102"/>
    </row>
    <row r="68" spans="1:10" ht="33" customHeight="1">
      <c r="A68" s="1945" t="s">
        <v>1069</v>
      </c>
      <c r="B68" s="1945" t="s">
        <v>1019</v>
      </c>
      <c r="C68" s="1946" t="s">
        <v>1070</v>
      </c>
      <c r="D68" s="2104"/>
      <c r="E68" s="2104"/>
      <c r="F68" s="2104"/>
      <c r="G68" s="1952"/>
      <c r="H68" s="1946" t="s">
        <v>0</v>
      </c>
      <c r="I68" s="2101"/>
      <c r="J68" s="2102"/>
    </row>
    <row r="69" spans="1:10" ht="33" customHeight="1">
      <c r="A69" s="1945" t="s">
        <v>1014</v>
      </c>
      <c r="B69" s="1945" t="s">
        <v>1071</v>
      </c>
      <c r="C69" s="1946" t="s">
        <v>1072</v>
      </c>
      <c r="D69" s="2104"/>
      <c r="E69" s="2104"/>
      <c r="F69" s="2104"/>
      <c r="G69" s="1952"/>
      <c r="H69" s="1946"/>
      <c r="I69" s="2101"/>
      <c r="J69" s="2102"/>
    </row>
    <row r="70" spans="1:10" ht="33" customHeight="1">
      <c r="A70" s="1945"/>
      <c r="B70" s="1945"/>
      <c r="C70" s="1946" t="s">
        <v>1073</v>
      </c>
      <c r="D70" s="2104"/>
      <c r="E70" s="2104"/>
      <c r="F70" s="2104"/>
      <c r="G70" s="1952"/>
      <c r="H70" s="1946"/>
      <c r="I70" s="2101"/>
      <c r="J70" s="2102"/>
    </row>
    <row r="71" spans="1:10" ht="33" customHeight="1">
      <c r="A71" s="1945" t="s">
        <v>1014</v>
      </c>
      <c r="B71" s="1945" t="s">
        <v>1071</v>
      </c>
      <c r="C71" s="1946" t="s">
        <v>1074</v>
      </c>
      <c r="D71" s="2104"/>
      <c r="E71" s="2104"/>
      <c r="F71" s="2104"/>
      <c r="G71" s="1952"/>
      <c r="H71" s="1946" t="s">
        <v>0</v>
      </c>
      <c r="I71" s="2101" t="s">
        <v>1013</v>
      </c>
      <c r="J71" s="2102"/>
    </row>
    <row r="72" spans="1:10" ht="33" customHeight="1">
      <c r="A72" s="1945"/>
      <c r="B72" s="1945"/>
      <c r="C72" s="1946" t="s">
        <v>1073</v>
      </c>
      <c r="D72" s="2104"/>
      <c r="E72" s="2104"/>
      <c r="F72" s="2104"/>
      <c r="G72" s="1952"/>
      <c r="H72" s="1946"/>
      <c r="I72" s="2101"/>
      <c r="J72" s="2102"/>
    </row>
    <row r="73" spans="1:10" ht="33" customHeight="1">
      <c r="A73" s="1945"/>
      <c r="B73" s="1945" t="s">
        <v>1075</v>
      </c>
      <c r="C73" s="1946" t="s">
        <v>1076</v>
      </c>
      <c r="D73" s="2104"/>
      <c r="E73" s="2104"/>
      <c r="F73" s="2104"/>
      <c r="G73" s="1952"/>
      <c r="H73" s="1946"/>
      <c r="I73" s="2101"/>
      <c r="J73" s="2102"/>
    </row>
    <row r="74" spans="1:10" ht="33" customHeight="1">
      <c r="A74" s="1945" t="s">
        <v>1077</v>
      </c>
      <c r="B74" s="1945" t="s">
        <v>1016</v>
      </c>
      <c r="C74" s="1946" t="s">
        <v>1078</v>
      </c>
      <c r="D74" s="2104"/>
      <c r="E74" s="2104"/>
      <c r="F74" s="2104"/>
      <c r="G74" s="1952"/>
      <c r="H74" s="1946"/>
      <c r="I74" s="2101"/>
      <c r="J74" s="2102"/>
    </row>
    <row r="75" spans="1:10" ht="33" customHeight="1">
      <c r="A75" s="1945" t="s">
        <v>1077</v>
      </c>
      <c r="B75" s="1945" t="s">
        <v>1016</v>
      </c>
      <c r="C75" s="1946" t="s">
        <v>1079</v>
      </c>
      <c r="D75" s="2104"/>
      <c r="E75" s="2104"/>
      <c r="F75" s="2104"/>
      <c r="G75" s="1952"/>
      <c r="H75" s="1946"/>
      <c r="I75" s="2101"/>
      <c r="J75" s="2102"/>
    </row>
    <row r="76" spans="1:10" ht="33" customHeight="1">
      <c r="A76" s="1945" t="s">
        <v>1080</v>
      </c>
      <c r="B76" s="1945" t="s">
        <v>1081</v>
      </c>
      <c r="C76" s="2160" t="s">
        <v>1082</v>
      </c>
      <c r="D76" s="2161"/>
      <c r="E76" s="2161"/>
      <c r="F76" s="2161"/>
      <c r="G76" s="2162"/>
      <c r="H76" s="1946"/>
      <c r="I76" s="2101"/>
      <c r="J76" s="2102"/>
    </row>
    <row r="77" spans="1:10" ht="33" customHeight="1">
      <c r="A77" s="1945"/>
      <c r="B77" s="1945" t="s">
        <v>1083</v>
      </c>
      <c r="C77" s="2160" t="s">
        <v>1084</v>
      </c>
      <c r="D77" s="2161"/>
      <c r="E77" s="2161"/>
      <c r="F77" s="2161"/>
      <c r="G77" s="2162"/>
      <c r="H77" s="1946"/>
      <c r="I77" s="2101"/>
      <c r="J77" s="2102"/>
    </row>
    <row r="78" spans="1:10" ht="33" customHeight="1">
      <c r="A78" s="1945"/>
      <c r="B78" s="1945" t="s">
        <v>1085</v>
      </c>
      <c r="C78" s="2160" t="s">
        <v>1086</v>
      </c>
      <c r="D78" s="2161"/>
      <c r="E78" s="2161"/>
      <c r="F78" s="2161"/>
      <c r="G78" s="2162"/>
      <c r="H78" s="1946"/>
      <c r="I78" s="2101"/>
      <c r="J78" s="2102"/>
    </row>
    <row r="79" spans="1:10" ht="33" customHeight="1">
      <c r="A79" s="1945"/>
      <c r="B79" s="1945" t="s">
        <v>1087</v>
      </c>
      <c r="C79" s="2160" t="s">
        <v>1088</v>
      </c>
      <c r="D79" s="2161"/>
      <c r="E79" s="2161"/>
      <c r="F79" s="2161"/>
      <c r="G79" s="2162"/>
      <c r="H79" s="1946" t="s">
        <v>0</v>
      </c>
      <c r="I79" s="2101"/>
      <c r="J79" s="2102"/>
    </row>
    <row r="80" spans="1:10" ht="33" customHeight="1">
      <c r="A80" s="1945" t="s">
        <v>1089</v>
      </c>
      <c r="B80" s="1945" t="s">
        <v>1090</v>
      </c>
      <c r="C80" s="2160" t="s">
        <v>1091</v>
      </c>
      <c r="D80" s="2161"/>
      <c r="E80" s="2161"/>
      <c r="F80" s="2161"/>
      <c r="G80" s="2162"/>
      <c r="H80" s="1946"/>
      <c r="I80" s="2101"/>
      <c r="J80" s="2102"/>
    </row>
    <row r="81" spans="1:10" ht="33" customHeight="1">
      <c r="A81" s="1945" t="s">
        <v>1092</v>
      </c>
      <c r="B81" s="1945" t="s">
        <v>1093</v>
      </c>
      <c r="C81" s="2160" t="s">
        <v>1094</v>
      </c>
      <c r="D81" s="2161"/>
      <c r="E81" s="2161"/>
      <c r="F81" s="2161"/>
      <c r="G81" s="2162"/>
      <c r="H81" s="1946" t="s">
        <v>0</v>
      </c>
      <c r="I81" s="2101"/>
      <c r="J81" s="2102"/>
    </row>
    <row r="82" spans="1:10" ht="33" customHeight="1">
      <c r="A82" s="1945"/>
      <c r="B82" s="1945" t="s">
        <v>1095</v>
      </c>
      <c r="C82" s="2160" t="s">
        <v>1096</v>
      </c>
      <c r="D82" s="2161"/>
      <c r="E82" s="2161"/>
      <c r="F82" s="2161"/>
      <c r="G82" s="2162"/>
      <c r="H82" s="1946"/>
      <c r="I82" s="2101"/>
      <c r="J82" s="2102"/>
    </row>
    <row r="83" spans="1:10" ht="33" customHeight="1">
      <c r="A83" s="1951"/>
      <c r="B83" s="1945" t="s">
        <v>1095</v>
      </c>
      <c r="C83" s="2160" t="s">
        <v>1097</v>
      </c>
      <c r="D83" s="2161"/>
      <c r="E83" s="2161"/>
      <c r="F83" s="2161"/>
      <c r="G83" s="2162"/>
      <c r="H83" s="1946" t="s">
        <v>0</v>
      </c>
      <c r="I83" s="2101"/>
      <c r="J83" s="2102"/>
    </row>
    <row r="84" spans="1:10" ht="33" customHeight="1">
      <c r="A84" s="1945" t="s">
        <v>1098</v>
      </c>
      <c r="B84" s="1945" t="s">
        <v>1099</v>
      </c>
      <c r="C84" s="2160" t="s">
        <v>1100</v>
      </c>
      <c r="D84" s="2161"/>
      <c r="E84" s="2161"/>
      <c r="F84" s="2161"/>
      <c r="G84" s="2162"/>
      <c r="H84" s="1946"/>
      <c r="I84" s="2101"/>
      <c r="J84" s="2102"/>
    </row>
    <row r="85" spans="1:10" ht="33" customHeight="1">
      <c r="A85" s="1945"/>
      <c r="B85" s="1945"/>
      <c r="C85" s="2160" t="s">
        <v>1101</v>
      </c>
      <c r="D85" s="2161"/>
      <c r="E85" s="2161"/>
      <c r="F85" s="2161"/>
      <c r="G85" s="2162"/>
      <c r="H85" s="1946"/>
      <c r="I85" s="2101"/>
      <c r="J85" s="2102"/>
    </row>
    <row r="86" spans="1:10" ht="33" customHeight="1">
      <c r="A86" s="1945" t="s">
        <v>1102</v>
      </c>
      <c r="B86" s="1945" t="s">
        <v>1103</v>
      </c>
      <c r="C86" s="2160" t="s">
        <v>1104</v>
      </c>
      <c r="D86" s="2161"/>
      <c r="E86" s="2161"/>
      <c r="F86" s="2161"/>
      <c r="G86" s="2162"/>
      <c r="H86" s="1946" t="s">
        <v>0</v>
      </c>
      <c r="I86" s="2101"/>
      <c r="J86" s="2102"/>
    </row>
    <row r="87" spans="1:10" ht="33" customHeight="1">
      <c r="A87" s="1945"/>
      <c r="B87" s="1945" t="s">
        <v>1105</v>
      </c>
      <c r="C87" s="2160" t="s">
        <v>1106</v>
      </c>
      <c r="D87" s="2161"/>
      <c r="E87" s="2161"/>
      <c r="F87" s="2161"/>
      <c r="G87" s="2162"/>
      <c r="H87" s="1946"/>
      <c r="I87" s="2101"/>
      <c r="J87" s="2102"/>
    </row>
    <row r="88" spans="1:10" ht="33" customHeight="1">
      <c r="A88" s="1945"/>
      <c r="B88" s="1945" t="s">
        <v>1107</v>
      </c>
      <c r="C88" s="2160" t="s">
        <v>1108</v>
      </c>
      <c r="D88" s="2161"/>
      <c r="E88" s="2161"/>
      <c r="F88" s="2161"/>
      <c r="G88" s="2162"/>
      <c r="H88" s="1946" t="s">
        <v>0</v>
      </c>
      <c r="I88" s="2101"/>
      <c r="J88" s="2102"/>
    </row>
    <row r="89" spans="1:10" ht="33" customHeight="1">
      <c r="A89" s="1945" t="s">
        <v>1109</v>
      </c>
      <c r="B89" s="1945" t="s">
        <v>1110</v>
      </c>
      <c r="C89" s="2160" t="s">
        <v>1111</v>
      </c>
      <c r="D89" s="2161"/>
      <c r="E89" s="2161"/>
      <c r="F89" s="2161"/>
      <c r="G89" s="2162"/>
      <c r="H89" s="1946"/>
      <c r="I89" s="2101"/>
      <c r="J89" s="2102"/>
    </row>
    <row r="90" spans="1:10" ht="33" customHeight="1">
      <c r="A90" s="1945"/>
      <c r="B90" s="1945" t="s">
        <v>1109</v>
      </c>
      <c r="C90" s="2160" t="s">
        <v>1112</v>
      </c>
      <c r="D90" s="2161"/>
      <c r="E90" s="2161"/>
      <c r="F90" s="2161"/>
      <c r="G90" s="2162"/>
      <c r="H90" s="1946" t="s">
        <v>0</v>
      </c>
      <c r="I90" s="2101" t="s">
        <v>1113</v>
      </c>
      <c r="J90" s="2102"/>
    </row>
    <row r="91" spans="1:10" ht="33" customHeight="1">
      <c r="A91" s="1945" t="s">
        <v>1114</v>
      </c>
      <c r="B91" s="1945" t="s">
        <v>1115</v>
      </c>
      <c r="C91" s="2160" t="s">
        <v>1116</v>
      </c>
      <c r="D91" s="2161"/>
      <c r="E91" s="2161"/>
      <c r="F91" s="2161"/>
      <c r="G91" s="2162"/>
      <c r="H91" s="1946"/>
      <c r="I91" s="2101"/>
      <c r="J91" s="2102"/>
    </row>
    <row r="92" spans="1:10" ht="33" customHeight="1">
      <c r="A92" s="1945" t="s">
        <v>1117</v>
      </c>
      <c r="B92" s="1956"/>
      <c r="C92" s="2160" t="s">
        <v>1118</v>
      </c>
      <c r="D92" s="2161"/>
      <c r="E92" s="2161"/>
      <c r="F92" s="2161"/>
      <c r="G92" s="2162"/>
      <c r="H92" s="1946"/>
      <c r="I92" s="2101"/>
      <c r="J92" s="2102"/>
    </row>
    <row r="93" spans="1:10" ht="33" customHeight="1">
      <c r="A93" s="1945"/>
      <c r="B93" s="1945" t="s">
        <v>1119</v>
      </c>
      <c r="C93" s="2160" t="s">
        <v>1120</v>
      </c>
      <c r="D93" s="2161"/>
      <c r="E93" s="2161"/>
      <c r="F93" s="2161"/>
      <c r="G93" s="2162"/>
      <c r="H93" s="1946"/>
      <c r="I93" s="2103"/>
      <c r="J93" s="2102"/>
    </row>
    <row r="94" spans="1:10" ht="33" customHeight="1">
      <c r="A94" s="1945"/>
      <c r="B94" s="1945" t="s">
        <v>1121</v>
      </c>
      <c r="C94" s="2160" t="s">
        <v>1122</v>
      </c>
      <c r="D94" s="2161"/>
      <c r="E94" s="2161"/>
      <c r="F94" s="2161"/>
      <c r="G94" s="2162"/>
      <c r="H94" s="1946"/>
      <c r="I94" s="2101"/>
      <c r="J94" s="2102"/>
    </row>
    <row r="95" spans="1:10" ht="33" customHeight="1">
      <c r="A95" s="1951"/>
      <c r="B95" s="1945" t="s">
        <v>1123</v>
      </c>
      <c r="C95" s="1946" t="s">
        <v>1124</v>
      </c>
      <c r="D95" s="2104"/>
      <c r="E95" s="2104"/>
      <c r="F95" s="2104"/>
      <c r="G95" s="1952"/>
      <c r="H95" s="1946" t="s">
        <v>0</v>
      </c>
      <c r="I95" s="2101"/>
      <c r="J95" s="2102"/>
    </row>
    <row r="96" spans="1:10" ht="33" customHeight="1">
      <c r="A96" s="1945" t="s">
        <v>1125</v>
      </c>
      <c r="B96" s="1945" t="s">
        <v>1126</v>
      </c>
      <c r="C96" s="1946" t="s">
        <v>1127</v>
      </c>
      <c r="D96" s="2104"/>
      <c r="E96" s="2104"/>
      <c r="F96" s="2104"/>
      <c r="G96" s="1952"/>
      <c r="H96" s="1946"/>
      <c r="I96" s="2101" t="s">
        <v>1013</v>
      </c>
      <c r="J96" s="2102"/>
    </row>
    <row r="97" spans="1:10" ht="33" customHeight="1">
      <c r="A97" s="1951"/>
      <c r="B97" s="1945" t="s">
        <v>1128</v>
      </c>
      <c r="C97" s="1946" t="s">
        <v>1129</v>
      </c>
      <c r="D97" s="2104"/>
      <c r="E97" s="2104"/>
      <c r="F97" s="2104"/>
      <c r="G97" s="1952"/>
      <c r="H97" s="1946"/>
      <c r="I97" s="2101"/>
      <c r="J97" s="2102"/>
    </row>
    <row r="98" spans="1:10" ht="33" customHeight="1">
      <c r="A98" s="1945" t="s">
        <v>1045</v>
      </c>
      <c r="B98" s="1945" t="s">
        <v>1130</v>
      </c>
      <c r="C98" s="1946" t="s">
        <v>1131</v>
      </c>
      <c r="D98" s="2104"/>
      <c r="E98" s="2104"/>
      <c r="F98" s="2104"/>
      <c r="G98" s="1952"/>
      <c r="H98" s="1946"/>
      <c r="I98" s="2101"/>
      <c r="J98" s="2102"/>
    </row>
    <row r="99" spans="1:10" ht="33" customHeight="1">
      <c r="A99" s="1945"/>
      <c r="B99" s="1945" t="s">
        <v>1132</v>
      </c>
      <c r="C99" s="1946" t="s">
        <v>1133</v>
      </c>
      <c r="D99" s="2104"/>
      <c r="E99" s="2104"/>
      <c r="F99" s="2104"/>
      <c r="G99" s="1952"/>
      <c r="H99" s="1946"/>
      <c r="I99" s="2101"/>
      <c r="J99" s="2102"/>
    </row>
    <row r="100" spans="1:10" ht="33" customHeight="1">
      <c r="A100" s="1945" t="s">
        <v>1134</v>
      </c>
      <c r="B100" s="1945" t="s">
        <v>1135</v>
      </c>
      <c r="C100" s="1946" t="s">
        <v>1136</v>
      </c>
      <c r="D100" s="2104"/>
      <c r="E100" s="2104"/>
      <c r="F100" s="2104"/>
      <c r="G100" s="1952"/>
      <c r="H100" s="1946"/>
      <c r="I100" s="2101"/>
      <c r="J100" s="2102"/>
    </row>
    <row r="101" spans="1:10" ht="33" customHeight="1">
      <c r="A101" s="1945" t="s">
        <v>1137</v>
      </c>
      <c r="B101" s="1945" t="s">
        <v>1138</v>
      </c>
      <c r="C101" s="1946" t="s">
        <v>1139</v>
      </c>
      <c r="D101" s="2104"/>
      <c r="E101" s="2104"/>
      <c r="F101" s="2104"/>
      <c r="G101" s="1952"/>
      <c r="H101" s="1946" t="s">
        <v>0</v>
      </c>
      <c r="I101" s="2101" t="s">
        <v>1140</v>
      </c>
      <c r="J101" s="2102"/>
    </row>
    <row r="102" spans="1:10" ht="33" customHeight="1">
      <c r="A102" s="1945"/>
      <c r="B102" s="1945" t="s">
        <v>1141</v>
      </c>
      <c r="C102" s="2160" t="s">
        <v>1142</v>
      </c>
      <c r="D102" s="2161"/>
      <c r="E102" s="2161"/>
      <c r="F102" s="2161"/>
      <c r="G102" s="2162"/>
      <c r="H102" s="1946"/>
      <c r="I102" s="2101" t="s">
        <v>1143</v>
      </c>
      <c r="J102" s="2102"/>
    </row>
    <row r="103" spans="1:10" ht="33" customHeight="1">
      <c r="A103" s="1951"/>
      <c r="B103" s="1945" t="s">
        <v>1144</v>
      </c>
      <c r="C103" s="2160" t="s">
        <v>1145</v>
      </c>
      <c r="D103" s="2161"/>
      <c r="E103" s="2161"/>
      <c r="F103" s="2161"/>
      <c r="G103" s="2162"/>
      <c r="H103" s="1946" t="s">
        <v>0</v>
      </c>
      <c r="I103" s="2101"/>
      <c r="J103" s="2102"/>
    </row>
    <row r="104" spans="1:10" ht="33" customHeight="1">
      <c r="A104" s="1945"/>
      <c r="B104" s="1945" t="s">
        <v>1146</v>
      </c>
      <c r="C104" s="2160" t="s">
        <v>1147</v>
      </c>
      <c r="D104" s="2161"/>
      <c r="E104" s="2161"/>
      <c r="F104" s="2161"/>
      <c r="G104" s="2162"/>
      <c r="H104" s="1946"/>
      <c r="I104" s="2101"/>
      <c r="J104" s="2102"/>
    </row>
    <row r="105" spans="1:10" ht="33" customHeight="1">
      <c r="A105" s="1945"/>
      <c r="B105" s="1945" t="s">
        <v>1148</v>
      </c>
      <c r="C105" s="2160" t="s">
        <v>1149</v>
      </c>
      <c r="D105" s="2161"/>
      <c r="E105" s="2161"/>
      <c r="F105" s="2161"/>
      <c r="G105" s="2162"/>
      <c r="H105" s="1946"/>
      <c r="I105" s="2101"/>
      <c r="J105" s="2102"/>
    </row>
    <row r="106" spans="1:10" ht="33" customHeight="1">
      <c r="A106" s="1945"/>
      <c r="B106" s="1945" t="s">
        <v>1150</v>
      </c>
      <c r="C106" s="2160" t="s">
        <v>1151</v>
      </c>
      <c r="D106" s="2161"/>
      <c r="E106" s="2161"/>
      <c r="F106" s="2161"/>
      <c r="G106" s="2162"/>
      <c r="H106" s="1946" t="s">
        <v>0</v>
      </c>
      <c r="I106" s="2101"/>
      <c r="J106" s="2102"/>
    </row>
    <row r="107" spans="1:10" ht="33" customHeight="1">
      <c r="A107" s="1945" t="s">
        <v>1150</v>
      </c>
      <c r="B107" s="1956"/>
      <c r="C107" s="2160" t="s">
        <v>1152</v>
      </c>
      <c r="D107" s="2161"/>
      <c r="E107" s="2161"/>
      <c r="F107" s="2161"/>
      <c r="G107" s="2162"/>
      <c r="H107" s="1946"/>
      <c r="I107" s="2101"/>
      <c r="J107" s="2102"/>
    </row>
    <row r="108" spans="1:10" ht="33" customHeight="1">
      <c r="A108" s="1945"/>
      <c r="B108" s="1945" t="s">
        <v>1150</v>
      </c>
      <c r="C108" s="2160" t="s">
        <v>1151</v>
      </c>
      <c r="D108" s="2161"/>
      <c r="E108" s="2161"/>
      <c r="F108" s="2161"/>
      <c r="G108" s="2162"/>
      <c r="H108" s="1946" t="s">
        <v>0</v>
      </c>
      <c r="I108" s="2101"/>
      <c r="J108" s="2102"/>
    </row>
    <row r="109" spans="1:10" ht="33" customHeight="1">
      <c r="A109" s="1945"/>
      <c r="B109" s="1945" t="s">
        <v>1153</v>
      </c>
      <c r="C109" s="2160" t="s">
        <v>1018</v>
      </c>
      <c r="D109" s="2161"/>
      <c r="E109" s="2161"/>
      <c r="F109" s="2161"/>
      <c r="G109" s="2162"/>
      <c r="H109" s="1946"/>
      <c r="I109" s="2101"/>
      <c r="J109" s="2102"/>
    </row>
    <row r="110" spans="1:10" ht="33" customHeight="1">
      <c r="A110" s="1945"/>
      <c r="B110" s="1945" t="s">
        <v>1153</v>
      </c>
      <c r="C110" s="2160" t="s">
        <v>1018</v>
      </c>
      <c r="D110" s="2161"/>
      <c r="E110" s="2161"/>
      <c r="F110" s="2161"/>
      <c r="G110" s="2162"/>
      <c r="H110" s="1946" t="s">
        <v>0</v>
      </c>
      <c r="I110" s="2101"/>
      <c r="J110" s="2102"/>
    </row>
    <row r="111" spans="1:10" ht="33" customHeight="1">
      <c r="A111" s="1945" t="s">
        <v>746</v>
      </c>
      <c r="B111" s="1945" t="s">
        <v>1154</v>
      </c>
      <c r="C111" s="2160" t="s">
        <v>1155</v>
      </c>
      <c r="D111" s="2164"/>
      <c r="E111" s="2164"/>
      <c r="F111" s="2164"/>
      <c r="G111" s="2165"/>
      <c r="H111" s="1946"/>
      <c r="I111" s="2101" t="s">
        <v>1113</v>
      </c>
      <c r="J111" s="2102"/>
    </row>
    <row r="112" spans="1:10" ht="33" customHeight="1">
      <c r="A112" s="1945" t="s">
        <v>746</v>
      </c>
      <c r="B112" s="1944">
        <v>0.93402777777777779</v>
      </c>
      <c r="C112" s="1946" t="s">
        <v>1156</v>
      </c>
      <c r="D112" s="2105"/>
      <c r="E112" s="2105"/>
      <c r="F112" s="2105"/>
      <c r="G112" s="2106"/>
      <c r="H112" s="1946" t="s">
        <v>0</v>
      </c>
      <c r="I112" s="2101"/>
      <c r="J112" s="2102"/>
    </row>
    <row r="113" spans="1:10" ht="33" customHeight="1">
      <c r="A113" s="1945"/>
      <c r="B113" s="1945" t="s">
        <v>1157</v>
      </c>
      <c r="C113" s="2160" t="s">
        <v>1158</v>
      </c>
      <c r="D113" s="2161"/>
      <c r="E113" s="2161"/>
      <c r="F113" s="2161"/>
      <c r="G113" s="2162"/>
      <c r="H113" s="1946"/>
      <c r="I113" s="2101"/>
      <c r="J113" s="2102"/>
    </row>
    <row r="114" spans="1:10" ht="33" customHeight="1">
      <c r="A114" s="1945"/>
      <c r="B114" s="1945" t="s">
        <v>1159</v>
      </c>
      <c r="C114" s="2160" t="s">
        <v>1160</v>
      </c>
      <c r="D114" s="2161"/>
      <c r="E114" s="2161"/>
      <c r="F114" s="2161"/>
      <c r="G114" s="2162"/>
      <c r="H114" s="1946" t="s">
        <v>0</v>
      </c>
      <c r="I114" s="2101"/>
      <c r="J114" s="2102"/>
    </row>
    <row r="115" spans="1:10" ht="33" customHeight="1">
      <c r="A115" s="1945"/>
      <c r="B115" s="1945" t="s">
        <v>1159</v>
      </c>
      <c r="C115" s="2160" t="s">
        <v>1161</v>
      </c>
      <c r="D115" s="2161"/>
      <c r="E115" s="2161"/>
      <c r="F115" s="2161"/>
      <c r="G115" s="2162"/>
      <c r="H115" s="1946"/>
      <c r="I115" s="2101"/>
      <c r="J115" s="2102"/>
    </row>
    <row r="116" spans="1:10" ht="33" customHeight="1">
      <c r="A116" s="1951"/>
      <c r="B116" s="1945" t="s">
        <v>1162</v>
      </c>
      <c r="C116" s="2160" t="s">
        <v>1163</v>
      </c>
      <c r="D116" s="2161"/>
      <c r="E116" s="2161"/>
      <c r="F116" s="2161"/>
      <c r="G116" s="2162"/>
      <c r="H116" s="1946"/>
      <c r="I116" s="2101"/>
      <c r="J116" s="2102"/>
    </row>
    <row r="117" spans="1:10" ht="33" customHeight="1">
      <c r="A117" s="1945"/>
      <c r="B117" s="1945" t="s">
        <v>1162</v>
      </c>
      <c r="C117" s="2160" t="s">
        <v>1163</v>
      </c>
      <c r="D117" s="2161"/>
      <c r="E117" s="2161"/>
      <c r="F117" s="2161"/>
      <c r="G117" s="2162"/>
      <c r="H117" s="1946"/>
      <c r="I117" s="2101"/>
      <c r="J117" s="2102"/>
    </row>
    <row r="118" spans="1:10" ht="33" customHeight="1">
      <c r="A118" s="1945"/>
      <c r="B118" s="1945" t="s">
        <v>1164</v>
      </c>
      <c r="C118" s="2160" t="s">
        <v>1165</v>
      </c>
      <c r="D118" s="2161"/>
      <c r="E118" s="2161"/>
      <c r="F118" s="2161"/>
      <c r="G118" s="2162"/>
      <c r="H118" s="1946"/>
      <c r="I118" s="2101"/>
      <c r="J118" s="2102"/>
    </row>
    <row r="119" spans="1:10" ht="33" customHeight="1">
      <c r="A119" s="1945"/>
      <c r="B119" s="1945" t="s">
        <v>1164</v>
      </c>
      <c r="C119" s="2160" t="s">
        <v>1165</v>
      </c>
      <c r="D119" s="2161"/>
      <c r="E119" s="2161"/>
      <c r="F119" s="2161"/>
      <c r="G119" s="2162"/>
      <c r="H119" s="1946"/>
      <c r="I119" s="2101"/>
      <c r="J119" s="2102"/>
    </row>
    <row r="120" spans="1:10" ht="33" customHeight="1">
      <c r="A120" s="1945"/>
      <c r="B120" s="1945" t="s">
        <v>1166</v>
      </c>
      <c r="C120" s="2160" t="s">
        <v>1167</v>
      </c>
      <c r="D120" s="2161"/>
      <c r="E120" s="2161"/>
      <c r="F120" s="2161"/>
      <c r="G120" s="2162"/>
      <c r="H120" s="1946"/>
      <c r="I120" s="2101"/>
      <c r="J120" s="2102"/>
    </row>
    <row r="121" spans="1:10" ht="33" customHeight="1">
      <c r="A121" s="1945" t="s">
        <v>1168</v>
      </c>
      <c r="B121" s="1956"/>
      <c r="C121" s="1946" t="s">
        <v>1169</v>
      </c>
      <c r="D121" s="2104"/>
      <c r="E121" s="2104"/>
      <c r="F121" s="2104"/>
      <c r="G121" s="1952"/>
      <c r="H121" s="1946" t="s">
        <v>0</v>
      </c>
      <c r="I121" s="2101"/>
      <c r="J121" s="2102"/>
    </row>
    <row r="122" spans="1:10" ht="33" customHeight="1">
      <c r="A122" s="1945" t="s">
        <v>1170</v>
      </c>
      <c r="B122" s="1945" t="s">
        <v>1171</v>
      </c>
      <c r="C122" s="1946" t="s">
        <v>1172</v>
      </c>
      <c r="D122" s="2104"/>
      <c r="E122" s="2104"/>
      <c r="F122" s="2104"/>
      <c r="G122" s="1952"/>
      <c r="H122" s="1946"/>
      <c r="I122" s="2101" t="s">
        <v>1113</v>
      </c>
      <c r="J122" s="2102"/>
    </row>
    <row r="123" spans="1:10" ht="33" customHeight="1">
      <c r="A123" s="1945"/>
      <c r="B123" s="1945" t="s">
        <v>1173</v>
      </c>
      <c r="C123" s="2160" t="s">
        <v>1174</v>
      </c>
      <c r="D123" s="2161"/>
      <c r="E123" s="2161"/>
      <c r="F123" s="2161"/>
      <c r="G123" s="2162"/>
      <c r="H123" s="1946"/>
      <c r="I123" s="2101"/>
      <c r="J123" s="2102"/>
    </row>
    <row r="124" spans="1:10" ht="33" customHeight="1">
      <c r="A124" s="1945" t="s">
        <v>1175</v>
      </c>
      <c r="B124" s="1956"/>
      <c r="C124" s="2160" t="s">
        <v>1176</v>
      </c>
      <c r="D124" s="2161"/>
      <c r="E124" s="2161"/>
      <c r="F124" s="2161"/>
      <c r="G124" s="2162"/>
      <c r="H124" s="1946"/>
      <c r="I124" s="2101" t="s">
        <v>1177</v>
      </c>
      <c r="J124" s="2102"/>
    </row>
    <row r="125" spans="1:10" ht="33" customHeight="1">
      <c r="A125" s="1945" t="s">
        <v>1178</v>
      </c>
      <c r="B125" s="1945" t="s">
        <v>1179</v>
      </c>
      <c r="C125" s="2160" t="s">
        <v>1180</v>
      </c>
      <c r="D125" s="2161"/>
      <c r="E125" s="2161"/>
      <c r="F125" s="2161"/>
      <c r="G125" s="2162"/>
      <c r="H125" s="1946"/>
      <c r="I125" s="2101"/>
      <c r="J125" s="2102"/>
    </row>
    <row r="126" spans="1:10" ht="33" customHeight="1">
      <c r="A126" s="1945" t="s">
        <v>1178</v>
      </c>
      <c r="B126" s="1945" t="s">
        <v>1179</v>
      </c>
      <c r="C126" s="2160" t="s">
        <v>1181</v>
      </c>
      <c r="D126" s="2161"/>
      <c r="E126" s="2161"/>
      <c r="F126" s="2161"/>
      <c r="G126" s="2162"/>
      <c r="H126" s="1946"/>
      <c r="I126" s="2101"/>
      <c r="J126" s="2102"/>
    </row>
    <row r="127" spans="1:10" ht="33" customHeight="1">
      <c r="A127" s="1945" t="s">
        <v>1178</v>
      </c>
      <c r="B127" s="1945" t="s">
        <v>1182</v>
      </c>
      <c r="C127" s="2160" t="s">
        <v>1183</v>
      </c>
      <c r="D127" s="2161"/>
      <c r="E127" s="2161"/>
      <c r="F127" s="2161"/>
      <c r="G127" s="2162"/>
      <c r="H127" s="1946"/>
      <c r="I127" s="2101"/>
      <c r="J127" s="2102"/>
    </row>
    <row r="128" spans="1:10" ht="33" customHeight="1">
      <c r="A128" s="1945" t="s">
        <v>1184</v>
      </c>
      <c r="B128" s="1956"/>
      <c r="C128" s="2160" t="s">
        <v>1185</v>
      </c>
      <c r="D128" s="2161"/>
      <c r="E128" s="2161"/>
      <c r="F128" s="2161"/>
      <c r="G128" s="2162"/>
      <c r="H128" s="1946" t="s">
        <v>0</v>
      </c>
      <c r="I128" s="2101"/>
      <c r="J128" s="2102"/>
    </row>
    <row r="129" spans="1:10" ht="33" customHeight="1">
      <c r="A129" s="1945" t="s">
        <v>1186</v>
      </c>
      <c r="B129" s="1956"/>
      <c r="C129" s="2160" t="s">
        <v>1187</v>
      </c>
      <c r="D129" s="2161"/>
      <c r="E129" s="2161"/>
      <c r="F129" s="2161"/>
      <c r="G129" s="2162"/>
      <c r="H129" s="1946" t="s">
        <v>0</v>
      </c>
      <c r="I129" s="2101"/>
      <c r="J129" s="2102"/>
    </row>
    <row r="130" spans="1:10" ht="33" customHeight="1">
      <c r="A130" s="1945" t="s">
        <v>1188</v>
      </c>
      <c r="B130" s="1956"/>
      <c r="C130" s="2160" t="s">
        <v>1189</v>
      </c>
      <c r="D130" s="2161"/>
      <c r="E130" s="2161"/>
      <c r="F130" s="2161"/>
      <c r="G130" s="2162"/>
      <c r="H130" s="1946"/>
      <c r="I130" s="2101"/>
      <c r="J130" s="2102"/>
    </row>
    <row r="131" spans="1:10" ht="33" customHeight="1">
      <c r="A131" s="1953" t="s">
        <v>1188</v>
      </c>
      <c r="B131" s="2107"/>
      <c r="C131" s="2163" t="s">
        <v>1190</v>
      </c>
      <c r="D131" s="2161"/>
      <c r="E131" s="2161"/>
      <c r="F131" s="2161"/>
      <c r="G131" s="2162"/>
      <c r="H131" s="1946"/>
      <c r="I131" s="2101"/>
      <c r="J131" s="2102"/>
    </row>
    <row r="132" spans="1:10" ht="33" customHeight="1">
      <c r="A132" s="1953" t="s">
        <v>1191</v>
      </c>
      <c r="B132" s="1953" t="s">
        <v>1192</v>
      </c>
      <c r="C132" s="2163" t="s">
        <v>1193</v>
      </c>
      <c r="D132" s="2161"/>
      <c r="E132" s="2161"/>
      <c r="F132" s="2161"/>
      <c r="G132" s="2162"/>
      <c r="H132" s="1946" t="s">
        <v>0</v>
      </c>
      <c r="I132" s="2101" t="s">
        <v>1194</v>
      </c>
      <c r="J132" s="2102"/>
    </row>
    <row r="133" spans="1:10" ht="33" customHeight="1">
      <c r="A133" s="1945"/>
      <c r="B133" s="1945"/>
      <c r="C133" s="2160"/>
      <c r="D133" s="2161"/>
      <c r="E133" s="2161"/>
      <c r="F133" s="2161"/>
      <c r="G133" s="2162"/>
      <c r="H133" s="1946"/>
      <c r="I133" s="2101"/>
      <c r="J133" s="2102"/>
    </row>
    <row r="134" spans="1:10" ht="33" customHeight="1">
      <c r="A134" s="1948"/>
      <c r="B134" s="1949"/>
      <c r="C134" s="1950"/>
      <c r="D134" s="2104"/>
      <c r="E134" s="2104"/>
      <c r="F134" s="2104"/>
      <c r="G134" s="1952"/>
      <c r="H134" s="1946"/>
      <c r="I134" s="2101"/>
      <c r="J134" s="2102"/>
    </row>
    <row r="135" spans="1:10" ht="33" customHeight="1">
      <c r="A135" s="1951"/>
      <c r="B135" s="1336"/>
      <c r="C135" s="1954"/>
      <c r="D135" s="2103"/>
      <c r="E135" s="2103"/>
      <c r="F135" s="2103"/>
      <c r="G135" s="1955"/>
      <c r="H135" s="1950" t="s">
        <v>0</v>
      </c>
      <c r="I135" s="2101"/>
      <c r="J135" s="2102"/>
    </row>
    <row r="136" spans="1:10" ht="33" customHeight="1">
      <c r="A136" s="1953"/>
      <c r="B136" s="1953"/>
      <c r="C136" s="2163"/>
      <c r="D136" s="2161"/>
      <c r="E136" s="2161"/>
      <c r="F136" s="2161"/>
      <c r="G136" s="2162"/>
      <c r="H136" s="1950"/>
      <c r="I136" s="2101"/>
      <c r="J136" s="2102"/>
    </row>
    <row r="137" spans="1:10" ht="33" customHeight="1">
      <c r="A137" s="1948"/>
      <c r="B137" s="1949"/>
      <c r="C137" s="1950"/>
      <c r="D137" s="2104"/>
      <c r="E137" s="2104"/>
      <c r="F137" s="2104"/>
      <c r="G137" s="1952"/>
      <c r="H137" s="1946"/>
      <c r="I137" s="2108"/>
      <c r="J137" s="2102"/>
    </row>
    <row r="138" spans="1:10" ht="33" customHeight="1">
      <c r="A138" s="1951"/>
      <c r="B138" s="1336"/>
      <c r="C138" s="1954"/>
      <c r="D138" s="2103"/>
      <c r="E138" s="2103"/>
      <c r="F138" s="2103"/>
      <c r="G138" s="1955"/>
      <c r="H138" s="1950"/>
      <c r="I138" s="2108"/>
      <c r="J138" s="2102"/>
    </row>
    <row r="139" spans="1:10" ht="33" customHeight="1">
      <c r="A139" s="1953"/>
      <c r="B139" s="1953"/>
      <c r="C139" s="2163" t="s">
        <v>0</v>
      </c>
      <c r="D139" s="2161"/>
      <c r="E139" s="2161"/>
      <c r="F139" s="2161"/>
      <c r="G139" s="2162"/>
      <c r="H139" s="1950"/>
      <c r="I139" s="2108"/>
      <c r="J139" s="2102"/>
    </row>
    <row r="140" spans="1:10" ht="33" customHeight="1">
      <c r="A140" s="1953"/>
      <c r="B140" s="1953"/>
      <c r="C140" s="1950"/>
      <c r="D140" s="2104"/>
      <c r="E140" s="2104"/>
      <c r="F140" s="2104"/>
      <c r="G140" s="1952"/>
      <c r="H140" s="1950"/>
      <c r="I140" s="2101"/>
      <c r="J140" s="2102"/>
    </row>
    <row r="141" spans="1:10" ht="33" customHeight="1">
      <c r="A141" s="1945"/>
      <c r="B141" s="1945"/>
      <c r="C141" s="2160"/>
      <c r="D141" s="2161"/>
      <c r="E141" s="2161"/>
      <c r="F141" s="2161"/>
      <c r="G141" s="2162"/>
      <c r="H141" s="1946"/>
      <c r="I141" s="2109"/>
      <c r="J141" s="2110"/>
    </row>
    <row r="142" spans="1:10" ht="33" customHeight="1">
      <c r="A142" s="1945"/>
      <c r="B142" s="1945"/>
      <c r="C142" s="2160"/>
      <c r="D142" s="2161"/>
      <c r="E142" s="2161"/>
      <c r="F142" s="2161"/>
      <c r="G142" s="2162"/>
      <c r="H142" s="1946"/>
      <c r="I142" s="2109"/>
      <c r="J142" s="2110"/>
    </row>
    <row r="143" spans="1:10" ht="33" customHeight="1">
      <c r="A143" s="1945"/>
      <c r="B143" s="1945"/>
      <c r="C143" s="2160"/>
      <c r="D143" s="2161"/>
      <c r="E143" s="2161"/>
      <c r="F143" s="2161"/>
      <c r="G143" s="2162"/>
      <c r="H143" s="1946"/>
      <c r="I143" s="2109"/>
      <c r="J143" s="2110"/>
    </row>
    <row r="144" spans="1:10" ht="33" customHeight="1">
      <c r="A144" s="1951"/>
      <c r="B144" s="1336"/>
      <c r="C144" s="1954"/>
      <c r="D144" s="2103"/>
      <c r="E144" s="2103"/>
      <c r="F144" s="2103"/>
      <c r="G144" s="1955"/>
      <c r="H144" s="1946"/>
      <c r="I144" s="2111"/>
      <c r="J144" s="2110"/>
    </row>
    <row r="145" spans="1:10" ht="33" customHeight="1">
      <c r="A145" s="1945"/>
      <c r="B145" s="1945"/>
      <c r="C145" s="2160" t="s">
        <v>0</v>
      </c>
      <c r="D145" s="2161"/>
      <c r="E145" s="2161"/>
      <c r="F145" s="2161"/>
      <c r="G145" s="2162"/>
      <c r="H145" s="1946"/>
      <c r="I145" s="2111"/>
      <c r="J145" s="2110"/>
    </row>
    <row r="146" spans="1:10" ht="33" customHeight="1">
      <c r="A146" s="1945"/>
      <c r="B146" s="1945"/>
      <c r="C146" s="2160"/>
      <c r="D146" s="2161"/>
      <c r="E146" s="2161"/>
      <c r="F146" s="2161"/>
      <c r="G146" s="2162"/>
      <c r="H146" s="1946"/>
      <c r="I146" s="2109"/>
      <c r="J146" s="2110"/>
    </row>
    <row r="147" spans="1:10" ht="33" customHeight="1">
      <c r="A147" s="1951"/>
      <c r="B147" s="1336"/>
      <c r="C147" s="1954"/>
      <c r="D147" s="2103"/>
      <c r="E147" s="2103"/>
      <c r="F147" s="2103"/>
      <c r="G147" s="1955"/>
      <c r="H147" s="1954"/>
      <c r="I147" s="2109"/>
      <c r="J147" s="2110"/>
    </row>
    <row r="148" spans="1:10" ht="33" customHeight="1">
      <c r="A148" s="1951"/>
      <c r="B148" s="1336"/>
      <c r="C148" s="1954"/>
      <c r="D148" s="2103"/>
      <c r="E148" s="2103"/>
      <c r="F148" s="2103"/>
      <c r="G148" s="1955"/>
      <c r="H148" s="1954"/>
      <c r="I148" s="2109"/>
      <c r="J148" s="2110"/>
    </row>
    <row r="149" spans="1:10" ht="33" customHeight="1">
      <c r="A149" s="1951"/>
      <c r="B149" s="1336"/>
      <c r="C149" s="1954"/>
      <c r="D149" s="2103"/>
      <c r="E149" s="2103"/>
      <c r="F149" s="2103"/>
      <c r="G149" s="1955"/>
      <c r="H149" s="1954"/>
      <c r="I149" s="2109"/>
      <c r="J149" s="2110"/>
    </row>
    <row r="150" spans="1:10" ht="33" customHeight="1">
      <c r="A150" s="1951"/>
      <c r="B150" s="1336"/>
      <c r="C150" s="1954"/>
      <c r="D150" s="2103"/>
      <c r="E150" s="2103"/>
      <c r="F150" s="2103"/>
      <c r="G150" s="1955"/>
      <c r="H150" s="1954"/>
      <c r="I150" s="2109"/>
      <c r="J150" s="2110"/>
    </row>
    <row r="151" spans="1:10" ht="33" customHeight="1">
      <c r="A151" s="1951"/>
      <c r="B151" s="1336"/>
      <c r="C151" s="1954"/>
      <c r="D151" s="2103"/>
      <c r="E151" s="2103"/>
      <c r="F151" s="2103"/>
      <c r="G151" s="1955"/>
      <c r="H151" s="1954"/>
      <c r="I151" s="2109"/>
      <c r="J151" s="2110"/>
    </row>
    <row r="152" spans="1:10" ht="33" customHeight="1">
      <c r="A152" s="1951"/>
      <c r="B152" s="1336"/>
      <c r="C152" s="1954"/>
      <c r="D152" s="2103"/>
      <c r="E152" s="2103"/>
      <c r="F152" s="2103"/>
      <c r="G152" s="1955"/>
      <c r="H152" s="1954"/>
      <c r="I152" s="2109"/>
      <c r="J152" s="2110"/>
    </row>
    <row r="153" spans="1:10" ht="33" customHeight="1">
      <c r="A153" s="1951"/>
      <c r="B153" s="1336"/>
      <c r="C153" s="1954"/>
      <c r="D153" s="2103"/>
      <c r="E153" s="2103"/>
      <c r="F153" s="2103"/>
      <c r="G153" s="1955"/>
      <c r="H153" s="1954"/>
      <c r="I153" s="2109"/>
      <c r="J153" s="2110"/>
    </row>
    <row r="154" spans="1:10" ht="33" customHeight="1">
      <c r="A154" s="1951"/>
      <c r="B154" s="1336"/>
      <c r="C154" s="1954"/>
      <c r="D154" s="2103"/>
      <c r="E154" s="2103"/>
      <c r="F154" s="2103"/>
      <c r="G154" s="1955"/>
      <c r="H154" s="1954"/>
      <c r="I154" s="2109"/>
      <c r="J154" s="2110"/>
    </row>
    <row r="155" spans="1:10" ht="33" customHeight="1">
      <c r="A155" s="1951"/>
      <c r="B155" s="1336"/>
      <c r="C155" s="1954"/>
      <c r="D155" s="2103"/>
      <c r="E155" s="2103"/>
      <c r="F155" s="2103"/>
      <c r="G155" s="1955"/>
      <c r="H155" s="1954"/>
      <c r="I155" s="2109"/>
      <c r="J155" s="2110"/>
    </row>
    <row r="156" spans="1:10" ht="33" customHeight="1">
      <c r="A156" s="1951"/>
      <c r="B156" s="1336"/>
      <c r="C156" s="1954"/>
      <c r="D156" s="2103"/>
      <c r="E156" s="2103"/>
      <c r="F156" s="2103"/>
      <c r="G156" s="1955"/>
      <c r="H156" s="1954"/>
      <c r="I156" s="2109"/>
      <c r="J156" s="2110"/>
    </row>
    <row r="157" spans="1:10" ht="33" customHeight="1">
      <c r="A157" s="1951"/>
      <c r="B157" s="1336"/>
      <c r="C157" s="1954"/>
      <c r="D157" s="2103"/>
      <c r="E157" s="2103"/>
      <c r="F157" s="2103"/>
      <c r="G157" s="1955"/>
      <c r="H157" s="1954"/>
      <c r="I157" s="2109"/>
      <c r="J157" s="2110"/>
    </row>
    <row r="158" spans="1:10" ht="33" customHeight="1">
      <c r="A158" s="1951"/>
      <c r="B158" s="1336"/>
      <c r="C158" s="1954"/>
      <c r="D158" s="2103"/>
      <c r="E158" s="2103"/>
      <c r="F158" s="2103"/>
      <c r="G158" s="1955"/>
      <c r="H158" s="1954"/>
      <c r="I158" s="2109"/>
      <c r="J158" s="2110"/>
    </row>
    <row r="159" spans="1:10" ht="33" customHeight="1">
      <c r="A159" s="1951"/>
      <c r="B159" s="1336"/>
      <c r="C159" s="1954"/>
      <c r="D159" s="2103"/>
      <c r="E159" s="2103"/>
      <c r="F159" s="2103"/>
      <c r="G159" s="1955"/>
      <c r="H159" s="1954"/>
      <c r="I159" s="2109"/>
      <c r="J159" s="2110"/>
    </row>
    <row r="160" spans="1:10" ht="33" customHeight="1">
      <c r="A160" s="1951"/>
      <c r="B160" s="1336"/>
      <c r="C160" s="1954"/>
      <c r="D160" s="2103"/>
      <c r="E160" s="2103"/>
      <c r="F160" s="2103"/>
      <c r="G160" s="1955"/>
      <c r="H160" s="1954"/>
      <c r="I160" s="2109"/>
      <c r="J160" s="2110"/>
    </row>
    <row r="161" spans="1:10" ht="33" customHeight="1">
      <c r="A161" s="1951"/>
      <c r="B161" s="1336"/>
      <c r="C161" s="1954"/>
      <c r="D161" s="2103"/>
      <c r="E161" s="2103"/>
      <c r="F161" s="2103"/>
      <c r="G161" s="1955"/>
      <c r="H161" s="1954"/>
      <c r="I161" s="2109"/>
      <c r="J161" s="2110"/>
    </row>
    <row r="162" spans="1:10" ht="33" customHeight="1">
      <c r="A162" s="1951"/>
      <c r="B162" s="1336"/>
      <c r="C162" s="1954"/>
      <c r="D162" s="2103"/>
      <c r="E162" s="2103"/>
      <c r="F162" s="2103"/>
      <c r="G162" s="1955"/>
      <c r="H162" s="1954"/>
      <c r="I162" s="2109"/>
      <c r="J162" s="2110"/>
    </row>
    <row r="163" spans="1:10" ht="33" customHeight="1">
      <c r="A163" s="1951"/>
      <c r="B163" s="1336"/>
      <c r="C163" s="1954"/>
      <c r="D163" s="2103"/>
      <c r="E163" s="2103"/>
      <c r="F163" s="2103"/>
      <c r="G163" s="1955"/>
      <c r="H163" s="1954"/>
      <c r="I163" s="2109"/>
      <c r="J163" s="2110"/>
    </row>
    <row r="164" spans="1:10" ht="33" customHeight="1">
      <c r="A164" s="1951"/>
      <c r="B164" s="1336"/>
      <c r="C164" s="1954"/>
      <c r="D164" s="2103"/>
      <c r="E164" s="2103"/>
      <c r="F164" s="2103"/>
      <c r="G164" s="1955"/>
      <c r="H164" s="1954"/>
      <c r="I164" s="2109"/>
      <c r="J164" s="2110"/>
    </row>
    <row r="165" spans="1:10" ht="33" customHeight="1">
      <c r="A165" s="1951"/>
      <c r="B165" s="1336"/>
      <c r="C165" s="1954"/>
      <c r="D165" s="2103"/>
      <c r="E165" s="2103"/>
      <c r="F165" s="2103"/>
      <c r="G165" s="1955"/>
      <c r="H165" s="1954"/>
      <c r="I165" s="2109"/>
      <c r="J165" s="2110"/>
    </row>
    <row r="166" spans="1:10" ht="33" customHeight="1">
      <c r="A166" s="1945"/>
      <c r="B166" s="1945"/>
      <c r="C166" s="2160"/>
      <c r="D166" s="2161"/>
      <c r="E166" s="2161"/>
      <c r="F166" s="2161"/>
      <c r="G166" s="2162"/>
      <c r="H166" s="1946"/>
      <c r="I166" s="2109"/>
      <c r="J166" s="2110"/>
    </row>
    <row r="167" spans="1:10" ht="33" customHeight="1">
      <c r="A167" s="1945"/>
      <c r="B167" s="1956"/>
      <c r="C167" s="2160"/>
      <c r="D167" s="2161"/>
      <c r="E167" s="2161"/>
      <c r="F167" s="2161"/>
      <c r="G167" s="2162"/>
      <c r="H167" s="1946"/>
      <c r="I167" s="2109"/>
      <c r="J167" s="2110"/>
    </row>
    <row r="168" spans="1:10" ht="33" customHeight="1">
      <c r="A168" s="1945"/>
      <c r="B168" s="1945"/>
      <c r="C168" s="2160"/>
      <c r="D168" s="2161"/>
      <c r="E168" s="2161"/>
      <c r="F168" s="2161"/>
      <c r="G168" s="2162"/>
      <c r="H168" s="1946"/>
      <c r="I168" s="2109"/>
      <c r="J168" s="2110"/>
    </row>
    <row r="169" spans="1:10" ht="33" customHeight="1">
      <c r="A169" s="1945"/>
      <c r="B169" s="1945"/>
      <c r="C169" s="2160"/>
      <c r="D169" s="2161"/>
      <c r="E169" s="2161"/>
      <c r="F169" s="2161"/>
      <c r="G169" s="2162"/>
      <c r="H169" s="1946"/>
      <c r="I169" s="2109"/>
      <c r="J169" s="2110"/>
    </row>
    <row r="170" spans="1:10" ht="33" customHeight="1">
      <c r="A170" s="1945"/>
      <c r="B170" s="1956"/>
      <c r="C170" s="2160"/>
      <c r="D170" s="2161"/>
      <c r="E170" s="2161"/>
      <c r="F170" s="2161"/>
      <c r="G170" s="2162"/>
      <c r="H170" s="1946"/>
      <c r="I170" s="2109"/>
      <c r="J170" s="2110"/>
    </row>
    <row r="171" spans="1:10" ht="33" customHeight="1">
      <c r="A171" s="1945"/>
      <c r="B171" s="1945"/>
      <c r="C171" s="2160"/>
      <c r="D171" s="2161"/>
      <c r="E171" s="2161"/>
      <c r="F171" s="2161"/>
      <c r="G171" s="2162"/>
      <c r="H171" s="1946"/>
      <c r="I171" s="2109"/>
      <c r="J171" s="2110"/>
    </row>
    <row r="172" spans="1:10" ht="33" customHeight="1">
      <c r="A172" s="1945"/>
      <c r="B172" s="1945"/>
      <c r="C172" s="1946"/>
      <c r="D172" s="2112"/>
      <c r="E172" s="2112"/>
      <c r="F172" s="2112"/>
      <c r="G172" s="1947"/>
      <c r="H172" s="1946"/>
      <c r="I172" s="2109"/>
      <c r="J172" s="2110"/>
    </row>
    <row r="173" spans="1:10" ht="33" customHeight="1">
      <c r="A173" s="1953"/>
      <c r="B173" s="2107"/>
      <c r="C173" s="2163"/>
      <c r="D173" s="2161"/>
      <c r="E173" s="2161"/>
      <c r="F173" s="2161"/>
      <c r="G173" s="2162"/>
      <c r="H173" s="1950"/>
      <c r="I173" s="2109"/>
      <c r="J173" s="2110"/>
    </row>
    <row r="174" spans="1:10" ht="33" customHeight="1">
      <c r="A174" s="1953"/>
      <c r="B174" s="1953"/>
      <c r="C174" s="2163"/>
      <c r="D174" s="2161"/>
      <c r="E174" s="2161"/>
      <c r="F174" s="2161"/>
      <c r="G174" s="2162"/>
      <c r="H174" s="1950"/>
      <c r="I174" s="2109"/>
      <c r="J174" s="2110"/>
    </row>
    <row r="175" spans="1:10" ht="33" customHeight="1">
      <c r="A175" s="1944"/>
      <c r="B175" s="1945"/>
      <c r="C175" s="1946"/>
      <c r="D175" s="2112"/>
      <c r="E175" s="2112"/>
      <c r="F175" s="2112"/>
      <c r="G175" s="1947"/>
      <c r="H175" s="1946"/>
      <c r="I175" s="2109"/>
      <c r="J175" s="2110"/>
    </row>
    <row r="176" spans="1:10" ht="33" customHeight="1">
      <c r="A176" s="1953"/>
      <c r="B176" s="1953"/>
      <c r="C176" s="2163"/>
      <c r="D176" s="2161"/>
      <c r="E176" s="2161"/>
      <c r="F176" s="2161"/>
      <c r="G176" s="2162"/>
      <c r="H176" s="1950"/>
      <c r="I176" s="2109"/>
      <c r="J176" s="2110"/>
    </row>
    <row r="177" spans="1:10" ht="33" customHeight="1">
      <c r="A177" s="1953"/>
      <c r="B177" s="1953"/>
      <c r="C177" s="2163"/>
      <c r="D177" s="2161"/>
      <c r="E177" s="2161"/>
      <c r="F177" s="2161"/>
      <c r="G177" s="2162"/>
      <c r="H177" s="1950"/>
      <c r="I177" s="2109"/>
      <c r="J177" s="2110"/>
    </row>
    <row r="178" spans="1:10" ht="33" customHeight="1">
      <c r="A178" s="1953"/>
      <c r="B178" s="1953"/>
      <c r="C178" s="1950"/>
      <c r="D178" s="2104"/>
      <c r="E178" s="2104"/>
      <c r="F178" s="2104"/>
      <c r="G178" s="1952"/>
      <c r="H178" s="1950"/>
      <c r="I178" s="2109"/>
      <c r="J178" s="2110"/>
    </row>
    <row r="179" spans="1:10" ht="33" customHeight="1">
      <c r="A179" s="1945"/>
      <c r="B179" s="1945"/>
      <c r="C179" s="1946"/>
      <c r="D179" s="2112"/>
      <c r="E179" s="2112"/>
      <c r="F179" s="2112"/>
      <c r="G179" s="1947"/>
      <c r="H179" s="1946"/>
      <c r="I179" s="2109"/>
      <c r="J179" s="2110"/>
    </row>
    <row r="180" spans="1:10" ht="33" customHeight="1">
      <c r="A180" s="1945"/>
      <c r="B180" s="1945"/>
      <c r="C180" s="1946"/>
      <c r="D180" s="2112"/>
      <c r="E180" s="2112"/>
      <c r="F180" s="2112"/>
      <c r="G180" s="1947"/>
      <c r="H180" s="1946"/>
      <c r="I180" s="2109"/>
      <c r="J180" s="2110"/>
    </row>
    <row r="181" spans="1:10" ht="33" customHeight="1">
      <c r="A181" s="1944"/>
      <c r="B181" s="1945"/>
      <c r="C181" s="1946"/>
      <c r="D181" s="2112"/>
      <c r="E181" s="2112"/>
      <c r="F181" s="2112"/>
      <c r="G181" s="1947"/>
      <c r="H181" s="1946"/>
      <c r="I181" s="2109"/>
      <c r="J181" s="2110"/>
    </row>
    <row r="182" spans="1:10" ht="33" customHeight="1">
      <c r="A182" s="1945"/>
      <c r="B182" s="1945"/>
      <c r="C182" s="1946"/>
      <c r="D182" s="2112"/>
      <c r="E182" s="2112"/>
      <c r="F182" s="2112"/>
      <c r="G182" s="1947"/>
      <c r="H182" s="1946"/>
      <c r="I182" s="2109"/>
      <c r="J182" s="2110"/>
    </row>
    <row r="183" spans="1:10" ht="33" customHeight="1">
      <c r="A183" s="1945"/>
      <c r="B183" s="1945"/>
      <c r="C183" s="1946"/>
      <c r="D183" s="2104"/>
      <c r="E183" s="2104"/>
      <c r="F183" s="2104"/>
      <c r="G183" s="1952"/>
      <c r="H183" s="1946"/>
      <c r="I183" s="2109"/>
      <c r="J183" s="2110"/>
    </row>
    <row r="184" spans="1:10" ht="33" customHeight="1">
      <c r="A184" s="1945"/>
      <c r="B184" s="1945"/>
      <c r="C184" s="1946"/>
      <c r="D184" s="2104"/>
      <c r="E184" s="2104"/>
      <c r="F184" s="2104"/>
      <c r="G184" s="1952"/>
      <c r="H184" s="1946"/>
      <c r="I184" s="2109"/>
      <c r="J184" s="2110"/>
    </row>
    <row r="185" spans="1:10" ht="33" customHeight="1">
      <c r="A185" s="1945"/>
      <c r="B185" s="1956"/>
      <c r="C185" s="1946"/>
      <c r="D185" s="2104"/>
      <c r="E185" s="2104"/>
      <c r="F185" s="2104"/>
      <c r="G185" s="1952"/>
      <c r="H185" s="1946"/>
      <c r="I185" s="2109"/>
      <c r="J185" s="2110"/>
    </row>
    <row r="186" spans="1:10" ht="33" customHeight="1">
      <c r="A186" s="1945"/>
      <c r="B186" s="1945"/>
      <c r="C186" s="1946"/>
      <c r="D186" s="2104"/>
      <c r="E186" s="2104"/>
      <c r="F186" s="2104"/>
      <c r="G186" s="1952"/>
      <c r="H186" s="1946"/>
      <c r="I186" s="2109"/>
      <c r="J186" s="2110"/>
    </row>
    <row r="187" spans="1:10" ht="33" customHeight="1">
      <c r="A187" s="1945"/>
      <c r="B187" s="1956"/>
      <c r="C187" s="1946"/>
      <c r="D187" s="2104"/>
      <c r="E187" s="2104"/>
      <c r="F187" s="2104"/>
      <c r="G187" s="1952"/>
      <c r="H187" s="1946"/>
      <c r="I187" s="2109"/>
      <c r="J187" s="2110"/>
    </row>
    <row r="188" spans="1:10" ht="33" customHeight="1">
      <c r="A188" s="1945"/>
      <c r="B188" s="1945"/>
      <c r="C188" s="1946"/>
      <c r="D188" s="2104"/>
      <c r="E188" s="2104"/>
      <c r="F188" s="2104"/>
      <c r="G188" s="1952"/>
      <c r="H188" s="1946"/>
      <c r="I188" s="2109"/>
      <c r="J188" s="2110"/>
    </row>
    <row r="189" spans="1:10" ht="33" customHeight="1">
      <c r="A189" s="1945"/>
      <c r="B189" s="1945"/>
      <c r="C189" s="1946"/>
      <c r="D189" s="2104"/>
      <c r="E189" s="2104"/>
      <c r="F189" s="2104"/>
      <c r="G189" s="1952"/>
      <c r="H189" s="1946"/>
      <c r="I189" s="2109"/>
      <c r="J189" s="2110"/>
    </row>
    <row r="190" spans="1:10" ht="33" customHeight="1">
      <c r="A190" s="1945"/>
      <c r="B190" s="1945"/>
      <c r="C190" s="1946"/>
      <c r="D190" s="2104"/>
      <c r="E190" s="2104"/>
      <c r="F190" s="2104"/>
      <c r="G190" s="1952"/>
      <c r="H190" s="1946"/>
      <c r="I190" s="2109"/>
      <c r="J190" s="2110"/>
    </row>
    <row r="191" spans="1:10" ht="33" customHeight="1">
      <c r="A191" s="1945"/>
      <c r="B191" s="1945"/>
      <c r="C191" s="1946"/>
      <c r="D191" s="2104"/>
      <c r="E191" s="2104"/>
      <c r="F191" s="2104"/>
      <c r="G191" s="1952"/>
      <c r="H191" s="1946"/>
      <c r="I191" s="2109"/>
      <c r="J191" s="2110"/>
    </row>
    <row r="192" spans="1:10" ht="33" customHeight="1">
      <c r="A192" s="1945"/>
      <c r="B192" s="1945"/>
      <c r="C192" s="1946"/>
      <c r="D192" s="2104"/>
      <c r="E192" s="2104"/>
      <c r="F192" s="2104"/>
      <c r="G192" s="1952"/>
      <c r="H192" s="1946"/>
      <c r="I192" s="2109"/>
      <c r="J192" s="2110"/>
    </row>
    <row r="193" spans="1:10" ht="33" customHeight="1">
      <c r="A193" s="1945"/>
      <c r="B193" s="1945"/>
      <c r="C193" s="1946"/>
      <c r="D193" s="2104"/>
      <c r="E193" s="2104"/>
      <c r="F193" s="2104"/>
      <c r="G193" s="1952"/>
      <c r="H193" s="1946"/>
      <c r="I193" s="2109"/>
      <c r="J193" s="2110"/>
    </row>
    <row r="194" spans="1:10" ht="33" customHeight="1">
      <c r="A194" s="1945"/>
      <c r="B194" s="1956"/>
      <c r="C194" s="1946"/>
      <c r="D194" s="2104"/>
      <c r="E194" s="2104"/>
      <c r="F194" s="2104"/>
      <c r="G194" s="1952"/>
      <c r="H194" s="1946"/>
      <c r="I194" s="2109"/>
      <c r="J194" s="2110"/>
    </row>
    <row r="195" spans="1:10" ht="33" customHeight="1">
      <c r="A195" s="1945"/>
      <c r="B195" s="1945"/>
      <c r="C195" s="1946"/>
      <c r="D195" s="2104"/>
      <c r="E195" s="2104"/>
      <c r="F195" s="2104"/>
      <c r="G195" s="1952"/>
      <c r="H195" s="1946"/>
      <c r="I195" s="2109"/>
      <c r="J195" s="2110"/>
    </row>
    <row r="196" spans="1:10" ht="33" customHeight="1">
      <c r="A196" s="1945"/>
      <c r="B196" s="1956"/>
      <c r="C196" s="1946"/>
      <c r="D196" s="2104"/>
      <c r="E196" s="2104"/>
      <c r="F196" s="2104"/>
      <c r="G196" s="1952"/>
      <c r="H196" s="1946"/>
      <c r="I196" s="2109"/>
      <c r="J196" s="2110"/>
    </row>
    <row r="197" spans="1:10" ht="33" customHeight="1">
      <c r="A197" s="1945"/>
      <c r="B197" s="1945"/>
      <c r="C197" s="1946"/>
      <c r="D197" s="2104"/>
      <c r="E197" s="2104"/>
      <c r="F197" s="2104"/>
      <c r="G197" s="1952"/>
      <c r="H197" s="1946"/>
      <c r="I197" s="2109"/>
      <c r="J197" s="2110"/>
    </row>
    <row r="198" spans="1:10" ht="33" customHeight="1">
      <c r="A198" s="1945"/>
      <c r="B198" s="1945"/>
      <c r="C198" s="1946"/>
      <c r="D198" s="2104"/>
      <c r="E198" s="2104"/>
      <c r="F198" s="2104"/>
      <c r="G198" s="1952"/>
      <c r="H198" s="1946"/>
      <c r="I198" s="2109"/>
      <c r="J198" s="2110"/>
    </row>
    <row r="199" spans="1:10" ht="33" customHeight="1">
      <c r="A199" s="1945"/>
      <c r="B199" s="1945"/>
      <c r="C199" s="1946"/>
      <c r="D199" s="2104"/>
      <c r="E199" s="2104"/>
      <c r="F199" s="2104"/>
      <c r="G199" s="1952"/>
      <c r="H199" s="1946"/>
      <c r="I199" s="2109"/>
      <c r="J199" s="2110"/>
    </row>
    <row r="200" spans="1:10" ht="33" customHeight="1">
      <c r="A200" s="1945"/>
      <c r="B200" s="1945"/>
      <c r="C200" s="1946"/>
      <c r="D200" s="2104"/>
      <c r="E200" s="2104"/>
      <c r="F200" s="2104"/>
      <c r="G200" s="1952"/>
      <c r="H200" s="1946"/>
      <c r="I200" s="2109"/>
      <c r="J200" s="2110"/>
    </row>
    <row r="201" spans="1:10" ht="33" customHeight="1">
      <c r="A201" s="1945"/>
      <c r="B201" s="1945"/>
      <c r="C201" s="1946"/>
      <c r="D201" s="2104"/>
      <c r="E201" s="2104"/>
      <c r="F201" s="2104"/>
      <c r="G201" s="1952"/>
      <c r="H201" s="1946"/>
      <c r="I201" s="2109"/>
      <c r="J201" s="2110"/>
    </row>
    <row r="202" spans="1:10" ht="33" customHeight="1">
      <c r="A202" s="1945"/>
      <c r="B202" s="1945"/>
      <c r="C202" s="1946"/>
      <c r="D202" s="2104"/>
      <c r="E202" s="2104"/>
      <c r="F202" s="2104"/>
      <c r="G202" s="1952"/>
      <c r="H202" s="1946"/>
      <c r="I202" s="2109"/>
      <c r="J202" s="2110"/>
    </row>
    <row r="203" spans="1:10" ht="33" customHeight="1">
      <c r="A203" s="1945"/>
      <c r="B203" s="1945"/>
      <c r="C203" s="1946"/>
      <c r="D203" s="2104"/>
      <c r="E203" s="2104"/>
      <c r="F203" s="2104"/>
      <c r="G203" s="1952"/>
      <c r="H203" s="1946"/>
      <c r="I203" s="2109"/>
      <c r="J203" s="2110"/>
    </row>
    <row r="204" spans="1:10" ht="33" customHeight="1">
      <c r="A204" s="1945"/>
      <c r="B204" s="1945"/>
      <c r="C204" s="1946"/>
      <c r="D204" s="2104"/>
      <c r="E204" s="2104"/>
      <c r="F204" s="2104"/>
      <c r="G204" s="1952"/>
      <c r="H204" s="1946"/>
      <c r="I204" s="2109"/>
      <c r="J204" s="2110"/>
    </row>
    <row r="205" spans="1:10" ht="33" customHeight="1">
      <c r="A205" s="1945"/>
      <c r="B205" s="1945"/>
      <c r="C205" s="1946"/>
      <c r="D205" s="2104"/>
      <c r="E205" s="2104"/>
      <c r="F205" s="2104"/>
      <c r="G205" s="1952"/>
      <c r="H205" s="1946"/>
      <c r="I205" s="2109"/>
      <c r="J205" s="2110"/>
    </row>
    <row r="206" spans="1:10" ht="33" customHeight="1">
      <c r="A206" s="1945"/>
      <c r="B206" s="1945"/>
      <c r="C206" s="1946"/>
      <c r="D206" s="2104"/>
      <c r="E206" s="2104"/>
      <c r="F206" s="2104"/>
      <c r="G206" s="1952"/>
      <c r="H206" s="1946"/>
      <c r="I206" s="2111"/>
      <c r="J206" s="2110"/>
    </row>
    <row r="207" spans="1:10" ht="33" customHeight="1">
      <c r="A207" s="1945"/>
      <c r="B207" s="1945"/>
      <c r="C207" s="1946"/>
      <c r="D207" s="2104"/>
      <c r="E207" s="2104"/>
      <c r="F207" s="2104"/>
      <c r="G207" s="1952"/>
      <c r="H207" s="1946"/>
      <c r="I207" s="2111"/>
      <c r="J207" s="2110"/>
    </row>
    <row r="208" spans="1:10" ht="33" customHeight="1">
      <c r="A208" s="1945"/>
      <c r="B208" s="1956"/>
      <c r="C208" s="1946"/>
      <c r="D208" s="2104"/>
      <c r="E208" s="2104"/>
      <c r="F208" s="2104"/>
      <c r="G208" s="1952"/>
      <c r="H208" s="1946"/>
      <c r="I208" s="2109"/>
      <c r="J208" s="2110"/>
    </row>
    <row r="209" spans="1:10" ht="33" customHeight="1">
      <c r="A209" s="1945"/>
      <c r="B209" s="1945"/>
      <c r="C209" s="1946"/>
      <c r="D209" s="2104"/>
      <c r="E209" s="2104"/>
      <c r="F209" s="2104"/>
      <c r="G209" s="1952"/>
      <c r="H209" s="1946"/>
      <c r="I209" s="2109"/>
      <c r="J209" s="2110"/>
    </row>
    <row r="210" spans="1:10" ht="33" customHeight="1">
      <c r="A210" s="1945"/>
      <c r="B210" s="1945"/>
      <c r="C210" s="1946"/>
      <c r="D210" s="2104"/>
      <c r="E210" s="2104"/>
      <c r="F210" s="2104"/>
      <c r="G210" s="1952"/>
      <c r="H210" s="1946"/>
      <c r="I210" s="2109"/>
      <c r="J210" s="2110"/>
    </row>
    <row r="211" spans="1:10" ht="33" customHeight="1">
      <c r="A211" s="1945"/>
      <c r="B211" s="1945"/>
      <c r="C211" s="1946"/>
      <c r="D211" s="2104"/>
      <c r="E211" s="2104"/>
      <c r="F211" s="2104"/>
      <c r="G211" s="1952"/>
      <c r="H211" s="1946"/>
      <c r="I211" s="2109"/>
      <c r="J211" s="2110"/>
    </row>
    <row r="212" spans="1:10" ht="33" customHeight="1">
      <c r="A212" s="1945"/>
      <c r="B212" s="1945"/>
      <c r="C212" s="1946"/>
      <c r="D212" s="2104"/>
      <c r="E212" s="2104"/>
      <c r="F212" s="2104"/>
      <c r="G212" s="1952"/>
      <c r="H212" s="1946"/>
      <c r="I212" s="2109"/>
      <c r="J212" s="2110"/>
    </row>
    <row r="213" spans="1:10" ht="33" customHeight="1">
      <c r="A213" s="1945"/>
      <c r="B213" s="1945"/>
      <c r="C213" s="1946"/>
      <c r="D213" s="2104"/>
      <c r="E213" s="2104"/>
      <c r="F213" s="2104"/>
      <c r="G213" s="1952"/>
      <c r="H213" s="1946"/>
      <c r="I213" s="2109"/>
      <c r="J213" s="2110"/>
    </row>
    <row r="214" spans="1:10" ht="33" customHeight="1">
      <c r="A214" s="1945"/>
      <c r="B214" s="1945"/>
      <c r="C214" s="1946"/>
      <c r="D214" s="2104"/>
      <c r="E214" s="2104"/>
      <c r="F214" s="2104"/>
      <c r="G214" s="1952"/>
      <c r="H214" s="1946"/>
      <c r="I214" s="2109"/>
      <c r="J214" s="2110"/>
    </row>
    <row r="215" spans="1:10" ht="33" customHeight="1">
      <c r="A215" s="1945"/>
      <c r="B215" s="1945"/>
      <c r="C215" s="1946"/>
      <c r="D215" s="2104"/>
      <c r="E215" s="2104"/>
      <c r="F215" s="2104"/>
      <c r="G215" s="1952"/>
      <c r="H215" s="1946"/>
      <c r="I215" s="2109"/>
      <c r="J215" s="2110"/>
    </row>
    <row r="216" spans="1:10" ht="33" customHeight="1">
      <c r="A216" s="1945"/>
      <c r="B216" s="1945"/>
      <c r="C216" s="1946"/>
      <c r="D216" s="2104"/>
      <c r="E216" s="2104"/>
      <c r="F216" s="2104"/>
      <c r="G216" s="1952"/>
      <c r="H216" s="1946"/>
      <c r="I216" s="2113"/>
      <c r="J216" s="2114"/>
    </row>
    <row r="217" spans="1:10" ht="33" customHeight="1">
      <c r="A217" s="1945"/>
      <c r="B217" s="1945"/>
      <c r="C217" s="1946"/>
      <c r="D217" s="2104"/>
      <c r="E217" s="2104"/>
      <c r="F217" s="2104"/>
      <c r="G217" s="1952"/>
      <c r="H217" s="1946"/>
      <c r="I217" s="2113"/>
      <c r="J217" s="2114"/>
    </row>
    <row r="218" spans="1:10" ht="33" customHeight="1">
      <c r="A218" s="1945"/>
      <c r="B218" s="1945"/>
      <c r="C218" s="1946"/>
      <c r="D218" s="2104"/>
      <c r="E218" s="2104"/>
      <c r="F218" s="2104"/>
      <c r="G218" s="1952"/>
      <c r="H218" s="1946"/>
      <c r="I218" s="2113"/>
      <c r="J218" s="2114"/>
    </row>
    <row r="219" spans="1:10" ht="33" customHeight="1">
      <c r="A219" s="1945"/>
      <c r="B219" s="1945"/>
      <c r="C219" s="1946"/>
      <c r="D219" s="2104"/>
      <c r="E219" s="2104"/>
      <c r="F219" s="2104"/>
      <c r="G219" s="1952"/>
      <c r="H219" s="1946"/>
      <c r="I219" s="2113"/>
      <c r="J219" s="2114"/>
    </row>
    <row r="220" spans="1:10" ht="33" customHeight="1">
      <c r="A220" s="1945"/>
      <c r="B220" s="1945"/>
      <c r="C220" s="1946"/>
      <c r="D220" s="2104"/>
      <c r="E220" s="2104"/>
      <c r="F220" s="2104"/>
      <c r="G220" s="1952"/>
      <c r="H220" s="1946"/>
      <c r="I220" s="2113"/>
      <c r="J220" s="2114"/>
    </row>
    <row r="221" spans="1:10" ht="33" customHeight="1">
      <c r="A221" s="1945"/>
      <c r="B221" s="1945"/>
      <c r="C221" s="1946"/>
      <c r="D221" s="2104"/>
      <c r="E221" s="2104"/>
      <c r="F221" s="2104"/>
      <c r="G221" s="1952"/>
      <c r="H221" s="1946"/>
      <c r="I221" s="2113"/>
      <c r="J221" s="2114"/>
    </row>
    <row r="222" spans="1:10" ht="33" customHeight="1">
      <c r="A222" s="1945"/>
      <c r="B222" s="1956"/>
      <c r="C222" s="1946"/>
      <c r="D222" s="2104"/>
      <c r="E222" s="2104"/>
      <c r="F222" s="2104"/>
      <c r="G222" s="1952"/>
      <c r="H222" s="1946"/>
      <c r="I222" s="2113"/>
      <c r="J222" s="2114"/>
    </row>
    <row r="223" spans="1:10" ht="33" customHeight="1">
      <c r="A223" s="1945"/>
      <c r="B223" s="1945"/>
      <c r="C223" s="1946"/>
      <c r="D223" s="2104"/>
      <c r="E223" s="2104"/>
      <c r="F223" s="2104"/>
      <c r="G223" s="1952"/>
      <c r="H223" s="1946"/>
      <c r="I223" s="2103"/>
      <c r="J223" s="2114"/>
    </row>
    <row r="224" spans="1:10" ht="33" customHeight="1">
      <c r="A224" s="1945"/>
      <c r="B224" s="1945"/>
      <c r="C224" s="1946"/>
      <c r="D224" s="2104"/>
      <c r="E224" s="2104"/>
      <c r="F224" s="2104"/>
      <c r="G224" s="1952"/>
      <c r="H224" s="1946"/>
      <c r="I224" s="2113"/>
      <c r="J224" s="2114"/>
    </row>
    <row r="225" spans="1:10" ht="33" customHeight="1">
      <c r="A225" s="1945"/>
      <c r="B225" s="1945"/>
      <c r="C225" s="1946"/>
      <c r="D225" s="2104"/>
      <c r="E225" s="2104"/>
      <c r="F225" s="2104"/>
      <c r="G225" s="1952"/>
      <c r="H225" s="1946"/>
      <c r="I225" s="2109"/>
      <c r="J225" s="2110"/>
    </row>
    <row r="226" spans="1:10" ht="33" customHeight="1">
      <c r="A226" s="1945"/>
      <c r="B226" s="1945"/>
      <c r="C226" s="1946"/>
      <c r="D226" s="2104"/>
      <c r="E226" s="2104"/>
      <c r="F226" s="2104"/>
      <c r="G226" s="1952"/>
      <c r="H226" s="1946"/>
      <c r="I226" s="2109"/>
      <c r="J226" s="2110"/>
    </row>
    <row r="227" spans="1:10" ht="33" customHeight="1">
      <c r="A227" s="1945"/>
      <c r="B227" s="1945"/>
      <c r="C227" s="1946"/>
      <c r="D227" s="2104"/>
      <c r="E227" s="2104"/>
      <c r="F227" s="2104"/>
      <c r="G227" s="1952"/>
      <c r="H227" s="1946"/>
      <c r="I227" s="2109"/>
      <c r="J227" s="2110"/>
    </row>
    <row r="228" spans="1:10" ht="33" customHeight="1">
      <c r="A228" s="1945"/>
      <c r="B228" s="1945"/>
      <c r="C228" s="1946"/>
      <c r="D228" s="2104"/>
      <c r="E228" s="2104"/>
      <c r="F228" s="2104"/>
      <c r="G228" s="1952"/>
      <c r="H228" s="1946"/>
      <c r="I228" s="2109"/>
      <c r="J228" s="2110"/>
    </row>
    <row r="229" spans="1:10" ht="33" customHeight="1">
      <c r="A229" s="1945"/>
      <c r="B229" s="1956"/>
      <c r="C229" s="1946"/>
      <c r="D229" s="2104"/>
      <c r="E229" s="2104"/>
      <c r="F229" s="2104"/>
      <c r="G229" s="1952"/>
      <c r="H229" s="1946"/>
      <c r="I229" s="2109"/>
      <c r="J229" s="2110"/>
    </row>
    <row r="230" spans="1:10" ht="33" customHeight="1">
      <c r="A230" s="1945"/>
      <c r="B230" s="1945"/>
      <c r="C230" s="1946"/>
      <c r="D230" s="2104"/>
      <c r="E230" s="2104"/>
      <c r="F230" s="2104"/>
      <c r="G230" s="1952"/>
      <c r="H230" s="1946"/>
      <c r="I230" s="2109"/>
      <c r="J230" s="2110"/>
    </row>
    <row r="231" spans="1:10" ht="33" customHeight="1">
      <c r="A231" s="1945"/>
      <c r="B231" s="1956"/>
      <c r="C231" s="1946"/>
      <c r="D231" s="2104"/>
      <c r="E231" s="2104"/>
      <c r="F231" s="2104"/>
      <c r="G231" s="1952"/>
      <c r="H231" s="1946"/>
      <c r="I231" s="2111"/>
      <c r="J231" s="2110"/>
    </row>
    <row r="232" spans="1:10" ht="33" customHeight="1">
      <c r="A232" s="1945"/>
      <c r="B232" s="1945"/>
      <c r="C232" s="1946"/>
      <c r="D232" s="2104"/>
      <c r="E232" s="2104"/>
      <c r="F232" s="2104"/>
      <c r="G232" s="1952"/>
      <c r="H232" s="1946"/>
      <c r="I232" s="2111"/>
      <c r="J232" s="2110"/>
    </row>
    <row r="233" spans="1:10" ht="33" customHeight="1">
      <c r="A233" s="1945"/>
      <c r="B233" s="1945"/>
      <c r="C233" s="1946"/>
      <c r="D233" s="2104"/>
      <c r="E233" s="2104"/>
      <c r="F233" s="2104"/>
      <c r="G233" s="1952"/>
      <c r="H233" s="1946"/>
      <c r="I233" s="2111"/>
      <c r="J233" s="2110"/>
    </row>
    <row r="234" spans="1:10" ht="33" customHeight="1">
      <c r="A234" s="1945"/>
      <c r="B234" s="1956"/>
      <c r="C234" s="1946"/>
      <c r="D234" s="2104"/>
      <c r="E234" s="2104"/>
      <c r="F234" s="2104"/>
      <c r="G234" s="1952"/>
      <c r="H234" s="1946"/>
      <c r="I234" s="2111"/>
      <c r="J234" s="2110"/>
    </row>
    <row r="235" spans="1:10" ht="33" customHeight="1">
      <c r="A235" s="1945"/>
      <c r="B235" s="1945"/>
      <c r="C235" s="1946"/>
      <c r="D235" s="2104"/>
      <c r="E235" s="2104"/>
      <c r="F235" s="2104"/>
      <c r="G235" s="1952"/>
      <c r="H235" s="1946"/>
      <c r="I235" s="2109"/>
      <c r="J235" s="2110"/>
    </row>
    <row r="236" spans="1:10" ht="33" customHeight="1">
      <c r="A236" s="1945"/>
      <c r="B236" s="1945"/>
      <c r="C236" s="1946"/>
      <c r="D236" s="2104"/>
      <c r="E236" s="2104"/>
      <c r="F236" s="2104"/>
      <c r="G236" s="1952"/>
      <c r="H236" s="1946"/>
      <c r="I236" s="2109"/>
      <c r="J236" s="2110"/>
    </row>
    <row r="237" spans="1:10" ht="33" customHeight="1">
      <c r="A237" s="1945"/>
      <c r="B237" s="1956"/>
      <c r="C237" s="1946"/>
      <c r="D237" s="2104"/>
      <c r="E237" s="2104"/>
      <c r="F237" s="2104"/>
      <c r="G237" s="1952"/>
      <c r="H237" s="1946"/>
      <c r="I237" s="2109"/>
      <c r="J237" s="2110"/>
    </row>
    <row r="238" spans="1:10" ht="33" customHeight="1">
      <c r="A238" s="1945"/>
      <c r="B238" s="1945"/>
      <c r="C238" s="1946"/>
      <c r="D238" s="2104"/>
      <c r="E238" s="2104"/>
      <c r="F238" s="2104"/>
      <c r="G238" s="1952"/>
      <c r="H238" s="1946"/>
      <c r="I238" s="2109"/>
      <c r="J238" s="2110"/>
    </row>
    <row r="239" spans="1:10" ht="33" customHeight="1">
      <c r="A239" s="1945"/>
      <c r="B239" s="1945"/>
      <c r="C239" s="1946"/>
      <c r="D239" s="2104"/>
      <c r="E239" s="2104"/>
      <c r="F239" s="2104"/>
      <c r="G239" s="1952"/>
      <c r="H239" s="1946"/>
      <c r="I239" s="2109"/>
      <c r="J239" s="2110"/>
    </row>
    <row r="240" spans="1:10" ht="33" customHeight="1">
      <c r="A240" s="1945"/>
      <c r="B240" s="1956"/>
      <c r="C240" s="1946"/>
      <c r="D240" s="2104"/>
      <c r="E240" s="2104"/>
      <c r="F240" s="2104"/>
      <c r="G240" s="1952"/>
      <c r="H240" s="1946"/>
      <c r="I240" s="2109"/>
      <c r="J240" s="2110"/>
    </row>
    <row r="241" spans="1:10" ht="33" customHeight="1">
      <c r="A241" s="1945"/>
      <c r="B241" s="1945"/>
      <c r="C241" s="1946"/>
      <c r="D241" s="2104"/>
      <c r="E241" s="2104"/>
      <c r="F241" s="2104"/>
      <c r="G241" s="1952"/>
      <c r="H241" s="1946"/>
      <c r="I241" s="2109"/>
      <c r="J241" s="2110"/>
    </row>
    <row r="242" spans="1:10" ht="33" customHeight="1">
      <c r="A242" s="1945"/>
      <c r="B242" s="1945"/>
      <c r="C242" s="1946"/>
      <c r="D242" s="2104"/>
      <c r="E242" s="2104"/>
      <c r="F242" s="2104"/>
      <c r="G242" s="1952"/>
      <c r="H242" s="1946"/>
      <c r="I242" s="2109"/>
      <c r="J242" s="2110"/>
    </row>
    <row r="243" spans="1:10" ht="33" customHeight="1">
      <c r="A243" s="1945"/>
      <c r="B243" s="1956"/>
      <c r="C243" s="1946"/>
      <c r="D243" s="2104"/>
      <c r="E243" s="2104"/>
      <c r="F243" s="2104"/>
      <c r="G243" s="1952"/>
      <c r="H243" s="1946"/>
      <c r="I243" s="2109"/>
      <c r="J243" s="2110"/>
    </row>
    <row r="244" spans="1:10" ht="33" customHeight="1">
      <c r="A244" s="1945"/>
      <c r="B244" s="1945"/>
      <c r="C244" s="1946"/>
      <c r="D244" s="2104"/>
      <c r="E244" s="2104"/>
      <c r="F244" s="2104"/>
      <c r="G244" s="1952"/>
      <c r="H244" s="1946"/>
      <c r="I244" s="2109"/>
      <c r="J244" s="2110"/>
    </row>
    <row r="245" spans="1:10" ht="33" customHeight="1">
      <c r="A245" s="1945"/>
      <c r="B245" s="1945"/>
      <c r="C245" s="1946"/>
      <c r="D245" s="2104"/>
      <c r="E245" s="2104"/>
      <c r="F245" s="2104"/>
      <c r="G245" s="1952"/>
      <c r="H245" s="1946"/>
      <c r="I245" s="2109"/>
      <c r="J245" s="2110"/>
    </row>
    <row r="246" spans="1:10" ht="33" customHeight="1">
      <c r="A246" s="1945"/>
      <c r="B246" s="1956"/>
      <c r="C246" s="1946"/>
      <c r="D246" s="2104"/>
      <c r="E246" s="2104"/>
      <c r="F246" s="2104"/>
      <c r="G246" s="1952"/>
      <c r="H246" s="1946"/>
      <c r="I246" s="2109"/>
      <c r="J246" s="2110"/>
    </row>
    <row r="247" spans="1:10" ht="33" customHeight="1">
      <c r="A247" s="1945"/>
      <c r="B247" s="1945"/>
      <c r="C247" s="1946"/>
      <c r="D247" s="2104"/>
      <c r="E247" s="2104"/>
      <c r="F247" s="2104"/>
      <c r="G247" s="1952"/>
      <c r="H247" s="1946"/>
      <c r="I247" s="2109"/>
      <c r="J247" s="2110"/>
    </row>
    <row r="248" spans="1:10" ht="33" customHeight="1">
      <c r="A248" s="1945"/>
      <c r="B248" s="1945"/>
      <c r="C248" s="1946"/>
      <c r="D248" s="2104"/>
      <c r="E248" s="2104"/>
      <c r="F248" s="2104"/>
      <c r="G248" s="1952"/>
      <c r="H248" s="1946"/>
      <c r="I248" s="2109"/>
      <c r="J248" s="2110"/>
    </row>
    <row r="249" spans="1:10" ht="33" customHeight="1">
      <c r="A249" s="1945"/>
      <c r="B249" s="1945"/>
      <c r="C249" s="1946"/>
      <c r="D249" s="2104"/>
      <c r="E249" s="2104"/>
      <c r="F249" s="2104"/>
      <c r="G249" s="1952"/>
      <c r="H249" s="1946"/>
      <c r="I249" s="2109"/>
      <c r="J249" s="2110"/>
    </row>
    <row r="250" spans="1:10" ht="33" customHeight="1">
      <c r="A250" s="1945"/>
      <c r="B250" s="1945"/>
      <c r="C250" s="1946"/>
      <c r="D250" s="2104"/>
      <c r="E250" s="2104"/>
      <c r="F250" s="2104"/>
      <c r="G250" s="1952"/>
      <c r="H250" s="1946"/>
      <c r="I250" s="2109"/>
      <c r="J250" s="2110"/>
    </row>
    <row r="251" spans="1:10" ht="33" customHeight="1">
      <c r="A251" s="1945"/>
      <c r="B251" s="1945"/>
      <c r="C251" s="1946"/>
      <c r="D251" s="2104"/>
      <c r="E251" s="2104"/>
      <c r="F251" s="2104"/>
      <c r="G251" s="1952"/>
      <c r="H251" s="1946"/>
      <c r="I251" s="2109"/>
      <c r="J251" s="2110"/>
    </row>
    <row r="252" spans="1:10" ht="33" customHeight="1">
      <c r="A252" s="1945"/>
      <c r="B252" s="1945"/>
      <c r="C252" s="1946"/>
      <c r="D252" s="2104"/>
      <c r="E252" s="2104"/>
      <c r="F252" s="2104"/>
      <c r="G252" s="1952"/>
      <c r="H252" s="1946"/>
      <c r="I252" s="2109"/>
      <c r="J252" s="2110"/>
    </row>
    <row r="253" spans="1:10" ht="33" customHeight="1">
      <c r="A253" s="1945"/>
      <c r="B253" s="1945"/>
      <c r="C253" s="1946"/>
      <c r="D253" s="2104"/>
      <c r="E253" s="2104"/>
      <c r="F253" s="2104"/>
      <c r="G253" s="1952"/>
      <c r="H253" s="1946"/>
      <c r="I253" s="2109"/>
      <c r="J253" s="2110"/>
    </row>
    <row r="254" spans="1:10" ht="33" customHeight="1">
      <c r="A254" s="1945"/>
      <c r="B254" s="1945"/>
      <c r="C254" s="1946"/>
      <c r="D254" s="2104"/>
      <c r="E254" s="2104"/>
      <c r="F254" s="2104"/>
      <c r="G254" s="1952"/>
      <c r="H254" s="1946"/>
      <c r="I254" s="2109"/>
      <c r="J254" s="2110"/>
    </row>
    <row r="255" spans="1:10" ht="33" customHeight="1">
      <c r="A255" s="1945"/>
      <c r="B255" s="1945"/>
      <c r="C255" s="1946"/>
      <c r="D255" s="2104"/>
      <c r="E255" s="2104"/>
      <c r="F255" s="2104"/>
      <c r="G255" s="1952"/>
      <c r="H255" s="1946"/>
      <c r="I255" s="2109"/>
      <c r="J255" s="2110"/>
    </row>
    <row r="256" spans="1:10" ht="33" customHeight="1">
      <c r="A256" s="1945"/>
      <c r="B256" s="1956"/>
      <c r="C256" s="1946"/>
      <c r="D256" s="2104"/>
      <c r="E256" s="2104"/>
      <c r="F256" s="2104"/>
      <c r="G256" s="1952"/>
      <c r="H256" s="1946"/>
      <c r="I256" s="2109"/>
      <c r="J256" s="2110"/>
    </row>
    <row r="257" spans="1:10" ht="33" customHeight="1">
      <c r="A257" s="1945"/>
      <c r="B257" s="1945"/>
      <c r="C257" s="1946"/>
      <c r="D257" s="2104"/>
      <c r="E257" s="2104"/>
      <c r="F257" s="2104"/>
      <c r="G257" s="1952"/>
      <c r="H257" s="1946"/>
      <c r="I257" s="2109"/>
      <c r="J257" s="2110"/>
    </row>
    <row r="258" spans="1:10" ht="33">
      <c r="A258" s="1945"/>
      <c r="B258" s="1945"/>
      <c r="C258" s="1946"/>
      <c r="D258" s="2104"/>
      <c r="E258" s="2104"/>
      <c r="F258" s="2104"/>
      <c r="G258" s="1952"/>
      <c r="H258" s="1946"/>
      <c r="I258" s="2109"/>
      <c r="J258" s="2110"/>
    </row>
    <row r="259" spans="1:10" ht="33">
      <c r="A259" s="1953"/>
      <c r="B259" s="2107"/>
      <c r="C259" s="1950"/>
      <c r="D259" s="2104"/>
      <c r="E259" s="2104"/>
      <c r="F259" s="2104"/>
      <c r="G259" s="1952"/>
      <c r="H259" s="1950"/>
      <c r="I259" s="2109"/>
      <c r="J259" s="2110"/>
    </row>
    <row r="260" spans="1:10" ht="33">
      <c r="A260" s="1953"/>
      <c r="B260" s="1953"/>
      <c r="C260" s="1950"/>
      <c r="D260" s="2104"/>
      <c r="E260" s="2104"/>
      <c r="F260" s="2104"/>
      <c r="G260" s="1952"/>
      <c r="H260" s="1950"/>
      <c r="I260" s="2109"/>
      <c r="J260" s="2110"/>
    </row>
    <row r="261" spans="1:10" ht="33">
      <c r="A261" s="2115"/>
      <c r="B261" s="2115"/>
      <c r="C261" s="1950"/>
      <c r="D261" s="2104"/>
      <c r="E261" s="2104"/>
      <c r="F261" s="2104"/>
      <c r="G261" s="1952"/>
      <c r="H261" s="1950"/>
      <c r="I261" s="2109"/>
      <c r="J261" s="2110"/>
    </row>
    <row r="262" spans="1:10" ht="33">
      <c r="A262" s="1953"/>
      <c r="B262" s="2107"/>
      <c r="C262" s="1950"/>
      <c r="D262" s="2104"/>
      <c r="E262" s="2104"/>
      <c r="F262" s="2104"/>
      <c r="G262" s="1952"/>
      <c r="H262" s="1950"/>
      <c r="I262" s="2109"/>
      <c r="J262" s="2110"/>
    </row>
    <row r="263" spans="1:10" ht="33">
      <c r="A263" s="1953"/>
      <c r="B263" s="1953"/>
      <c r="C263" s="1950"/>
      <c r="D263" s="2104"/>
      <c r="E263" s="2104"/>
      <c r="F263" s="2104"/>
      <c r="G263" s="1952"/>
      <c r="H263" s="1950"/>
      <c r="I263" s="2109"/>
      <c r="J263" s="2110"/>
    </row>
    <row r="264" spans="1:10" ht="33">
      <c r="A264" s="2115"/>
      <c r="B264" s="2115"/>
      <c r="C264" s="1950"/>
      <c r="D264" s="2104"/>
      <c r="E264" s="2104"/>
      <c r="F264" s="2104"/>
      <c r="G264" s="1952"/>
      <c r="H264" s="1950"/>
      <c r="I264" s="2109"/>
      <c r="J264" s="2110"/>
    </row>
    <row r="265" spans="1:10" ht="33">
      <c r="A265" s="2115"/>
      <c r="B265" s="2115"/>
      <c r="C265" s="1950"/>
      <c r="D265" s="2104"/>
      <c r="E265" s="2104"/>
      <c r="F265" s="2104"/>
      <c r="G265" s="1952"/>
      <c r="H265" s="1950"/>
      <c r="I265" s="2109"/>
      <c r="J265" s="2110"/>
    </row>
    <row r="266" spans="1:10" ht="33">
      <c r="A266" s="2115"/>
      <c r="B266" s="2115"/>
      <c r="C266" s="1950"/>
      <c r="D266" s="2104"/>
      <c r="E266" s="2104"/>
      <c r="F266" s="2104"/>
      <c r="G266" s="1952"/>
      <c r="H266" s="1950"/>
      <c r="I266" s="2109"/>
      <c r="J266" s="2110"/>
    </row>
    <row r="267" spans="1:10" ht="33">
      <c r="A267" s="2115"/>
      <c r="B267" s="2115"/>
      <c r="C267" s="1950"/>
      <c r="D267" s="2104"/>
      <c r="E267" s="2104"/>
      <c r="F267" s="2104"/>
      <c r="G267" s="1952"/>
      <c r="H267" s="1950"/>
      <c r="I267" s="2109"/>
      <c r="J267" s="2110"/>
    </row>
    <row r="268" spans="1:10" ht="33">
      <c r="A268" s="2115"/>
      <c r="B268" s="2115"/>
      <c r="C268" s="1950"/>
      <c r="D268" s="2104"/>
      <c r="E268" s="2104"/>
      <c r="F268" s="2104"/>
      <c r="G268" s="1952"/>
      <c r="H268" s="1950"/>
      <c r="I268" s="2109"/>
      <c r="J268" s="2110"/>
    </row>
    <row r="269" spans="1:10" ht="33">
      <c r="A269" s="2115"/>
      <c r="B269" s="2115"/>
      <c r="C269" s="1950"/>
      <c r="D269" s="2104"/>
      <c r="E269" s="2104"/>
      <c r="F269" s="2104"/>
      <c r="G269" s="1952"/>
      <c r="H269" s="1950"/>
      <c r="I269" s="2109"/>
      <c r="J269" s="2110"/>
    </row>
    <row r="270" spans="1:10" ht="33">
      <c r="A270" s="2115"/>
      <c r="B270" s="2115"/>
      <c r="C270" s="1950"/>
      <c r="D270" s="2104"/>
      <c r="E270" s="2104"/>
      <c r="F270" s="2104"/>
      <c r="G270" s="1952"/>
      <c r="H270" s="1950"/>
      <c r="I270" s="2109"/>
      <c r="J270" s="2110"/>
    </row>
    <row r="271" spans="1:10" ht="33">
      <c r="A271" s="2115"/>
      <c r="B271" s="2115"/>
      <c r="C271" s="1950"/>
      <c r="D271" s="2104"/>
      <c r="E271" s="2104"/>
      <c r="F271" s="2104"/>
      <c r="G271" s="1952"/>
      <c r="H271" s="1950"/>
      <c r="I271" s="2109"/>
      <c r="J271" s="2110"/>
    </row>
    <row r="272" spans="1:10" ht="33">
      <c r="A272" s="2115"/>
      <c r="B272" s="2115"/>
      <c r="C272" s="1950"/>
      <c r="D272" s="2104"/>
      <c r="E272" s="2104"/>
      <c r="F272" s="2104"/>
      <c r="G272" s="1952"/>
      <c r="H272" s="1950"/>
      <c r="I272" s="2109"/>
      <c r="J272" s="2110"/>
    </row>
    <row r="273" spans="1:10" ht="33">
      <c r="A273" s="2115"/>
      <c r="B273" s="2115"/>
      <c r="C273" s="1950"/>
      <c r="D273" s="2104"/>
      <c r="E273" s="2104"/>
      <c r="F273" s="2104"/>
      <c r="G273" s="1952"/>
      <c r="H273" s="1950"/>
      <c r="I273" s="2109"/>
      <c r="J273" s="2110"/>
    </row>
    <row r="274" spans="1:10" ht="33">
      <c r="A274" s="1949"/>
      <c r="B274" s="2115"/>
      <c r="C274" s="1950"/>
      <c r="D274" s="2104"/>
      <c r="E274" s="2104"/>
      <c r="F274" s="2104"/>
      <c r="G274" s="1952"/>
      <c r="H274" s="1950"/>
      <c r="I274" s="2109"/>
      <c r="J274" s="2110"/>
    </row>
    <row r="275" spans="1:10" ht="33">
      <c r="A275" s="2115"/>
      <c r="B275" s="2115"/>
      <c r="C275" s="1950"/>
      <c r="D275" s="2104"/>
      <c r="E275" s="2104"/>
      <c r="F275" s="2104"/>
      <c r="G275" s="1952"/>
      <c r="H275" s="1950"/>
      <c r="I275" s="2109"/>
      <c r="J275" s="2110"/>
    </row>
    <row r="276" spans="1:10" ht="33">
      <c r="A276" s="2115"/>
      <c r="B276" s="2115"/>
      <c r="C276" s="1950"/>
      <c r="D276" s="2104"/>
      <c r="E276" s="2104"/>
      <c r="F276" s="2104"/>
      <c r="G276" s="1952"/>
      <c r="H276" s="1950"/>
      <c r="I276" s="2109"/>
      <c r="J276" s="2110"/>
    </row>
    <row r="277" spans="1:10" ht="33">
      <c r="A277" s="2115"/>
      <c r="B277" s="2115"/>
      <c r="C277" s="1950"/>
      <c r="D277" s="2104"/>
      <c r="E277" s="2104"/>
      <c r="F277" s="2104"/>
      <c r="G277" s="1952"/>
      <c r="H277" s="1950"/>
      <c r="I277" s="2109"/>
      <c r="J277" s="2110"/>
    </row>
    <row r="278" spans="1:10" ht="33">
      <c r="A278" s="2115"/>
      <c r="B278" s="2115"/>
      <c r="C278" s="1950"/>
      <c r="D278" s="2104"/>
      <c r="E278" s="2104"/>
      <c r="F278" s="2104"/>
      <c r="G278" s="1952"/>
      <c r="H278" s="1950"/>
      <c r="I278" s="2109"/>
      <c r="J278" s="2110"/>
    </row>
    <row r="279" spans="1:10" ht="33">
      <c r="A279" s="2115"/>
      <c r="B279" s="2115"/>
      <c r="C279" s="1950"/>
      <c r="D279" s="2104"/>
      <c r="E279" s="2104"/>
      <c r="F279" s="2104"/>
      <c r="G279" s="1952"/>
      <c r="H279" s="1950"/>
      <c r="I279" s="2109"/>
      <c r="J279" s="2110"/>
    </row>
    <row r="280" spans="1:10" ht="33">
      <c r="A280" s="2115"/>
      <c r="B280" s="2115"/>
      <c r="C280" s="1950"/>
      <c r="D280" s="2104"/>
      <c r="E280" s="2104"/>
      <c r="F280" s="2104"/>
      <c r="G280" s="1952"/>
      <c r="H280" s="1950"/>
      <c r="I280" s="2109"/>
      <c r="J280" s="2110"/>
    </row>
    <row r="281" spans="1:10" ht="33">
      <c r="A281" s="2115"/>
      <c r="B281" s="2115"/>
      <c r="C281" s="1950"/>
      <c r="D281" s="2104"/>
      <c r="E281" s="2104"/>
      <c r="F281" s="2104"/>
      <c r="G281" s="1952"/>
      <c r="H281" s="1950"/>
      <c r="I281" s="2109"/>
      <c r="J281" s="2110"/>
    </row>
    <row r="282" spans="1:10" ht="33">
      <c r="A282" s="2115"/>
      <c r="B282" s="2115"/>
      <c r="C282" s="1950"/>
      <c r="D282" s="2104"/>
      <c r="E282" s="2104"/>
      <c r="F282" s="2104"/>
      <c r="G282" s="1952"/>
      <c r="H282" s="1950"/>
      <c r="I282" s="2109"/>
      <c r="J282" s="2110"/>
    </row>
    <row r="283" spans="1:10" ht="33">
      <c r="A283" s="2115"/>
      <c r="B283" s="2115"/>
      <c r="C283" s="1950"/>
      <c r="D283" s="2104"/>
      <c r="E283" s="2104"/>
      <c r="F283" s="2104"/>
      <c r="G283" s="1952"/>
      <c r="H283" s="1950"/>
      <c r="I283" s="2109"/>
      <c r="J283" s="2110"/>
    </row>
    <row r="284" spans="1:10" ht="33">
      <c r="A284" s="2115"/>
      <c r="B284" s="2115"/>
      <c r="C284" s="1950"/>
      <c r="D284" s="2104"/>
      <c r="E284" s="2104"/>
      <c r="F284" s="2104"/>
      <c r="G284" s="2116"/>
      <c r="H284" s="1950"/>
      <c r="I284" s="2109"/>
      <c r="J284" s="2110"/>
    </row>
    <row r="285" spans="1:10" ht="33">
      <c r="A285" s="2115"/>
      <c r="B285" s="2115"/>
      <c r="C285" s="1950"/>
      <c r="D285" s="2104"/>
      <c r="E285" s="2104"/>
      <c r="F285" s="2104"/>
      <c r="G285" s="2116"/>
      <c r="H285" s="1950"/>
      <c r="I285" s="2109"/>
      <c r="J285" s="2110"/>
    </row>
    <row r="286" spans="1:10" ht="33">
      <c r="A286" s="2115"/>
      <c r="B286" s="2115"/>
      <c r="C286" s="1950"/>
      <c r="D286" s="2104"/>
      <c r="E286" s="2104"/>
      <c r="F286" s="2104"/>
      <c r="G286" s="2116"/>
      <c r="H286" s="1950"/>
      <c r="I286" s="2109"/>
      <c r="J286" s="2110"/>
    </row>
    <row r="287" spans="1:10" ht="33">
      <c r="A287" s="2115"/>
      <c r="B287" s="2115"/>
      <c r="C287" s="1950"/>
      <c r="D287" s="2104"/>
      <c r="E287" s="2104"/>
      <c r="F287" s="2104"/>
      <c r="G287" s="2116"/>
      <c r="H287" s="1950"/>
      <c r="I287" s="2109"/>
      <c r="J287" s="2110"/>
    </row>
    <row r="288" spans="1:10" ht="33">
      <c r="A288" s="2115"/>
      <c r="B288" s="2115"/>
      <c r="C288" s="1950"/>
      <c r="D288" s="2104"/>
      <c r="E288" s="2104"/>
      <c r="F288" s="2104"/>
      <c r="G288" s="2116"/>
      <c r="H288" s="1950"/>
      <c r="I288" s="2109"/>
      <c r="J288" s="2117"/>
    </row>
    <row r="289" spans="1:10" ht="38.25">
      <c r="A289" s="1949"/>
      <c r="B289" s="2115"/>
      <c r="C289" s="1950"/>
      <c r="D289" s="2104"/>
      <c r="E289" s="2104"/>
      <c r="F289" s="2104"/>
      <c r="G289" s="1952"/>
      <c r="H289" s="1950"/>
      <c r="I289" s="2118"/>
      <c r="J289" s="2119"/>
    </row>
    <row r="290" spans="1:10" ht="38.25">
      <c r="A290" s="1949"/>
      <c r="B290" s="2115"/>
      <c r="C290" s="1950"/>
      <c r="D290" s="2104"/>
      <c r="E290" s="2104"/>
      <c r="F290" s="2104"/>
      <c r="G290" s="1952"/>
      <c r="H290" s="1950"/>
      <c r="I290" s="2118"/>
      <c r="J290" s="2119"/>
    </row>
    <row r="291" spans="1:10" ht="38.25">
      <c r="A291" s="1949"/>
      <c r="B291" s="2115"/>
      <c r="C291" s="1950"/>
      <c r="D291" s="2104"/>
      <c r="E291" s="2104"/>
      <c r="F291" s="2104"/>
      <c r="G291" s="1952"/>
      <c r="H291" s="1950"/>
      <c r="I291" s="2118"/>
      <c r="J291" s="2119"/>
    </row>
    <row r="292" spans="1:10" ht="33">
      <c r="A292" s="1949"/>
      <c r="B292" s="2115"/>
      <c r="C292" s="1950"/>
      <c r="D292" s="2104"/>
      <c r="E292" s="2104"/>
      <c r="F292" s="2104"/>
      <c r="G292" s="1952"/>
      <c r="H292" s="1950"/>
      <c r="I292" s="2113"/>
      <c r="J292" s="2114"/>
    </row>
    <row r="293" spans="1:10" ht="33">
      <c r="A293" s="1949"/>
      <c r="B293" s="2115"/>
      <c r="C293" s="1950"/>
      <c r="D293" s="2104"/>
      <c r="E293" s="2104"/>
      <c r="F293" s="2104"/>
      <c r="G293" s="1952"/>
      <c r="H293" s="1950"/>
      <c r="I293" s="2113"/>
      <c r="J293" s="2114"/>
    </row>
    <row r="294" spans="1:10" ht="33">
      <c r="A294" s="1949"/>
      <c r="B294" s="2115"/>
      <c r="C294" s="1950"/>
      <c r="D294" s="2104"/>
      <c r="E294" s="2104"/>
      <c r="F294" s="2104"/>
      <c r="G294" s="1952"/>
      <c r="H294" s="1950"/>
      <c r="I294" s="2113"/>
      <c r="J294" s="2114"/>
    </row>
    <row r="295" spans="1:10" ht="33">
      <c r="A295" s="1949"/>
      <c r="B295" s="2115"/>
      <c r="C295" s="1950"/>
      <c r="D295" s="2104"/>
      <c r="E295" s="2104"/>
      <c r="F295" s="2104"/>
      <c r="G295" s="1952"/>
      <c r="H295" s="1950"/>
      <c r="I295" s="2113"/>
      <c r="J295" s="2114"/>
    </row>
    <row r="296" spans="1:10" ht="33">
      <c r="A296" s="1949"/>
      <c r="B296" s="2115"/>
      <c r="C296" s="1950"/>
      <c r="D296" s="2104"/>
      <c r="E296" s="2104"/>
      <c r="F296" s="2104"/>
      <c r="G296" s="1952"/>
      <c r="H296" s="1950"/>
      <c r="I296" s="2113"/>
      <c r="J296" s="2114"/>
    </row>
    <row r="297" spans="1:10" ht="30.75">
      <c r="A297" s="1949"/>
      <c r="B297" s="2115"/>
      <c r="C297" s="1950"/>
      <c r="D297" s="2104"/>
      <c r="E297" s="2104"/>
      <c r="F297" s="2104"/>
      <c r="G297" s="1952"/>
      <c r="H297" s="1950"/>
      <c r="I297" s="2120"/>
      <c r="J297" s="2121"/>
    </row>
    <row r="298" spans="1:10" ht="33">
      <c r="A298" s="2115"/>
      <c r="B298" s="2115"/>
      <c r="C298" s="1950"/>
      <c r="D298" s="2104"/>
      <c r="E298" s="2104"/>
      <c r="F298" s="2104"/>
      <c r="G298" s="1952"/>
      <c r="H298" s="1950"/>
      <c r="I298" s="2109"/>
      <c r="J298" s="2117"/>
    </row>
    <row r="299" spans="1:10" ht="33">
      <c r="A299" s="2115"/>
      <c r="B299" s="2115"/>
      <c r="C299" s="1950"/>
      <c r="D299" s="2104"/>
      <c r="E299" s="2104"/>
      <c r="F299" s="2104"/>
      <c r="G299" s="1952"/>
      <c r="H299" s="1950"/>
      <c r="I299" s="2109"/>
      <c r="J299" s="2117"/>
    </row>
    <row r="300" spans="1:10" ht="33">
      <c r="A300" s="2115"/>
      <c r="B300" s="2115"/>
      <c r="C300" s="1950"/>
      <c r="D300" s="2104"/>
      <c r="E300" s="2104"/>
      <c r="F300" s="2104"/>
      <c r="G300" s="1952"/>
      <c r="H300" s="1950"/>
      <c r="I300" s="2109"/>
      <c r="J300" s="2117"/>
    </row>
    <row r="301" spans="1:10" ht="33">
      <c r="A301" s="2115"/>
      <c r="B301" s="2115"/>
      <c r="C301" s="1950"/>
      <c r="D301" s="2104"/>
      <c r="E301" s="2104"/>
      <c r="F301" s="2104"/>
      <c r="G301" s="1952"/>
      <c r="H301" s="1950"/>
      <c r="I301" s="2109"/>
      <c r="J301" s="2117"/>
    </row>
    <row r="302" spans="1:10" ht="33">
      <c r="A302" s="2115"/>
      <c r="B302" s="2115"/>
      <c r="C302" s="1950"/>
      <c r="D302" s="2104"/>
      <c r="E302" s="2104"/>
      <c r="F302" s="2104"/>
      <c r="G302" s="1952"/>
      <c r="H302" s="1950"/>
      <c r="I302" s="2109"/>
      <c r="J302" s="2117"/>
    </row>
    <row r="303" spans="1:10" ht="33">
      <c r="A303" s="2115"/>
      <c r="B303" s="2115"/>
      <c r="C303" s="1950"/>
      <c r="D303" s="2104"/>
      <c r="E303" s="2104"/>
      <c r="F303" s="2104"/>
      <c r="G303" s="1952"/>
      <c r="H303" s="1950"/>
      <c r="I303" s="2109"/>
      <c r="J303" s="2117"/>
    </row>
    <row r="304" spans="1:10" ht="33">
      <c r="A304" s="2115"/>
      <c r="B304" s="2115"/>
      <c r="C304" s="1950"/>
      <c r="D304" s="2104"/>
      <c r="E304" s="2104"/>
      <c r="F304" s="2104"/>
      <c r="G304" s="1952"/>
      <c r="H304" s="1950"/>
      <c r="I304" s="2109"/>
      <c r="J304" s="2117"/>
    </row>
    <row r="305" spans="1:10" ht="33">
      <c r="A305" s="2115"/>
      <c r="B305" s="2115"/>
      <c r="C305" s="1950"/>
      <c r="D305" s="2104"/>
      <c r="E305" s="2104"/>
      <c r="F305" s="2104"/>
      <c r="G305" s="1952"/>
      <c r="H305" s="1950"/>
      <c r="I305" s="2109"/>
      <c r="J305" s="2117"/>
    </row>
    <row r="306" spans="1:10" ht="33">
      <c r="A306" s="2115"/>
      <c r="B306" s="2115"/>
      <c r="C306" s="1950"/>
      <c r="D306" s="2104"/>
      <c r="E306" s="2104"/>
      <c r="F306" s="2104"/>
      <c r="G306" s="1952"/>
      <c r="H306" s="1950"/>
      <c r="I306" s="2109"/>
      <c r="J306" s="2117"/>
    </row>
    <row r="307" spans="1:10" ht="33">
      <c r="A307" s="2115"/>
      <c r="B307" s="2115"/>
      <c r="C307" s="1950"/>
      <c r="D307" s="2104"/>
      <c r="E307" s="2104"/>
      <c r="F307" s="2104"/>
      <c r="G307" s="1952"/>
      <c r="H307" s="1950"/>
      <c r="I307" s="2109"/>
      <c r="J307" s="2117"/>
    </row>
    <row r="308" spans="1:10" ht="33">
      <c r="A308" s="2115"/>
      <c r="B308" s="2115"/>
      <c r="C308" s="1950"/>
      <c r="D308" s="2104"/>
      <c r="E308" s="2104"/>
      <c r="F308" s="2104"/>
      <c r="G308" s="1952"/>
      <c r="H308" s="1950"/>
      <c r="I308" s="2109"/>
      <c r="J308" s="2117"/>
    </row>
    <row r="309" spans="1:10" ht="33">
      <c r="A309" s="2115"/>
      <c r="B309" s="2115"/>
      <c r="C309" s="1950"/>
      <c r="D309" s="2104"/>
      <c r="E309" s="2104"/>
      <c r="F309" s="2104"/>
      <c r="G309" s="1952"/>
      <c r="H309" s="1950"/>
      <c r="I309" s="2109"/>
      <c r="J309" s="2117"/>
    </row>
    <row r="310" spans="1:10" ht="33">
      <c r="A310" s="2115"/>
      <c r="B310" s="2115"/>
      <c r="C310" s="1950"/>
      <c r="D310" s="2104"/>
      <c r="E310" s="2104"/>
      <c r="F310" s="2104"/>
      <c r="G310" s="1952"/>
      <c r="H310" s="1950"/>
      <c r="I310" s="2109"/>
      <c r="J310" s="2117"/>
    </row>
    <row r="311" spans="1:10" ht="33">
      <c r="A311" s="2115"/>
      <c r="B311" s="2115"/>
      <c r="C311" s="1950"/>
      <c r="D311" s="2104"/>
      <c r="E311" s="2104"/>
      <c r="F311" s="2104"/>
      <c r="G311" s="1952"/>
      <c r="H311" s="1950"/>
      <c r="I311" s="2109"/>
      <c r="J311" s="2117"/>
    </row>
    <row r="312" spans="1:10" ht="33">
      <c r="A312" s="2115"/>
      <c r="B312" s="2115"/>
      <c r="C312" s="1950"/>
      <c r="D312" s="2104"/>
      <c r="E312" s="2104"/>
      <c r="F312" s="2104"/>
      <c r="G312" s="1952"/>
      <c r="H312" s="1950"/>
      <c r="I312" s="2109"/>
      <c r="J312" s="2117"/>
    </row>
    <row r="313" spans="1:10" ht="33">
      <c r="A313" s="2115"/>
      <c r="B313" s="2115"/>
      <c r="C313" s="1950"/>
      <c r="D313" s="2104"/>
      <c r="E313" s="2104"/>
      <c r="F313" s="2104"/>
      <c r="G313" s="1952"/>
      <c r="H313" s="1950"/>
      <c r="I313" s="2109"/>
      <c r="J313" s="2117"/>
    </row>
    <row r="314" spans="1:10" ht="33">
      <c r="A314" s="2115"/>
      <c r="B314" s="2115"/>
      <c r="C314" s="1950"/>
      <c r="D314" s="2104"/>
      <c r="E314" s="2104"/>
      <c r="F314" s="2104"/>
      <c r="G314" s="2116"/>
      <c r="H314" s="1950"/>
      <c r="I314" s="2109"/>
      <c r="J314" s="2117"/>
    </row>
    <row r="315" spans="1:10" ht="33">
      <c r="A315" s="2115"/>
      <c r="B315" s="2115"/>
      <c r="C315" s="1950"/>
      <c r="D315" s="2104"/>
      <c r="E315" s="2104"/>
      <c r="F315" s="2104"/>
      <c r="G315" s="2116"/>
      <c r="H315" s="1950"/>
      <c r="I315" s="2109"/>
      <c r="J315" s="2117"/>
    </row>
    <row r="316" spans="1:10" ht="33">
      <c r="A316" s="2115"/>
      <c r="B316" s="2115"/>
      <c r="C316" s="1950"/>
      <c r="D316" s="2104"/>
      <c r="E316" s="2104"/>
      <c r="F316" s="2104"/>
      <c r="G316" s="2116"/>
      <c r="H316" s="1950"/>
      <c r="I316" s="2109"/>
      <c r="J316" s="2117"/>
    </row>
    <row r="317" spans="1:10" ht="33">
      <c r="A317" s="2115"/>
      <c r="B317" s="2115"/>
      <c r="C317" s="1950"/>
      <c r="D317" s="2104"/>
      <c r="E317" s="2104"/>
      <c r="F317" s="2104"/>
      <c r="G317" s="2116"/>
      <c r="H317" s="1950"/>
      <c r="I317" s="2109"/>
      <c r="J317" s="2117"/>
    </row>
    <row r="318" spans="1:10" ht="33">
      <c r="A318" s="2115"/>
      <c r="B318" s="2115"/>
      <c r="C318" s="1950"/>
      <c r="D318" s="2104"/>
      <c r="E318" s="2104"/>
      <c r="F318" s="2104"/>
      <c r="G318" s="2116"/>
      <c r="H318" s="1950"/>
      <c r="I318" s="2109"/>
      <c r="J318" s="2117"/>
    </row>
    <row r="319" spans="1:10" ht="30.75">
      <c r="A319" s="1949"/>
      <c r="B319" s="2115"/>
      <c r="C319" s="1950"/>
      <c r="D319" s="2104"/>
      <c r="E319" s="2104"/>
      <c r="F319" s="2104"/>
      <c r="G319" s="1952"/>
      <c r="H319" s="1950"/>
      <c r="I319" s="2120"/>
      <c r="J319" s="2121"/>
    </row>
    <row r="320" spans="1:10" ht="30.75">
      <c r="A320" s="1949"/>
      <c r="B320" s="2115"/>
      <c r="C320" s="1950"/>
      <c r="D320" s="2104"/>
      <c r="E320" s="2104"/>
      <c r="F320" s="2104"/>
      <c r="G320" s="1952"/>
      <c r="H320" s="1950"/>
      <c r="I320" s="2120"/>
      <c r="J320" s="2121"/>
    </row>
    <row r="321" spans="1:10" ht="30.75">
      <c r="A321" s="1949"/>
      <c r="B321" s="2115"/>
      <c r="C321" s="1950"/>
      <c r="D321" s="2104"/>
      <c r="E321" s="2104"/>
      <c r="F321" s="2104"/>
      <c r="G321" s="1952"/>
      <c r="H321" s="1950"/>
      <c r="I321" s="2120"/>
      <c r="J321" s="2121"/>
    </row>
    <row r="322" spans="1:10" ht="30.75">
      <c r="A322" s="1949"/>
      <c r="B322" s="2115"/>
      <c r="C322" s="1950"/>
      <c r="D322" s="2104"/>
      <c r="E322" s="2104"/>
      <c r="F322" s="2104"/>
      <c r="G322" s="1952"/>
      <c r="H322" s="1950"/>
      <c r="I322" s="2120"/>
      <c r="J322" s="2121"/>
    </row>
    <row r="323" spans="1:10" ht="30.75">
      <c r="A323" s="1949"/>
      <c r="B323" s="2115"/>
      <c r="C323" s="1950"/>
      <c r="D323" s="2104"/>
      <c r="E323" s="2104"/>
      <c r="F323" s="2104"/>
      <c r="G323" s="1952"/>
      <c r="H323" s="1950"/>
      <c r="I323" s="2120"/>
      <c r="J323" s="2121"/>
    </row>
    <row r="324" spans="1:10" ht="30.75">
      <c r="A324" s="1949"/>
      <c r="B324" s="2115"/>
      <c r="C324" s="1950"/>
      <c r="D324" s="2104"/>
      <c r="E324" s="2104"/>
      <c r="F324" s="2104"/>
      <c r="G324" s="1952"/>
      <c r="H324" s="1950"/>
      <c r="I324" s="2120"/>
      <c r="J324" s="2121"/>
    </row>
    <row r="325" spans="1:10" ht="30.75">
      <c r="A325" s="1949"/>
      <c r="B325" s="2115"/>
      <c r="C325" s="1950"/>
      <c r="D325" s="2104"/>
      <c r="E325" s="2104"/>
      <c r="F325" s="2104"/>
      <c r="G325" s="1952"/>
      <c r="H325" s="1950"/>
      <c r="I325" s="2120"/>
      <c r="J325" s="2121"/>
    </row>
    <row r="326" spans="1:10" ht="30.75">
      <c r="A326" s="1949"/>
      <c r="B326" s="2115"/>
      <c r="C326" s="1950"/>
      <c r="D326" s="2104"/>
      <c r="E326" s="2104"/>
      <c r="F326" s="2104"/>
      <c r="G326" s="1952"/>
      <c r="H326" s="1950"/>
      <c r="I326" s="2120"/>
      <c r="J326" s="2121"/>
    </row>
    <row r="327" spans="1:10" ht="30.75">
      <c r="A327" s="1949"/>
      <c r="B327" s="2115"/>
      <c r="C327" s="1950"/>
      <c r="D327" s="2104"/>
      <c r="E327" s="2104"/>
      <c r="F327" s="2104"/>
      <c r="G327" s="1952"/>
      <c r="H327" s="1950"/>
      <c r="I327" s="2120"/>
      <c r="J327" s="2121"/>
    </row>
    <row r="328" spans="1:10" ht="33">
      <c r="A328" s="2115"/>
      <c r="B328" s="2115"/>
      <c r="C328" s="1950"/>
      <c r="D328" s="2104"/>
      <c r="E328" s="2104"/>
      <c r="F328" s="2104"/>
      <c r="G328" s="1952"/>
      <c r="H328" s="1950"/>
      <c r="I328" s="2109"/>
      <c r="J328" s="2117"/>
    </row>
    <row r="329" spans="1:10" ht="33">
      <c r="A329" s="2115"/>
      <c r="B329" s="2115"/>
      <c r="C329" s="1950"/>
      <c r="D329" s="2104"/>
      <c r="E329" s="2104"/>
      <c r="F329" s="2104"/>
      <c r="G329" s="1952"/>
      <c r="H329" s="1950"/>
      <c r="I329" s="2109"/>
      <c r="J329" s="2117"/>
    </row>
    <row r="330" spans="1:10" ht="33">
      <c r="A330" s="2115"/>
      <c r="B330" s="2115"/>
      <c r="C330" s="1950"/>
      <c r="D330" s="2104"/>
      <c r="E330" s="2104"/>
      <c r="F330" s="2104"/>
      <c r="G330" s="1952"/>
      <c r="H330" s="1950"/>
      <c r="I330" s="2109"/>
      <c r="J330" s="2117"/>
    </row>
    <row r="331" spans="1:10" ht="33">
      <c r="A331" s="2115"/>
      <c r="B331" s="2115"/>
      <c r="C331" s="1950"/>
      <c r="D331" s="2104"/>
      <c r="E331" s="2104"/>
      <c r="F331" s="2104"/>
      <c r="G331" s="1952"/>
      <c r="H331" s="1950"/>
      <c r="I331" s="2109"/>
      <c r="J331" s="2117"/>
    </row>
    <row r="332" spans="1:10" ht="33">
      <c r="A332" s="2115"/>
      <c r="B332" s="2115"/>
      <c r="C332" s="1950"/>
      <c r="D332" s="2104"/>
      <c r="E332" s="2104"/>
      <c r="F332" s="2104"/>
      <c r="G332" s="1952"/>
      <c r="H332" s="1950"/>
      <c r="I332" s="2109"/>
      <c r="J332" s="2117"/>
    </row>
    <row r="333" spans="1:10" ht="33">
      <c r="A333" s="2115"/>
      <c r="B333" s="2115"/>
      <c r="C333" s="1950"/>
      <c r="D333" s="2104"/>
      <c r="E333" s="2104"/>
      <c r="F333" s="2104"/>
      <c r="G333" s="1952"/>
      <c r="H333" s="1950"/>
      <c r="I333" s="2109"/>
      <c r="J333" s="2117"/>
    </row>
    <row r="334" spans="1:10" ht="33">
      <c r="A334" s="2115"/>
      <c r="B334" s="2115"/>
      <c r="C334" s="1950"/>
      <c r="D334" s="2104"/>
      <c r="E334" s="2104"/>
      <c r="F334" s="2104"/>
      <c r="G334" s="1952"/>
      <c r="H334" s="1950"/>
      <c r="I334" s="2109"/>
      <c r="J334" s="2117"/>
    </row>
    <row r="335" spans="1:10" ht="33">
      <c r="A335" s="2115"/>
      <c r="B335" s="2115"/>
      <c r="C335" s="1950"/>
      <c r="D335" s="2104"/>
      <c r="E335" s="2104"/>
      <c r="F335" s="2104"/>
      <c r="G335" s="1952"/>
      <c r="H335" s="1950"/>
      <c r="I335" s="2109"/>
      <c r="J335" s="2117"/>
    </row>
    <row r="336" spans="1:10" ht="33">
      <c r="A336" s="2115"/>
      <c r="B336" s="2115"/>
      <c r="C336" s="1950"/>
      <c r="D336" s="2104"/>
      <c r="E336" s="2104"/>
      <c r="F336" s="2104"/>
      <c r="G336" s="1952"/>
      <c r="H336" s="1950"/>
      <c r="I336" s="2109"/>
      <c r="J336" s="2117"/>
    </row>
    <row r="337" spans="1:10" ht="33">
      <c r="A337" s="2115"/>
      <c r="B337" s="2115"/>
      <c r="C337" s="1950"/>
      <c r="D337" s="2104"/>
      <c r="E337" s="2104"/>
      <c r="F337" s="2104"/>
      <c r="G337" s="1952"/>
      <c r="H337" s="1950"/>
      <c r="I337" s="2109"/>
      <c r="J337" s="2117"/>
    </row>
    <row r="338" spans="1:10" ht="33">
      <c r="A338" s="2115"/>
      <c r="B338" s="2115"/>
      <c r="C338" s="1950"/>
      <c r="D338" s="2104"/>
      <c r="E338" s="2104"/>
      <c r="F338" s="2104"/>
      <c r="G338" s="1952"/>
      <c r="H338" s="1950"/>
      <c r="I338" s="2109"/>
      <c r="J338" s="2117"/>
    </row>
    <row r="339" spans="1:10" ht="33">
      <c r="A339" s="2115"/>
      <c r="B339" s="2115"/>
      <c r="C339" s="1950"/>
      <c r="D339" s="2104"/>
      <c r="E339" s="2104"/>
      <c r="F339" s="2104"/>
      <c r="G339" s="1952"/>
      <c r="H339" s="1950"/>
      <c r="I339" s="2109"/>
      <c r="J339" s="2117"/>
    </row>
    <row r="340" spans="1:10" ht="33">
      <c r="A340" s="2115"/>
      <c r="B340" s="2115"/>
      <c r="C340" s="1950"/>
      <c r="D340" s="2104"/>
      <c r="E340" s="2104"/>
      <c r="F340" s="2104"/>
      <c r="G340" s="1952"/>
      <c r="H340" s="1950"/>
      <c r="I340" s="2109"/>
      <c r="J340" s="2117"/>
    </row>
    <row r="341" spans="1:10" ht="33">
      <c r="A341" s="2115"/>
      <c r="B341" s="2115"/>
      <c r="C341" s="1950"/>
      <c r="D341" s="2104"/>
      <c r="E341" s="2104"/>
      <c r="F341" s="2104"/>
      <c r="G341" s="1952"/>
      <c r="H341" s="1950"/>
      <c r="I341" s="2109"/>
      <c r="J341" s="2117"/>
    </row>
    <row r="342" spans="1:10" ht="33">
      <c r="A342" s="2115"/>
      <c r="B342" s="2115"/>
      <c r="C342" s="1950"/>
      <c r="D342" s="2104"/>
      <c r="E342" s="2104"/>
      <c r="F342" s="2104"/>
      <c r="G342" s="1952"/>
      <c r="H342" s="1950"/>
      <c r="I342" s="2109"/>
      <c r="J342" s="2117"/>
    </row>
    <row r="343" spans="1:10" ht="33">
      <c r="A343" s="2115"/>
      <c r="B343" s="2115"/>
      <c r="C343" s="1950"/>
      <c r="D343" s="2104"/>
      <c r="E343" s="2104"/>
      <c r="F343" s="2104"/>
      <c r="G343" s="1952"/>
      <c r="H343" s="1950"/>
      <c r="I343" s="2109"/>
      <c r="J343" s="2117"/>
    </row>
    <row r="344" spans="1:10" ht="33">
      <c r="A344" s="2115"/>
      <c r="B344" s="2115"/>
      <c r="C344" s="1950"/>
      <c r="D344" s="2122"/>
      <c r="E344" s="2122"/>
      <c r="F344" s="2122"/>
      <c r="G344" s="2116"/>
      <c r="H344" s="2123"/>
      <c r="I344" s="2109"/>
      <c r="J344" s="2117"/>
    </row>
    <row r="345" spans="1:10" ht="33">
      <c r="A345" s="2115"/>
      <c r="B345" s="2115"/>
      <c r="C345" s="1950"/>
      <c r="D345" s="2122"/>
      <c r="E345" s="2122"/>
      <c r="F345" s="2122"/>
      <c r="G345" s="2116"/>
      <c r="H345" s="2123"/>
      <c r="I345" s="2109"/>
      <c r="J345" s="2117"/>
    </row>
    <row r="346" spans="1:10" ht="33">
      <c r="A346" s="2115"/>
      <c r="B346" s="2115"/>
      <c r="C346" s="1950"/>
      <c r="D346" s="2104"/>
      <c r="E346" s="2104"/>
      <c r="F346" s="2104"/>
      <c r="G346" s="2116"/>
      <c r="H346" s="1950"/>
      <c r="I346" s="2109"/>
      <c r="J346" s="2117"/>
    </row>
    <row r="347" spans="1:10" ht="33">
      <c r="A347" s="2115"/>
      <c r="B347" s="2115"/>
      <c r="C347" s="1950"/>
      <c r="D347" s="2104"/>
      <c r="E347" s="2104"/>
      <c r="F347" s="2104"/>
      <c r="G347" s="2116"/>
      <c r="H347" s="1950"/>
      <c r="I347" s="2109"/>
      <c r="J347" s="2117"/>
    </row>
    <row r="348" spans="1:10" ht="33">
      <c r="A348" s="2115"/>
      <c r="B348" s="2115"/>
      <c r="C348" s="1950"/>
      <c r="D348" s="2104"/>
      <c r="E348" s="2104"/>
      <c r="F348" s="2104"/>
      <c r="G348" s="2116"/>
      <c r="H348" s="1950"/>
      <c r="I348" s="2109"/>
      <c r="J348" s="2117"/>
    </row>
    <row r="349" spans="1:10" ht="30.75">
      <c r="A349" s="1949"/>
      <c r="B349" s="2115"/>
      <c r="C349" s="1950"/>
      <c r="D349" s="2104"/>
      <c r="E349" s="2104"/>
      <c r="F349" s="2104"/>
      <c r="G349" s="1952"/>
      <c r="H349" s="1950"/>
      <c r="I349" s="2120"/>
      <c r="J349" s="2121"/>
    </row>
    <row r="350" spans="1:10" ht="30.75">
      <c r="A350" s="1949"/>
      <c r="B350" s="2115"/>
      <c r="C350" s="1950"/>
      <c r="D350" s="2104"/>
      <c r="E350" s="2104"/>
      <c r="F350" s="2104"/>
      <c r="G350" s="1952"/>
      <c r="H350" s="1950"/>
      <c r="I350" s="2120"/>
      <c r="J350" s="2121"/>
    </row>
    <row r="351" spans="1:10" ht="30.75">
      <c r="A351" s="1949"/>
      <c r="B351" s="2115"/>
      <c r="C351" s="1950"/>
      <c r="D351" s="2104"/>
      <c r="E351" s="2104"/>
      <c r="F351" s="2104"/>
      <c r="G351" s="1952"/>
      <c r="H351" s="1950"/>
      <c r="I351" s="2120"/>
      <c r="J351" s="2121"/>
    </row>
    <row r="352" spans="1:10" ht="30.75">
      <c r="A352" s="1949"/>
      <c r="B352" s="2115"/>
      <c r="C352" s="1950"/>
      <c r="D352" s="2104"/>
      <c r="E352" s="2104"/>
      <c r="F352" s="2104"/>
      <c r="G352" s="1952"/>
      <c r="H352" s="1950"/>
      <c r="I352" s="2120"/>
      <c r="J352" s="2121"/>
    </row>
    <row r="353" spans="1:10" ht="30.75">
      <c r="A353" s="1949"/>
      <c r="B353" s="2115"/>
      <c r="C353" s="1950"/>
      <c r="D353" s="2104"/>
      <c r="E353" s="2104"/>
      <c r="F353" s="2104"/>
      <c r="G353" s="1952"/>
      <c r="H353" s="1950"/>
      <c r="I353" s="2120"/>
      <c r="J353" s="2121"/>
    </row>
    <row r="354" spans="1:10" ht="30.75">
      <c r="A354" s="1949"/>
      <c r="B354" s="2115"/>
      <c r="C354" s="1950"/>
      <c r="D354" s="2104"/>
      <c r="E354" s="2104"/>
      <c r="F354" s="2104"/>
      <c r="G354" s="1952"/>
      <c r="H354" s="1950"/>
      <c r="I354" s="2120"/>
      <c r="J354" s="2121"/>
    </row>
    <row r="355" spans="1:10" ht="30.75">
      <c r="A355" s="1949"/>
      <c r="B355" s="2115"/>
      <c r="C355" s="1950"/>
      <c r="D355" s="2104"/>
      <c r="E355" s="2104"/>
      <c r="F355" s="2104"/>
      <c r="G355" s="1952"/>
      <c r="H355" s="1950"/>
      <c r="I355" s="2120"/>
      <c r="J355" s="2121"/>
    </row>
    <row r="356" spans="1:10" ht="30.75">
      <c r="A356" s="1949"/>
      <c r="B356" s="2115"/>
      <c r="C356" s="1950"/>
      <c r="D356" s="2104"/>
      <c r="E356" s="2104"/>
      <c r="F356" s="2104"/>
      <c r="G356" s="1952"/>
      <c r="H356" s="1950"/>
      <c r="I356" s="2120"/>
      <c r="J356" s="2121"/>
    </row>
    <row r="357" spans="1:10" ht="30.75">
      <c r="A357" s="1949"/>
      <c r="B357" s="2115"/>
      <c r="C357" s="1950"/>
      <c r="D357" s="2104"/>
      <c r="E357" s="2104"/>
      <c r="F357" s="2104"/>
      <c r="G357" s="1952"/>
      <c r="H357" s="1950"/>
      <c r="I357" s="2120"/>
      <c r="J357" s="2121"/>
    </row>
    <row r="358" spans="1:10" ht="33">
      <c r="A358" s="2115"/>
      <c r="B358" s="2115"/>
      <c r="C358" s="1950"/>
      <c r="D358" s="2104"/>
      <c r="E358" s="2104"/>
      <c r="F358" s="2104"/>
      <c r="G358" s="1952"/>
      <c r="H358" s="1950"/>
      <c r="I358" s="2109"/>
      <c r="J358" s="2117"/>
    </row>
    <row r="359" spans="1:10" ht="33">
      <c r="A359" s="2115"/>
      <c r="B359" s="2115"/>
      <c r="C359" s="1950"/>
      <c r="D359" s="2104"/>
      <c r="E359" s="2104"/>
      <c r="F359" s="2104"/>
      <c r="G359" s="1952"/>
      <c r="H359" s="1950"/>
      <c r="I359" s="2109"/>
      <c r="J359" s="2117"/>
    </row>
    <row r="360" spans="1:10" ht="33">
      <c r="A360" s="2115"/>
      <c r="B360" s="2115"/>
      <c r="C360" s="1950"/>
      <c r="D360" s="2104"/>
      <c r="E360" s="2104"/>
      <c r="F360" s="2104"/>
      <c r="G360" s="1952"/>
      <c r="H360" s="1950"/>
      <c r="I360" s="2109"/>
      <c r="J360" s="2117"/>
    </row>
    <row r="361" spans="1:10" ht="33">
      <c r="A361" s="2115"/>
      <c r="B361" s="2115"/>
      <c r="C361" s="1950"/>
      <c r="D361" s="2104"/>
      <c r="E361" s="2104"/>
      <c r="F361" s="2104"/>
      <c r="G361" s="1952"/>
      <c r="H361" s="1950"/>
      <c r="I361" s="2109"/>
      <c r="J361" s="2117"/>
    </row>
    <row r="362" spans="1:10" ht="33">
      <c r="A362" s="2115"/>
      <c r="B362" s="2115"/>
      <c r="C362" s="1950"/>
      <c r="D362" s="2104"/>
      <c r="E362" s="2104"/>
      <c r="F362" s="2104"/>
      <c r="G362" s="1952"/>
      <c r="H362" s="1950"/>
      <c r="I362" s="2109"/>
      <c r="J362" s="2117"/>
    </row>
    <row r="363" spans="1:10" ht="33">
      <c r="A363" s="2115"/>
      <c r="B363" s="2115"/>
      <c r="C363" s="1950"/>
      <c r="D363" s="2104"/>
      <c r="E363" s="2104"/>
      <c r="F363" s="2104"/>
      <c r="G363" s="1952"/>
      <c r="H363" s="1950"/>
      <c r="I363" s="2109"/>
      <c r="J363" s="2117"/>
    </row>
    <row r="364" spans="1:10" ht="33">
      <c r="A364" s="2115"/>
      <c r="B364" s="2115"/>
      <c r="C364" s="1950"/>
      <c r="D364" s="2104"/>
      <c r="E364" s="2104"/>
      <c r="F364" s="2104"/>
      <c r="G364" s="1952"/>
      <c r="H364" s="1950"/>
      <c r="I364" s="2109"/>
      <c r="J364" s="2117"/>
    </row>
    <row r="365" spans="1:10" ht="33">
      <c r="A365" s="2115"/>
      <c r="B365" s="2115"/>
      <c r="C365" s="1950"/>
      <c r="D365" s="2104"/>
      <c r="E365" s="2104"/>
      <c r="F365" s="2104"/>
      <c r="G365" s="1952"/>
      <c r="H365" s="1950"/>
      <c r="I365" s="2109"/>
      <c r="J365" s="2117"/>
    </row>
    <row r="366" spans="1:10" ht="33">
      <c r="A366" s="2115"/>
      <c r="B366" s="2115"/>
      <c r="C366" s="1950"/>
      <c r="D366" s="2104"/>
      <c r="E366" s="2104"/>
      <c r="F366" s="2104"/>
      <c r="G366" s="1952"/>
      <c r="H366" s="1950"/>
      <c r="I366" s="2109"/>
      <c r="J366" s="2117"/>
    </row>
    <row r="367" spans="1:10" ht="33">
      <c r="A367" s="2115"/>
      <c r="B367" s="2115"/>
      <c r="C367" s="1950"/>
      <c r="D367" s="2104"/>
      <c r="E367" s="2104"/>
      <c r="F367" s="2104"/>
      <c r="G367" s="1952"/>
      <c r="H367" s="1950"/>
      <c r="I367" s="2109"/>
      <c r="J367" s="2117"/>
    </row>
    <row r="368" spans="1:10" ht="33">
      <c r="A368" s="2115"/>
      <c r="B368" s="2115"/>
      <c r="C368" s="1950"/>
      <c r="D368" s="2104"/>
      <c r="E368" s="2104"/>
      <c r="F368" s="2104"/>
      <c r="G368" s="1952"/>
      <c r="H368" s="1950"/>
      <c r="I368" s="2109"/>
      <c r="J368" s="2117"/>
    </row>
    <row r="369" spans="1:10" ht="33">
      <c r="A369" s="2115"/>
      <c r="B369" s="2115"/>
      <c r="C369" s="1950"/>
      <c r="D369" s="2104"/>
      <c r="E369" s="2104"/>
      <c r="F369" s="2104"/>
      <c r="G369" s="1952"/>
      <c r="H369" s="1950"/>
      <c r="I369" s="2109"/>
      <c r="J369" s="2117"/>
    </row>
    <row r="370" spans="1:10" ht="33">
      <c r="A370" s="2115"/>
      <c r="B370" s="2115"/>
      <c r="C370" s="1950"/>
      <c r="D370" s="2104"/>
      <c r="E370" s="2104"/>
      <c r="F370" s="2104"/>
      <c r="G370" s="1952"/>
      <c r="H370" s="1950"/>
      <c r="I370" s="2109"/>
      <c r="J370" s="2117"/>
    </row>
    <row r="371" spans="1:10" ht="33">
      <c r="A371" s="2115"/>
      <c r="B371" s="2115"/>
      <c r="C371" s="1950"/>
      <c r="D371" s="2104"/>
      <c r="E371" s="2104"/>
      <c r="F371" s="2104"/>
      <c r="G371" s="1952"/>
      <c r="H371" s="1950"/>
      <c r="I371" s="2109"/>
      <c r="J371" s="2117"/>
    </row>
    <row r="372" spans="1:10" ht="33">
      <c r="A372" s="2115"/>
      <c r="B372" s="2115"/>
      <c r="C372" s="1950"/>
      <c r="D372" s="2104"/>
      <c r="E372" s="2104"/>
      <c r="F372" s="2104"/>
      <c r="G372" s="1952"/>
      <c r="H372" s="1950"/>
      <c r="I372" s="2109"/>
      <c r="J372" s="2117"/>
    </row>
    <row r="373" spans="1:10" ht="33.75" thickBot="1">
      <c r="A373" s="2124"/>
      <c r="B373" s="2125"/>
      <c r="C373" s="2126"/>
      <c r="D373" s="2127"/>
      <c r="E373" s="2127"/>
      <c r="F373" s="2127"/>
      <c r="G373" s="2128"/>
      <c r="H373" s="2126"/>
      <c r="I373" s="2129"/>
      <c r="J373" s="2130"/>
    </row>
    <row r="374" spans="1:10" ht="33">
      <c r="A374" s="1944"/>
      <c r="B374" s="1945"/>
      <c r="C374" s="1950"/>
      <c r="D374" s="593"/>
      <c r="E374" s="593"/>
      <c r="F374" s="593"/>
      <c r="G374" s="2116"/>
      <c r="H374" s="593"/>
      <c r="I374" s="1282"/>
      <c r="J374" s="2117"/>
    </row>
    <row r="375" spans="1:10" ht="33">
      <c r="A375" s="1944"/>
      <c r="B375" s="1945"/>
      <c r="C375" s="1950"/>
      <c r="D375" s="593"/>
      <c r="E375" s="593"/>
      <c r="F375" s="593"/>
      <c r="G375" s="2116"/>
      <c r="H375" s="593"/>
      <c r="I375" s="1282"/>
      <c r="J375" s="2117"/>
    </row>
    <row r="376" spans="1:10" ht="33">
      <c r="A376" s="1944"/>
      <c r="B376" s="1945"/>
      <c r="C376" s="1950"/>
      <c r="D376" s="593"/>
      <c r="E376" s="593"/>
      <c r="F376" s="593"/>
      <c r="G376" s="1952"/>
      <c r="H376" s="593"/>
      <c r="I376" s="1282"/>
      <c r="J376" s="2117"/>
    </row>
    <row r="377" spans="1:10" ht="33">
      <c r="A377" s="1944"/>
      <c r="B377" s="1945"/>
      <c r="C377" s="1950"/>
      <c r="D377" s="593"/>
      <c r="E377" s="593"/>
      <c r="F377" s="593"/>
      <c r="G377" s="1952"/>
      <c r="H377" s="593"/>
      <c r="I377" s="1282"/>
      <c r="J377" s="2117"/>
    </row>
    <row r="378" spans="1:10" ht="33">
      <c r="A378" s="1944"/>
      <c r="B378" s="1944"/>
      <c r="C378" s="1950"/>
      <c r="D378" s="593"/>
      <c r="E378" s="593"/>
      <c r="F378" s="593"/>
      <c r="G378" s="1952"/>
      <c r="H378" s="593"/>
      <c r="I378" s="1282"/>
      <c r="J378" s="2117"/>
    </row>
    <row r="379" spans="1:10" ht="33">
      <c r="A379" s="2131"/>
      <c r="B379" s="1944"/>
      <c r="C379" s="1950"/>
      <c r="D379" s="593"/>
      <c r="E379" s="593"/>
      <c r="F379" s="593"/>
      <c r="G379" s="1952"/>
      <c r="H379" s="593"/>
      <c r="I379" s="1282"/>
      <c r="J379" s="2117"/>
    </row>
    <row r="380" spans="1:10" ht="33">
      <c r="A380" s="1944"/>
      <c r="B380" s="1945"/>
      <c r="C380" s="1950"/>
      <c r="D380" s="593"/>
      <c r="E380" s="593"/>
      <c r="F380" s="593"/>
      <c r="G380" s="1952"/>
      <c r="H380" s="593"/>
      <c r="I380" s="1282"/>
      <c r="J380" s="2117"/>
    </row>
    <row r="381" spans="1:10" ht="33">
      <c r="A381" s="1944"/>
      <c r="B381" s="1945"/>
      <c r="C381" s="1950"/>
      <c r="D381" s="593"/>
      <c r="E381" s="593"/>
      <c r="F381" s="593"/>
      <c r="G381" s="1952"/>
      <c r="H381" s="593"/>
      <c r="I381" s="1282"/>
      <c r="J381" s="2117"/>
    </row>
    <row r="382" spans="1:10" ht="33">
      <c r="A382" s="1944"/>
      <c r="B382" s="1945"/>
      <c r="C382" s="1950"/>
      <c r="D382" s="593"/>
      <c r="E382" s="593"/>
      <c r="F382" s="593"/>
      <c r="G382" s="1952"/>
      <c r="H382" s="593"/>
      <c r="I382" s="1282"/>
      <c r="J382" s="2117"/>
    </row>
    <row r="383" spans="1:10" ht="33">
      <c r="A383" s="1944"/>
      <c r="B383" s="1945"/>
      <c r="C383" s="1950"/>
      <c r="D383" s="593"/>
      <c r="E383" s="593"/>
      <c r="F383" s="593"/>
      <c r="G383" s="1952"/>
      <c r="H383" s="593"/>
      <c r="I383" s="1282"/>
      <c r="J383" s="2117"/>
    </row>
    <row r="384" spans="1:10" ht="33">
      <c r="A384" s="1944"/>
      <c r="B384" s="1945"/>
      <c r="C384" s="1950"/>
      <c r="D384" s="593"/>
      <c r="E384" s="593"/>
      <c r="F384" s="593"/>
      <c r="G384" s="2116"/>
      <c r="H384" s="593"/>
      <c r="I384" s="1282"/>
      <c r="J384" s="2117"/>
    </row>
    <row r="385" spans="1:10" ht="33">
      <c r="A385" s="1944"/>
      <c r="B385" s="1945"/>
      <c r="C385" s="1950"/>
      <c r="D385" s="593"/>
      <c r="E385" s="593"/>
      <c r="F385" s="593"/>
      <c r="G385" s="2116"/>
      <c r="H385" s="593"/>
      <c r="I385" s="1282"/>
      <c r="J385" s="2117"/>
    </row>
    <row r="386" spans="1:10" ht="30.75">
      <c r="A386" s="2132"/>
      <c r="B386" s="2133"/>
      <c r="C386" s="384"/>
      <c r="D386" s="384"/>
      <c r="E386" s="384"/>
      <c r="F386" s="384"/>
      <c r="G386" s="384"/>
      <c r="H386" s="1954"/>
      <c r="I386" s="2134"/>
      <c r="J386" s="2121"/>
    </row>
    <row r="387" spans="1:10" ht="30.75">
      <c r="A387" s="2132"/>
      <c r="B387" s="2133"/>
      <c r="C387" s="384"/>
      <c r="D387" s="384"/>
      <c r="E387" s="384"/>
      <c r="F387" s="384"/>
      <c r="G387" s="384"/>
      <c r="H387" s="1954"/>
      <c r="I387" s="2134"/>
      <c r="J387" s="2121"/>
    </row>
    <row r="388" spans="1:10" ht="31.5" thickBot="1">
      <c r="A388" s="2135"/>
      <c r="B388" s="2136"/>
      <c r="C388" s="2137"/>
      <c r="D388" s="2137"/>
      <c r="E388" s="2137"/>
      <c r="F388" s="2137"/>
      <c r="G388" s="2137"/>
      <c r="H388" s="2138"/>
      <c r="I388" s="2139"/>
      <c r="J388" s="2140"/>
    </row>
    <row r="389" spans="1:10" ht="30.75">
      <c r="A389" s="2132"/>
      <c r="B389" s="2141"/>
      <c r="C389" s="384"/>
      <c r="D389" s="384"/>
      <c r="E389" s="384"/>
      <c r="F389" s="384"/>
      <c r="G389" s="384"/>
      <c r="H389" s="384"/>
      <c r="I389" s="2142"/>
      <c r="J389" s="2143"/>
    </row>
    <row r="390" spans="1:10" ht="30.75">
      <c r="A390" s="2132"/>
      <c r="B390" s="2141"/>
      <c r="C390" s="384"/>
      <c r="D390" s="384"/>
      <c r="E390" s="384"/>
      <c r="F390" s="384"/>
      <c r="G390" s="384"/>
      <c r="H390" s="384"/>
      <c r="I390" s="2144"/>
      <c r="J390" s="1955"/>
    </row>
    <row r="391" spans="1:10" ht="30.75">
      <c r="A391" s="2132"/>
      <c r="B391" s="2141"/>
      <c r="C391" s="384"/>
      <c r="D391" s="384"/>
      <c r="E391" s="384"/>
      <c r="F391" s="384"/>
      <c r="G391" s="384"/>
      <c r="H391" s="384"/>
      <c r="I391" s="2144"/>
      <c r="J391" s="1955"/>
    </row>
    <row r="392" spans="1:10" ht="30.75">
      <c r="A392" s="2132"/>
      <c r="B392" s="2141"/>
      <c r="C392" s="384"/>
      <c r="D392" s="384"/>
      <c r="E392" s="384"/>
      <c r="F392" s="384"/>
      <c r="G392" s="384"/>
      <c r="H392" s="384"/>
      <c r="I392" s="2144"/>
      <c r="J392" s="1955"/>
    </row>
    <row r="393" spans="1:10" ht="30.75">
      <c r="A393" s="2132"/>
      <c r="B393" s="2141"/>
      <c r="C393" s="384"/>
      <c r="D393" s="384"/>
      <c r="E393" s="384"/>
      <c r="F393" s="384"/>
      <c r="G393" s="384"/>
      <c r="H393" s="384"/>
      <c r="I393" s="2144"/>
      <c r="J393" s="1955"/>
    </row>
    <row r="394" spans="1:10" ht="30.75">
      <c r="A394" s="2132"/>
      <c r="B394" s="2141"/>
      <c r="C394" s="384"/>
      <c r="D394" s="384"/>
      <c r="E394" s="384"/>
      <c r="F394" s="384"/>
      <c r="G394" s="384"/>
      <c r="H394" s="384"/>
      <c r="I394" s="2144"/>
      <c r="J394" s="1955"/>
    </row>
    <row r="395" spans="1:10" ht="30.75">
      <c r="A395" s="2145"/>
      <c r="B395" s="2146"/>
      <c r="C395" s="593"/>
      <c r="D395" s="2147"/>
      <c r="E395" s="2147"/>
      <c r="F395" s="2147"/>
      <c r="G395" s="2147"/>
      <c r="H395" s="2147"/>
      <c r="I395" s="2144"/>
      <c r="J395" s="1955"/>
    </row>
    <row r="396" spans="1:10" ht="38.25">
      <c r="A396" s="2148"/>
      <c r="B396" s="2149" t="s">
        <v>683</v>
      </c>
      <c r="C396" s="2150"/>
      <c r="D396" s="2149"/>
      <c r="E396" s="2149"/>
      <c r="F396" s="2151" t="s">
        <v>268</v>
      </c>
      <c r="G396" s="2150"/>
      <c r="H396" s="2152" t="s">
        <v>1195</v>
      </c>
      <c r="I396" s="2149"/>
      <c r="J396" s="1955"/>
    </row>
    <row r="397" spans="1:10" ht="39" thickBot="1">
      <c r="A397" s="2153"/>
      <c r="B397" s="2154" t="s">
        <v>684</v>
      </c>
      <c r="C397" s="2155"/>
      <c r="D397" s="2154"/>
      <c r="E397" s="2156"/>
      <c r="F397" s="2157" t="s">
        <v>6</v>
      </c>
      <c r="G397" s="2155"/>
      <c r="H397" s="2158" t="s">
        <v>1196</v>
      </c>
      <c r="I397" s="2156"/>
      <c r="J397" s="2140"/>
    </row>
  </sheetData>
  <mergeCells count="78">
    <mergeCell ref="C60:G60"/>
    <mergeCell ref="C55:G55"/>
    <mergeCell ref="C56:G56"/>
    <mergeCell ref="C57:G57"/>
    <mergeCell ref="C58:G58"/>
    <mergeCell ref="C59:G59"/>
    <mergeCell ref="C80:G80"/>
    <mergeCell ref="C61:G61"/>
    <mergeCell ref="C62:G62"/>
    <mergeCell ref="C63:G63"/>
    <mergeCell ref="C64:G64"/>
    <mergeCell ref="C65:G65"/>
    <mergeCell ref="C66:G66"/>
    <mergeCell ref="C67:G67"/>
    <mergeCell ref="C76:G76"/>
    <mergeCell ref="C77:G77"/>
    <mergeCell ref="C78:G78"/>
    <mergeCell ref="C79:G79"/>
    <mergeCell ref="C92:G92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111:G111"/>
    <mergeCell ref="C93:G93"/>
    <mergeCell ref="C94:G94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26:G126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3:G123"/>
    <mergeCell ref="C124:G124"/>
    <mergeCell ref="C125:G125"/>
    <mergeCell ref="C143:G143"/>
    <mergeCell ref="C127:G127"/>
    <mergeCell ref="C128:G128"/>
    <mergeCell ref="C129:G129"/>
    <mergeCell ref="C130:G130"/>
    <mergeCell ref="C131:G131"/>
    <mergeCell ref="C132:G132"/>
    <mergeCell ref="C133:G133"/>
    <mergeCell ref="C136:G136"/>
    <mergeCell ref="C139:G139"/>
    <mergeCell ref="C141:G141"/>
    <mergeCell ref="C142:G142"/>
    <mergeCell ref="C177:G177"/>
    <mergeCell ref="C145:G145"/>
    <mergeCell ref="C146:G146"/>
    <mergeCell ref="C166:G166"/>
    <mergeCell ref="C167:G167"/>
    <mergeCell ref="C168:G168"/>
    <mergeCell ref="C169:G169"/>
    <mergeCell ref="C170:G170"/>
    <mergeCell ref="C171:G171"/>
    <mergeCell ref="C173:G173"/>
    <mergeCell ref="C174:G174"/>
    <mergeCell ref="C176:G176"/>
  </mergeCells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7"/>
  <sheetViews>
    <sheetView workbookViewId="0">
      <selection activeCell="B1" sqref="B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13" t="s">
        <v>40</v>
      </c>
      <c r="C2" s="18" t="s">
        <v>360</v>
      </c>
      <c r="D2" s="18"/>
      <c r="E2" s="18"/>
      <c r="F2" s="18"/>
      <c r="G2" s="18"/>
      <c r="H2" s="18"/>
      <c r="I2" s="18"/>
      <c r="J2" s="385"/>
    </row>
    <row r="3" spans="1:10" ht="20.25">
      <c r="A3" s="7"/>
      <c r="B3" s="213"/>
      <c r="C3" s="19"/>
      <c r="D3" s="386"/>
      <c r="E3" s="386"/>
      <c r="F3" s="386"/>
      <c r="G3" s="386"/>
      <c r="H3" s="386"/>
      <c r="I3" s="386"/>
      <c r="J3" s="387"/>
    </row>
    <row r="4" spans="1:10" ht="18.75" thickBot="1">
      <c r="A4" s="7"/>
      <c r="B4" s="388"/>
      <c r="C4" s="389" t="s">
        <v>361</v>
      </c>
      <c r="D4" s="390">
        <f>[1]YesterdayGen!A2</f>
        <v>43884</v>
      </c>
      <c r="E4" s="391"/>
      <c r="F4" s="200"/>
      <c r="G4" s="200"/>
      <c r="H4" s="200"/>
      <c r="I4" s="200"/>
      <c r="J4" s="392" t="s">
        <v>362</v>
      </c>
    </row>
    <row r="5" spans="1:10" ht="15" customHeight="1" thickBot="1">
      <c r="A5" s="7"/>
      <c r="B5" s="393" t="s">
        <v>47</v>
      </c>
      <c r="C5" s="394"/>
      <c r="D5" s="395"/>
      <c r="E5" s="396"/>
      <c r="F5" s="396"/>
      <c r="G5" s="393" t="s">
        <v>48</v>
      </c>
      <c r="H5" s="393" t="s">
        <v>363</v>
      </c>
      <c r="I5" s="393" t="s">
        <v>364</v>
      </c>
      <c r="J5" s="396"/>
    </row>
    <row r="6" spans="1:10" ht="54">
      <c r="A6" s="7"/>
      <c r="B6" s="397" t="s">
        <v>365</v>
      </c>
      <c r="C6" s="398" t="s">
        <v>366</v>
      </c>
      <c r="D6" s="399"/>
      <c r="E6" s="400" t="s">
        <v>57</v>
      </c>
      <c r="F6" s="400" t="s">
        <v>367</v>
      </c>
      <c r="G6" s="397" t="s">
        <v>59</v>
      </c>
      <c r="H6" s="397" t="s">
        <v>368</v>
      </c>
      <c r="I6" s="397" t="s">
        <v>369</v>
      </c>
      <c r="J6" s="396" t="s">
        <v>71</v>
      </c>
    </row>
    <row r="7" spans="1:10" ht="36.75" thickBot="1">
      <c r="A7" s="7"/>
      <c r="B7" s="401"/>
      <c r="C7" s="598"/>
      <c r="D7" s="402"/>
      <c r="E7" s="401"/>
      <c r="F7" s="401"/>
      <c r="G7" s="401"/>
      <c r="H7" s="403" t="s">
        <v>370</v>
      </c>
      <c r="I7" s="403"/>
      <c r="J7" s="404"/>
    </row>
    <row r="8" spans="1:10" ht="18.75" thickBot="1">
      <c r="A8" s="7"/>
      <c r="B8" s="405"/>
      <c r="C8" s="406"/>
      <c r="D8" s="406"/>
      <c r="E8" s="407"/>
      <c r="F8" s="408" t="s">
        <v>72</v>
      </c>
      <c r="G8" s="409" t="s">
        <v>45</v>
      </c>
      <c r="H8" s="409" t="s">
        <v>45</v>
      </c>
      <c r="I8" s="409" t="s">
        <v>282</v>
      </c>
      <c r="J8" s="410"/>
    </row>
    <row r="9" spans="1:10" ht="18">
      <c r="A9" s="7"/>
      <c r="B9" s="1160">
        <v>1</v>
      </c>
      <c r="C9" s="412" t="str">
        <f>[1]Master!C3</f>
        <v>Ghorasal Repowered CCPP:Unit-3 (GT</v>
      </c>
      <c r="D9" s="2007"/>
      <c r="E9" s="1160" t="str">
        <f>[1]Master!C4</f>
        <v>PDB</v>
      </c>
      <c r="F9" s="2008" t="str">
        <f>[1]Master!C6</f>
        <v>1*260</v>
      </c>
      <c r="G9" s="2009">
        <f>[1]Master!C8</f>
        <v>260</v>
      </c>
      <c r="H9" s="2010">
        <f>[1]YesterdayGen!C34</f>
        <v>0</v>
      </c>
      <c r="I9" s="1338">
        <f>[1]YesterdayGen!C31</f>
        <v>0</v>
      </c>
      <c r="J9" s="413" t="str">
        <f>IF([1]EvReport!L9 = 0, " ",[1]EvReport!L9)</f>
        <v>Under maint.</v>
      </c>
    </row>
    <row r="10" spans="1:10" ht="18">
      <c r="A10" s="7"/>
      <c r="B10" s="1160">
        <v>2</v>
      </c>
      <c r="C10" s="412" t="str">
        <f>[1]Master!D3</f>
        <v>Ghorasal Repowered CCPP Unit-4</v>
      </c>
      <c r="D10" s="2007"/>
      <c r="E10" s="2009" t="str">
        <f>[1]Master!D4</f>
        <v>PDB</v>
      </c>
      <c r="F10" s="2008" t="str">
        <f>[1]Master!D6</f>
        <v>1*210</v>
      </c>
      <c r="G10" s="2009">
        <f>[1]Master!D8</f>
        <v>180</v>
      </c>
      <c r="H10" s="2010">
        <f>[1]YesterdayGen!D34</f>
        <v>140</v>
      </c>
      <c r="I10" s="1338">
        <f>[1]YesterdayGen!D31</f>
        <v>3336531</v>
      </c>
      <c r="J10" s="413" t="str">
        <f>IF([1]EvReport!L10 = 0, " ",[1]EvReport!L10)</f>
        <v>Gas shortage</v>
      </c>
    </row>
    <row r="11" spans="1:10" ht="18">
      <c r="A11" s="7"/>
      <c r="B11" s="1160"/>
      <c r="C11" s="412" t="str">
        <f>[1]Master!E3</f>
        <v>Ghorasal TPP Unit-5</v>
      </c>
      <c r="D11" s="2007"/>
      <c r="E11" s="2009" t="str">
        <f>[1]Master!E4</f>
        <v>PDB</v>
      </c>
      <c r="F11" s="2008" t="str">
        <f>[1]Master!E6</f>
        <v>1*210</v>
      </c>
      <c r="G11" s="2009">
        <f>[1]Master!E8</f>
        <v>190</v>
      </c>
      <c r="H11" s="2010">
        <f>[1]YesterdayGen!E34</f>
        <v>0</v>
      </c>
      <c r="I11" s="1338">
        <f>[1]YesterdayGen!E31</f>
        <v>0</v>
      </c>
      <c r="J11" s="413" t="str">
        <f>IF([1]EvReport!L11 = 0, " ",[1]EvReport!L11)</f>
        <v>Under maint.</v>
      </c>
    </row>
    <row r="12" spans="1:10" ht="18">
      <c r="A12" s="7"/>
      <c r="B12" s="1160">
        <v>3</v>
      </c>
      <c r="C12" s="412" t="str">
        <f>[1]Master!F3</f>
        <v>Ghorasal 365 MW CCPP Unit-7</v>
      </c>
      <c r="D12" s="2007"/>
      <c r="E12" s="2009" t="str">
        <f>[1]Master!F4</f>
        <v>PDB</v>
      </c>
      <c r="F12" s="2008" t="str">
        <f>[1]Master!F6</f>
        <v>1*243+1*122</v>
      </c>
      <c r="G12" s="2009">
        <f>[1]Master!F8</f>
        <v>365</v>
      </c>
      <c r="H12" s="2010">
        <f>[1]YesterdayGen!F34</f>
        <v>0</v>
      </c>
      <c r="I12" s="1338">
        <f>[1]YesterdayGen!F31</f>
        <v>0</v>
      </c>
      <c r="J12" s="413" t="str">
        <f>IF([1]EvReport!L12 = 0, " ",[1]EvReport!L12)</f>
        <v>Air Compressor problem</v>
      </c>
    </row>
    <row r="13" spans="1:10" ht="18">
      <c r="A13" s="7"/>
      <c r="B13" s="1160"/>
      <c r="C13" s="414" t="str">
        <f>[1]Master!H3</f>
        <v>Ghorashal 78.5 MW PP(MAX)</v>
      </c>
      <c r="D13" s="2007"/>
      <c r="E13" s="2009" t="str">
        <f>[1]Master!H4</f>
        <v>QRPP</v>
      </c>
      <c r="F13" s="2011" t="str">
        <f>[1]Master!H6</f>
        <v>2*40</v>
      </c>
      <c r="G13" s="2009">
        <f>[1]Master!H8</f>
        <v>0</v>
      </c>
      <c r="H13" s="2010">
        <f>[1]YesterdayGen!H34</f>
        <v>0</v>
      </c>
      <c r="I13" s="1338">
        <f>[1]YesterdayGen!H31</f>
        <v>0</v>
      </c>
      <c r="J13" s="413" t="str">
        <f>IF([1]EvReport!L13 = 0, " ",[1]EvReport!L13)</f>
        <v>Contract Expired</v>
      </c>
    </row>
    <row r="14" spans="1:10" ht="18">
      <c r="A14" s="7"/>
      <c r="B14" s="1160">
        <v>4</v>
      </c>
      <c r="C14" s="412" t="str">
        <f>[1]Master!G3</f>
        <v>Ghorashal 108 MW PP (Regent)</v>
      </c>
      <c r="D14" s="2007"/>
      <c r="E14" s="2009" t="str">
        <f>[1]Master!G4</f>
        <v>IPP</v>
      </c>
      <c r="F14" s="2011" t="str">
        <f>[1]Master!G6</f>
        <v>34*3.35</v>
      </c>
      <c r="G14" s="2009">
        <f>[1]Master!G8</f>
        <v>108</v>
      </c>
      <c r="H14" s="2010">
        <f>[1]YesterdayGen!G34</f>
        <v>0</v>
      </c>
      <c r="I14" s="1338">
        <f>[1]YesterdayGen!G31</f>
        <v>0</v>
      </c>
      <c r="J14" s="413" t="str">
        <f>IF([1]EvReport!L14 = 0, " ",[1]EvReport!L14)</f>
        <v>Gas shortage</v>
      </c>
    </row>
    <row r="15" spans="1:10" ht="18">
      <c r="A15" s="7"/>
      <c r="B15" s="1160">
        <v>5</v>
      </c>
      <c r="C15" s="412" t="str">
        <f>[1]Master!L3</f>
        <v>Haripur GTPP</v>
      </c>
      <c r="D15" s="2007"/>
      <c r="E15" s="2009" t="str">
        <f>[1]Master!L4</f>
        <v>SBU, PDB</v>
      </c>
      <c r="F15" s="2011" t="str">
        <f>[1]Master!L6</f>
        <v>2*32</v>
      </c>
      <c r="G15" s="2009">
        <f>[1]Master!L8</f>
        <v>20</v>
      </c>
      <c r="H15" s="2010">
        <f>[1]YesterdayGen!L34</f>
        <v>0</v>
      </c>
      <c r="I15" s="1338">
        <f>[1]YesterdayGen!L31</f>
        <v>0</v>
      </c>
      <c r="J15" s="413" t="str">
        <f>IF([1]EvReport!L15 = 0, " ",[1]EvReport!L15)</f>
        <v>Under maint.</v>
      </c>
    </row>
    <row r="16" spans="1:10" ht="18">
      <c r="A16" s="7"/>
      <c r="B16" s="1160">
        <v>6</v>
      </c>
      <c r="C16" s="412" t="str">
        <f>[1]Master!I3</f>
        <v>Haripur  412 MW CCPP</v>
      </c>
      <c r="D16" s="2007"/>
      <c r="E16" s="2009" t="str">
        <f>[1]Master!I4</f>
        <v>EGCB</v>
      </c>
      <c r="F16" s="2008" t="str">
        <f>[1]Master!I6</f>
        <v>1*273+1*139</v>
      </c>
      <c r="G16" s="2009">
        <f>[1]Master!I8</f>
        <v>412</v>
      </c>
      <c r="H16" s="2010">
        <f>[1]YesterdayGen!I34</f>
        <v>411</v>
      </c>
      <c r="I16" s="1339">
        <f>[1]YesterdayGen!I31</f>
        <v>9370800</v>
      </c>
      <c r="J16" s="413" t="str">
        <f>IF([1]EvReport!L16 = 0, " ",[1]EvReport!L16)</f>
        <v xml:space="preserve"> </v>
      </c>
    </row>
    <row r="17" spans="1:10" ht="18">
      <c r="A17" s="7"/>
      <c r="B17" s="1160">
        <v>7</v>
      </c>
      <c r="C17" s="412" t="str">
        <f>[1]Master!J3</f>
        <v>Haripur 360 MW CCPP(HPL)</v>
      </c>
      <c r="D17" s="2007"/>
      <c r="E17" s="2009" t="str">
        <f>[1]Master!J4</f>
        <v>IPP</v>
      </c>
      <c r="F17" s="2011" t="str">
        <f>[1]Master!J6</f>
        <v>1*235+1*125</v>
      </c>
      <c r="G17" s="2009">
        <f>[1]Master!J8</f>
        <v>0</v>
      </c>
      <c r="H17" s="2010">
        <f>[1]YesterdayGen!J34</f>
        <v>0</v>
      </c>
      <c r="I17" s="1339">
        <f>[1]YesterdayGen!J31</f>
        <v>0</v>
      </c>
      <c r="J17" s="413" t="str">
        <f>IF([1]EvReport!L17 = 0, " ",[1]EvReport!L17)</f>
        <v>Contract Expired</v>
      </c>
    </row>
    <row r="18" spans="1:10" ht="18">
      <c r="A18" s="7"/>
      <c r="B18" s="1160">
        <v>8</v>
      </c>
      <c r="C18" s="415" t="str">
        <f>[1]Master!M3</f>
        <v>Meghnaghat 450 MW CCPP(MPL)</v>
      </c>
      <c r="D18" s="2012"/>
      <c r="E18" s="2009" t="str">
        <f>[1]Master!M4</f>
        <v>IPP</v>
      </c>
      <c r="F18" s="2008" t="str">
        <f>[1]Master!M6</f>
        <v>2*150+1*150</v>
      </c>
      <c r="G18" s="2013">
        <f>[1]Master!M8</f>
        <v>450</v>
      </c>
      <c r="H18" s="2010">
        <f>[1]YesterdayGen!M34</f>
        <v>0</v>
      </c>
      <c r="I18" s="1340">
        <f>[1]YesterdayGen!M31</f>
        <v>0</v>
      </c>
      <c r="J18" s="413" t="str">
        <f>IF([1]EvReport!L18 = 0, " ",[1]EvReport!L18)</f>
        <v>Under maint.</v>
      </c>
    </row>
    <row r="19" spans="1:10" ht="18">
      <c r="A19" s="7"/>
      <c r="B19" s="1160">
        <v>9</v>
      </c>
      <c r="C19" s="415" t="str">
        <f>[1]Master!O3</f>
        <v>Meghnaghat 100 MW(IEL)</v>
      </c>
      <c r="D19" s="2012"/>
      <c r="E19" s="2009" t="str">
        <f>[1]Master!O4</f>
        <v>NENP</v>
      </c>
      <c r="F19" s="2008" t="str">
        <f>[1]Master!O6</f>
        <v>12*8.9</v>
      </c>
      <c r="G19" s="2013">
        <f>[1]Master!O8</f>
        <v>100</v>
      </c>
      <c r="H19" s="2010">
        <f>[1]YesterdayGen!O34</f>
        <v>8</v>
      </c>
      <c r="I19" s="1340">
        <f>[1]YesterdayGen!O31</f>
        <v>14400</v>
      </c>
      <c r="J19" s="413" t="str">
        <f>IF([1]EvReport!L19 = 0, " ",[1]EvReport!L19)</f>
        <v>Fuel shortage</v>
      </c>
    </row>
    <row r="20" spans="1:10" ht="18">
      <c r="A20" s="7"/>
      <c r="B20" s="1160">
        <v>10</v>
      </c>
      <c r="C20" s="415" t="str">
        <f>[1]Master!N3</f>
        <v>Meghnaghat CCPP(Summit)</v>
      </c>
      <c r="D20" s="2012"/>
      <c r="E20" s="2009" t="str">
        <f>[1]Master!N4</f>
        <v>IPP</v>
      </c>
      <c r="F20" s="416" t="str">
        <f>[1]Master!N6</f>
        <v>2*110+1*110</v>
      </c>
      <c r="G20" s="2013">
        <f>[1]Master!N8</f>
        <v>335</v>
      </c>
      <c r="H20" s="2010">
        <f>[1]YesterdayGen!N34</f>
        <v>0</v>
      </c>
      <c r="I20" s="1340">
        <f>[1]YesterdayGen!N31</f>
        <v>0</v>
      </c>
      <c r="J20" s="750" t="str">
        <f>IF([1]EvReport!L20 = 0, " ",[1]EvReport!L20)</f>
        <v>Gas shortage</v>
      </c>
    </row>
    <row r="21" spans="1:10" ht="18">
      <c r="A21" s="7"/>
      <c r="B21" s="1160">
        <v>11</v>
      </c>
      <c r="C21" s="415" t="str">
        <f>[1]Master!P3</f>
        <v>Madanganj 102 PP(Summit)</v>
      </c>
      <c r="D21" s="2012"/>
      <c r="E21" s="2009" t="str">
        <f>[1]Master!P4</f>
        <v>NENP</v>
      </c>
      <c r="F21" s="2008" t="str">
        <f>[1]Master!P6</f>
        <v>6*17</v>
      </c>
      <c r="G21" s="2013">
        <f>[1]Master!P8</f>
        <v>102</v>
      </c>
      <c r="H21" s="2010">
        <f>[1]YesterdayGen!P34</f>
        <v>17</v>
      </c>
      <c r="I21" s="1340">
        <f>[1]YesterdayGen!P31</f>
        <v>46464</v>
      </c>
      <c r="J21" s="413" t="str">
        <f>IF([1]EvReport!L21 = 0, " ",[1]EvReport!L21)</f>
        <v>Low Demand</v>
      </c>
    </row>
    <row r="22" spans="1:10" ht="18">
      <c r="A22" s="7"/>
      <c r="B22" s="1160">
        <v>12</v>
      </c>
      <c r="C22" s="417" t="str">
        <f>[1]Master!Q3</f>
        <v>Madanganj-55 MW PP(Summit)</v>
      </c>
      <c r="D22" s="2012"/>
      <c r="E22" s="2009" t="str">
        <f>[1]Master!Q4</f>
        <v>IPP</v>
      </c>
      <c r="F22" s="2008" t="str">
        <f>[1]Master!Q6</f>
        <v>3*17.08+1*11.3</v>
      </c>
      <c r="G22" s="2013">
        <f>[1]Master!Q8</f>
        <v>55</v>
      </c>
      <c r="H22" s="2010">
        <f>[1]YesterdayGen!Q34</f>
        <v>25</v>
      </c>
      <c r="I22" s="1340">
        <f>[1]YesterdayGen!Q31</f>
        <v>153155</v>
      </c>
      <c r="J22" s="413" t="str">
        <f>IF([1]EvReport!L22 = 0, " ",[1]EvReport!L22)</f>
        <v>Fuel shortage</v>
      </c>
    </row>
    <row r="23" spans="1:10" ht="18">
      <c r="A23" s="7"/>
      <c r="B23" s="1160">
        <v>13</v>
      </c>
      <c r="C23" s="415" t="str">
        <f>[1]Master!X3</f>
        <v>Keraniganj 100 MW PP (Powerpac)</v>
      </c>
      <c r="D23" s="2012"/>
      <c r="E23" s="2009" t="str">
        <f>[1]Master!X4</f>
        <v>NENP</v>
      </c>
      <c r="F23" s="2008" t="str">
        <f>[1]Master!X6</f>
        <v>8*13.45</v>
      </c>
      <c r="G23" s="2013">
        <f>[1]Master!X8</f>
        <v>75</v>
      </c>
      <c r="H23" s="2010">
        <f>[1]YesterdayGen!X34</f>
        <v>13</v>
      </c>
      <c r="I23" s="1340">
        <f>[1]YesterdayGen!X31</f>
        <v>11101</v>
      </c>
      <c r="J23" s="413" t="str">
        <f>IF([1]EvReport!L23 = 0, " ",[1]EvReport!L23)</f>
        <v>Low Demand</v>
      </c>
    </row>
    <row r="24" spans="1:10" ht="18">
      <c r="A24" s="7"/>
      <c r="B24" s="1160">
        <v>14</v>
      </c>
      <c r="C24" s="412" t="str">
        <f>[1]Master!AE3</f>
        <v>Narshingdi 22 MW PP  (Doreen)</v>
      </c>
      <c r="D24" s="2007"/>
      <c r="E24" s="2014" t="str">
        <f>[1]Master!AE4</f>
        <v>SIPP, REB</v>
      </c>
      <c r="F24" s="2015" t="str">
        <f>[1]Master!AE6</f>
        <v>8*2.90</v>
      </c>
      <c r="G24" s="2009">
        <f>[1]Master!AE8</f>
        <v>22</v>
      </c>
      <c r="H24" s="2010">
        <f>[1]YesterdayGen!AE34</f>
        <v>0</v>
      </c>
      <c r="I24" s="1339">
        <f>[1]YesterdayGen!AE31</f>
        <v>0</v>
      </c>
      <c r="J24" s="413" t="str">
        <f>IF([1]EvReport!L24 = 0, " ",[1]EvReport!L24)</f>
        <v>Contract Expired</v>
      </c>
    </row>
    <row r="25" spans="1:10" ht="18">
      <c r="A25" s="7"/>
      <c r="B25" s="1160">
        <v>15</v>
      </c>
      <c r="C25" s="412" t="str">
        <f>[1]Master!S3</f>
        <v>210 MW Siddhirgonj TPP</v>
      </c>
      <c r="D25" s="2007"/>
      <c r="E25" s="2009" t="str">
        <f>[1]Master!S4</f>
        <v>PDB</v>
      </c>
      <c r="F25" s="2011" t="str">
        <f>[1]Master!S6</f>
        <v xml:space="preserve"> 1*210</v>
      </c>
      <c r="G25" s="2009">
        <f>[1]Master!S8</f>
        <v>115</v>
      </c>
      <c r="H25" s="2010">
        <f>[1]YesterdayGen!S34</f>
        <v>0</v>
      </c>
      <c r="I25" s="1338">
        <f>[1]YesterdayGen!S31</f>
        <v>0</v>
      </c>
      <c r="J25" s="413" t="str">
        <f>IF([1]EvReport!L25 = 0, " ",[1]EvReport!L25)</f>
        <v>Under maint.</v>
      </c>
    </row>
    <row r="26" spans="1:10" ht="18">
      <c r="A26" s="7"/>
      <c r="B26" s="1160">
        <v>16</v>
      </c>
      <c r="C26" s="412" t="str">
        <f>[1]Master!T3</f>
        <v xml:space="preserve">Siddhirgonj 2*120 MW GTPP </v>
      </c>
      <c r="D26" s="2007"/>
      <c r="E26" s="2009" t="str">
        <f>[1]Master!T4</f>
        <v>EGCB</v>
      </c>
      <c r="F26" s="2011" t="str">
        <f>[1]Master!T6</f>
        <v xml:space="preserve"> 2*105</v>
      </c>
      <c r="G26" s="2009">
        <f>[1]Master!T8</f>
        <v>210</v>
      </c>
      <c r="H26" s="2010">
        <f>[1]YesterdayGen!T34</f>
        <v>0</v>
      </c>
      <c r="I26" s="1339">
        <f>[1]YesterdayGen!T31</f>
        <v>0</v>
      </c>
      <c r="J26" s="413" t="str">
        <f>IF([1]EvReport!L26 = 0, " ",[1]EvReport!L26)</f>
        <v>Gas shortage</v>
      </c>
    </row>
    <row r="27" spans="1:10" ht="18">
      <c r="A27" s="7"/>
      <c r="B27" s="1160">
        <v>17</v>
      </c>
      <c r="C27" s="418" t="str">
        <f>[1]Master!U3</f>
        <v>Siddhirganj 100 PP(Dutch Bangla)</v>
      </c>
      <c r="D27" s="2016"/>
      <c r="E27" s="2009" t="str">
        <f>[1]Master!U4</f>
        <v>NENP</v>
      </c>
      <c r="F27" s="2015" t="str">
        <f>[1]Master!U6</f>
        <v>12*8.9</v>
      </c>
      <c r="G27" s="2014">
        <f>[1]Master!U8</f>
        <v>100</v>
      </c>
      <c r="H27" s="2010">
        <f>[1]YesterdayGen!U34</f>
        <v>9</v>
      </c>
      <c r="I27" s="1341">
        <f>[1]YesterdayGen!U31</f>
        <v>13440</v>
      </c>
      <c r="J27" s="413" t="str">
        <f>IF([1]EvReport!L27 = 0, " ",[1]EvReport!L27)</f>
        <v>Fuel shortage</v>
      </c>
    </row>
    <row r="28" spans="1:10" ht="18">
      <c r="A28" s="7"/>
      <c r="B28" s="1160">
        <v>18</v>
      </c>
      <c r="C28" s="418" t="str">
        <f>[1]Master!R3</f>
        <v>Siddhirganj 335 MW CCPP</v>
      </c>
      <c r="D28" s="2016"/>
      <c r="E28" s="2009" t="str">
        <f>[1]Master!R4</f>
        <v>EGCB</v>
      </c>
      <c r="F28" s="2015" t="str">
        <f>[1]Master!R6</f>
        <v>1*217+118</v>
      </c>
      <c r="G28" s="2014">
        <f>[1]Master!R8</f>
        <v>335</v>
      </c>
      <c r="H28" s="2010">
        <f>[1]YesterdayGen!R34</f>
        <v>335</v>
      </c>
      <c r="I28" s="1341">
        <f>[1]YesterdayGen!R31</f>
        <v>7389067</v>
      </c>
      <c r="J28" s="413" t="str">
        <f>IF([1]EvReport!L28 = 0, " ",[1]EvReport!L28)</f>
        <v xml:space="preserve"> </v>
      </c>
    </row>
    <row r="29" spans="1:10" ht="18">
      <c r="A29" s="7"/>
      <c r="B29" s="1160">
        <v>19</v>
      </c>
      <c r="C29" s="412" t="str">
        <f>[1]Master!V3</f>
        <v>Gagnagar 102 MW PP (Digital Power)</v>
      </c>
      <c r="D29" s="2007"/>
      <c r="E29" s="2009" t="str">
        <f>[1]Master!V4</f>
        <v>IPP</v>
      </c>
      <c r="F29" s="2011" t="str">
        <f>[1]Master!V6</f>
        <v>12*8.924</v>
      </c>
      <c r="G29" s="2009">
        <f>[1]Master!V8</f>
        <v>102</v>
      </c>
      <c r="H29" s="2010">
        <f>[1]YesterdayGen!V34</f>
        <v>64</v>
      </c>
      <c r="I29" s="1339">
        <f>[1]YesterdayGen!V31</f>
        <v>154944</v>
      </c>
      <c r="J29" s="413" t="str">
        <f>IF([1]EvReport!L29 = 0, " ",[1]EvReport!L29)</f>
        <v>Fuel shortage</v>
      </c>
    </row>
    <row r="30" spans="1:10" ht="18">
      <c r="A30" s="7"/>
      <c r="B30" s="1160">
        <v>20</v>
      </c>
      <c r="C30" s="412" t="str">
        <f>[1]Master!AA3</f>
        <v>Katpotti 52 MW PP (Sinha)</v>
      </c>
      <c r="D30" s="2007"/>
      <c r="E30" s="2009" t="str">
        <f>[1]Master!AA4</f>
        <v>IPP</v>
      </c>
      <c r="F30" s="2011" t="str">
        <f>[1]Master!AA6</f>
        <v>7*7.9</v>
      </c>
      <c r="G30" s="2009">
        <f>[1]Master!AA8</f>
        <v>0</v>
      </c>
      <c r="H30" s="2010">
        <f>[1]YesterdayGen!AA34</f>
        <v>0</v>
      </c>
      <c r="I30" s="1339">
        <f>[1]YesterdayGen!AA31</f>
        <v>0</v>
      </c>
      <c r="J30" s="413" t="str">
        <f>IF([1]EvReport!L30 = 0, " ",[1]EvReport!L30)</f>
        <v>Fuel shortage</v>
      </c>
    </row>
    <row r="31" spans="1:10" ht="18">
      <c r="A31" s="7"/>
      <c r="B31" s="1160">
        <v>21</v>
      </c>
      <c r="C31" s="412" t="str">
        <f>[1]Master!AB3</f>
        <v>Kamalaghat 54 MW PP(Banco Energy)</v>
      </c>
      <c r="D31" s="2007"/>
      <c r="E31" s="2009" t="str">
        <f>[1]Master!AB4</f>
        <v>IPP</v>
      </c>
      <c r="F31" s="2011" t="str">
        <f>[1]Master!AB6</f>
        <v>3*18</v>
      </c>
      <c r="G31" s="2009">
        <f>[1]Master!AB8</f>
        <v>54</v>
      </c>
      <c r="H31" s="2010">
        <f>[1]YesterdayGen!AB34</f>
        <v>17</v>
      </c>
      <c r="I31" s="1339">
        <f>[1]YesterdayGen!AB31</f>
        <v>28080</v>
      </c>
      <c r="J31" s="413" t="str">
        <f>IF([1]EvReport!L31 = 0, " ",[1]EvReport!L31)</f>
        <v>Fuel shortage</v>
      </c>
    </row>
    <row r="32" spans="1:10" ht="18">
      <c r="A32" s="7"/>
      <c r="B32" s="1160">
        <v>22</v>
      </c>
      <c r="C32" s="412" t="str">
        <f>[1]Master!W3</f>
        <v>Kodda 150 MW PP</v>
      </c>
      <c r="D32" s="2007"/>
      <c r="E32" s="2009" t="str">
        <f>[1]Master!W4</f>
        <v>BPDB-RPCL</v>
      </c>
      <c r="F32" s="2011" t="str">
        <f>[1]Master!W6</f>
        <v>9*17.06</v>
      </c>
      <c r="G32" s="2009">
        <f>[1]Master!W8</f>
        <v>149</v>
      </c>
      <c r="H32" s="2010">
        <f>[1]YesterdayGen!W34</f>
        <v>115</v>
      </c>
      <c r="I32" s="1339">
        <f>[1]YesterdayGen!W31</f>
        <v>933120</v>
      </c>
      <c r="J32" s="413" t="str">
        <f>IF([1]EvReport!L32 = 0, " ",[1]EvReport!L32)</f>
        <v>Fuel shortage</v>
      </c>
    </row>
    <row r="33" spans="1:10" ht="18">
      <c r="A33" s="7"/>
      <c r="B33" s="1160">
        <v>23</v>
      </c>
      <c r="C33" s="412" t="str">
        <f>[1]Master!AC3</f>
        <v>Manikganj 55 MW PP (Northern)</v>
      </c>
      <c r="D33" s="2007"/>
      <c r="E33" s="2009" t="str">
        <f>[1]Master!AC4</f>
        <v>IPP</v>
      </c>
      <c r="F33" s="2011" t="str">
        <f>[1]Master!AC6</f>
        <v>3*19.3</v>
      </c>
      <c r="G33" s="2009">
        <f>[1]Master!AC8</f>
        <v>55</v>
      </c>
      <c r="H33" s="2010">
        <f>[1]YesterdayGen!AC34</f>
        <v>17</v>
      </c>
      <c r="I33" s="1339">
        <f>[1]YesterdayGen!AC31</f>
        <v>40261</v>
      </c>
      <c r="J33" s="413" t="str">
        <f>IF([1]EvReport!L33 = 0, " ",[1]EvReport!L33)</f>
        <v>Fuel shortage</v>
      </c>
    </row>
    <row r="34" spans="1:10" ht="18">
      <c r="A34" s="7"/>
      <c r="B34" s="1160">
        <v>24</v>
      </c>
      <c r="C34" s="412" t="str">
        <f>[1]Master!AD3</f>
        <v>Nababganj 55 MW PP (Southern power )</v>
      </c>
      <c r="D34" s="2007"/>
      <c r="E34" s="2009" t="str">
        <f>[1]Master!AD4</f>
        <v>IPP</v>
      </c>
      <c r="F34" s="2011" t="str">
        <f>[1]Master!AD6</f>
        <v>3*19.3</v>
      </c>
      <c r="G34" s="2009">
        <f>[1]Master!AD8</f>
        <v>55</v>
      </c>
      <c r="H34" s="2010">
        <f>[1]YesterdayGen!AD34</f>
        <v>17</v>
      </c>
      <c r="I34" s="1339">
        <f>[1]YesterdayGen!AD31</f>
        <v>39199</v>
      </c>
      <c r="J34" s="413" t="str">
        <f>IF([1]EvReport!L34 = 0, " ",[1]EvReport!L34)</f>
        <v>Fuel shortage</v>
      </c>
    </row>
    <row r="35" spans="1:10" ht="18">
      <c r="A35" s="7"/>
      <c r="B35" s="1160">
        <v>25</v>
      </c>
      <c r="C35" s="412" t="str">
        <f>[1]Master!Y3</f>
        <v>Bosila 108 MW PP(CLC)</v>
      </c>
      <c r="D35" s="2007"/>
      <c r="E35" s="2009" t="str">
        <f>[1]Master!Y4</f>
        <v>IPP</v>
      </c>
      <c r="F35" s="2011" t="str">
        <f>[1]Master!Y6</f>
        <v>12*8.775+1*3.5</v>
      </c>
      <c r="G35" s="2009">
        <f>[1]Master!Y8</f>
        <v>0</v>
      </c>
      <c r="H35" s="2010">
        <f>[1]YesterdayGen!Y34</f>
        <v>0</v>
      </c>
      <c r="I35" s="1339">
        <f>[1]YesterdayGen!Y31</f>
        <v>0</v>
      </c>
      <c r="J35" s="413" t="str">
        <f>IF([1]EvReport!L35 = 0, " ",[1]EvReport!L35)</f>
        <v xml:space="preserve"> </v>
      </c>
    </row>
    <row r="36" spans="1:10" ht="18">
      <c r="A36" s="7"/>
      <c r="B36" s="1160">
        <v>26</v>
      </c>
      <c r="C36" s="412" t="s">
        <v>107</v>
      </c>
      <c r="D36" s="2007"/>
      <c r="E36" s="2014" t="str">
        <f>[1]Master!AF4</f>
        <v>SIPP,REB</v>
      </c>
      <c r="F36" s="2011" t="str">
        <f>[1]Master!AF6</f>
        <v>3*3.67+4*8.73</v>
      </c>
      <c r="G36" s="2009">
        <f>[1]Master!AF8+[1]Master!AG8</f>
        <v>80</v>
      </c>
      <c r="H36" s="2017">
        <f>[1]YesterdayGen!AF34+[1]YesterdayGen!AG34</f>
        <v>39</v>
      </c>
      <c r="I36" s="1339">
        <f>[1]YesterdayGen!AF31+[1]YesterdayGen!AG31</f>
        <v>918480</v>
      </c>
      <c r="J36" s="413" t="str">
        <f>IF([1]EvReport!L36 = 0, " ",[1]EvReport!L36)</f>
        <v>Engine problem</v>
      </c>
    </row>
    <row r="37" spans="1:10" ht="18">
      <c r="A37" s="7"/>
      <c r="B37" s="1160">
        <v>27</v>
      </c>
      <c r="C37" s="412" t="str">
        <f>[1]Master!AH3</f>
        <v>Maona 33 MW PP(Summit)</v>
      </c>
      <c r="D37" s="2007"/>
      <c r="E37" s="2014" t="str">
        <f>[1]Master!AH4</f>
        <v>SIPP,REB</v>
      </c>
      <c r="F37" s="2011" t="str">
        <f>[1]Master!AH6</f>
        <v>4*8.73</v>
      </c>
      <c r="G37" s="2009">
        <f>[1]Master!AH8</f>
        <v>33</v>
      </c>
      <c r="H37" s="2017">
        <f>[1]YesterdayGen!AH34</f>
        <v>17</v>
      </c>
      <c r="I37" s="1339">
        <f>[1]YesterdayGen!AH31</f>
        <v>513360</v>
      </c>
      <c r="J37" s="413" t="str">
        <f>IF([1]EvReport!L37 = 0, " ",[1]EvReport!L37)</f>
        <v>Engine problem</v>
      </c>
    </row>
    <row r="38" spans="1:10" ht="18">
      <c r="A38" s="7"/>
      <c r="B38" s="1160">
        <v>28</v>
      </c>
      <c r="C38" s="412" t="str">
        <f>[1]Master!AI3</f>
        <v xml:space="preserve">Rupganj 33 MW PP(Summit) </v>
      </c>
      <c r="D38" s="2007"/>
      <c r="E38" s="2018" t="str">
        <f>[1]Master!AI4</f>
        <v>SIPP,REB</v>
      </c>
      <c r="F38" s="2015" t="str">
        <f>[1]Master!AI6</f>
        <v>4*8.73</v>
      </c>
      <c r="G38" s="2009">
        <f>[1]Master!AI8</f>
        <v>33</v>
      </c>
      <c r="H38" s="2017">
        <f>[1]YesterdayGen!AI34</f>
        <v>18</v>
      </c>
      <c r="I38" s="1339">
        <f>[1]YesterdayGen!AI31</f>
        <v>475600</v>
      </c>
      <c r="J38" s="413" t="str">
        <f>IF([1]EvReport!L38 = 0, " ",[1]EvReport!L38)</f>
        <v>Engine problem</v>
      </c>
    </row>
    <row r="39" spans="1:10" ht="18">
      <c r="A39" s="7"/>
      <c r="B39" s="1160">
        <v>29</v>
      </c>
      <c r="C39" s="412" t="str">
        <f>[1]Master!AJ3</f>
        <v>Gazipur 52 MW PP</v>
      </c>
      <c r="D39" s="2019"/>
      <c r="E39" s="419" t="str">
        <f>[1]Master!AJ4</f>
        <v>RPCL</v>
      </c>
      <c r="F39" s="2020" t="str">
        <f>[1]Master!AJ6</f>
        <v>6*8.9</v>
      </c>
      <c r="G39" s="2021">
        <f>[1]Master!AJ8</f>
        <v>52</v>
      </c>
      <c r="H39" s="2017">
        <f>[1]YesterdayGen!AJ34</f>
        <v>17</v>
      </c>
      <c r="I39" s="1342">
        <f>[1]YesterdayGen!AJ31</f>
        <v>193920</v>
      </c>
      <c r="J39" s="413" t="str">
        <f>IF([1]EvReport!L39 = 0, " ",[1]EvReport!L39)</f>
        <v>Fuel shortage</v>
      </c>
    </row>
    <row r="40" spans="1:10" ht="18">
      <c r="A40" s="7"/>
      <c r="B40" s="1160">
        <v>30</v>
      </c>
      <c r="C40" s="599" t="str">
        <f>[1]Master!AK3</f>
        <v>Tongi 80 MW GTPP</v>
      </c>
      <c r="D40" s="2022"/>
      <c r="E40" s="420" t="str">
        <f>[1]Master!AK4</f>
        <v>PDB</v>
      </c>
      <c r="F40" s="2023" t="str">
        <f>[1]Master!AK6</f>
        <v>1* 105</v>
      </c>
      <c r="G40" s="2021">
        <f>[1]Master!AK8</f>
        <v>105</v>
      </c>
      <c r="H40" s="2024">
        <f>[1]YesterdayGen!AK34</f>
        <v>0</v>
      </c>
      <c r="I40" s="1342">
        <f>[1]YesterdayGen!AK31</f>
        <v>0</v>
      </c>
      <c r="J40" s="413" t="str">
        <f>IF([1]EvReport!L40 = 0, " ",[1]EvReport!L40)</f>
        <v>Gas shortage</v>
      </c>
    </row>
    <row r="41" spans="1:10" ht="18">
      <c r="A41" s="7"/>
      <c r="B41" s="1160">
        <v>31</v>
      </c>
      <c r="C41" s="599" t="str">
        <f>[1]Master!CS3</f>
        <v xml:space="preserve">Kodda 300 MW PP Unit-2 (Summit) </v>
      </c>
      <c r="D41" s="600"/>
      <c r="E41" s="601" t="str">
        <f>[1]Master!CS4</f>
        <v>IPP</v>
      </c>
      <c r="F41" s="601" t="str">
        <f>[1]Master!CS6</f>
        <v>18*17.076</v>
      </c>
      <c r="G41" s="602">
        <f>[1]Master!CS8</f>
        <v>300</v>
      </c>
      <c r="H41" s="603">
        <f>[1]YesterdayGen!CS34</f>
        <v>63</v>
      </c>
      <c r="I41" s="604">
        <f>[1]YesterdayGen!CS31</f>
        <v>135491</v>
      </c>
      <c r="J41" s="413" t="str">
        <f>IF([1]EvReport!L41= 0, " ",[1]EvReport!L41)</f>
        <v>Low Demand</v>
      </c>
    </row>
    <row r="42" spans="1:10" ht="18">
      <c r="A42" s="7"/>
      <c r="B42" s="1160">
        <v>33</v>
      </c>
      <c r="C42" s="599" t="str">
        <f>[1]Master!CU3</f>
        <v xml:space="preserve"> Bramhangoan 100 MW PP (Aggreko)</v>
      </c>
      <c r="D42" s="600"/>
      <c r="E42" s="602" t="str">
        <f>[1]Master!CU4</f>
        <v>IPP</v>
      </c>
      <c r="F42" s="605" t="str">
        <f>[1]Master!CU6</f>
        <v>114*0.959</v>
      </c>
      <c r="G42" s="602">
        <f>[1]Master!CU8</f>
        <v>0</v>
      </c>
      <c r="H42" s="603">
        <f>[1]YesterdayGen!CU34</f>
        <v>0</v>
      </c>
      <c r="I42" s="604">
        <f>[1]YesterdayGen!CU31</f>
        <v>0</v>
      </c>
      <c r="J42" s="413" t="str">
        <f>IF([1]EvReport!L42= 0, " ",[1]EvReport!L42)</f>
        <v>Contract Expired</v>
      </c>
    </row>
    <row r="43" spans="1:10" ht="18">
      <c r="A43" s="7"/>
      <c r="B43" s="1160">
        <v>34</v>
      </c>
      <c r="C43" s="599" t="str">
        <f>[1]Master!CW3</f>
        <v>Aurahati 100MW PP (Aggreko)</v>
      </c>
      <c r="D43" s="600"/>
      <c r="E43" s="601" t="str">
        <f>[1]Master!CW4</f>
        <v>IPP</v>
      </c>
      <c r="F43" s="601" t="str">
        <f>[1]Master!CW6</f>
        <v>0.85*23+0.95*91</v>
      </c>
      <c r="G43" s="602">
        <f>[1]Master!CW8</f>
        <v>0</v>
      </c>
      <c r="H43" s="603">
        <f>[1]YesterdayGen!CW34</f>
        <v>0</v>
      </c>
      <c r="I43" s="604">
        <f>[1]YesterdayGen!CW31</f>
        <v>0</v>
      </c>
      <c r="J43" s="2025" t="str">
        <f>IF([1]EvReport!L43= 0, " ",[1]EvReport!L43)</f>
        <v>Contract Expired</v>
      </c>
    </row>
    <row r="44" spans="1:10" ht="18">
      <c r="A44" s="7"/>
      <c r="B44" s="1160">
        <v>35</v>
      </c>
      <c r="C44" s="599" t="str">
        <f>[1]Master!CX3</f>
        <v xml:space="preserve">Kodda 149 MW PP Unit-1 (Summit) </v>
      </c>
      <c r="D44" s="600"/>
      <c r="E44" s="602" t="str">
        <f>[1]Master!CX4</f>
        <v>IPP</v>
      </c>
      <c r="F44" s="605" t="str">
        <f>[1]Master!CX6</f>
        <v>8*18.45+8.97</v>
      </c>
      <c r="G44" s="602">
        <f>[1]Master!CX8</f>
        <v>149</v>
      </c>
      <c r="H44" s="603">
        <f>[1]YesterdayGen!CX34</f>
        <v>35</v>
      </c>
      <c r="I44" s="604">
        <f>[1]YesterdayGen!CX31</f>
        <v>403920</v>
      </c>
      <c r="J44" s="413" t="str">
        <f>IF([1]EvReport!L44= 0, " ",[1]EvReport!L44)</f>
        <v>Fuel shortage</v>
      </c>
    </row>
    <row r="45" spans="1:10" ht="18">
      <c r="A45" s="7"/>
      <c r="B45" s="1160">
        <v>36</v>
      </c>
      <c r="C45" s="599" t="str">
        <f>[1]Master!DE3</f>
        <v>Gazipur 100 MW PP</v>
      </c>
      <c r="D45" s="600"/>
      <c r="E45" s="602" t="str">
        <f>[1]Master!DE4</f>
        <v>RPCL</v>
      </c>
      <c r="F45" s="605" t="str">
        <f>[1]Master!DE6</f>
        <v>6*17.5</v>
      </c>
      <c r="G45" s="602">
        <f>[1]Master!DE8</f>
        <v>105</v>
      </c>
      <c r="H45" s="603">
        <f>[1]YesterdayGen!DE34</f>
        <v>105</v>
      </c>
      <c r="I45" s="604">
        <f>[1]YesterdayGen!DE31</f>
        <v>543360</v>
      </c>
      <c r="J45" s="413" t="str">
        <f>IF([1]EvReport!L45= 0, " ",[1]EvReport!L45)</f>
        <v xml:space="preserve"> </v>
      </c>
    </row>
    <row r="46" spans="1:10" ht="18">
      <c r="A46" s="7"/>
      <c r="B46" s="2021">
        <v>37</v>
      </c>
      <c r="C46" s="599" t="str">
        <f>[1]Master!DO3</f>
        <v>Meghnaghat 104 MW PP (OPCL)</v>
      </c>
      <c r="D46" s="600"/>
      <c r="E46" s="2026" t="str">
        <f>[1]Master!DO4</f>
        <v>IPP</v>
      </c>
      <c r="F46" s="2027" t="str">
        <f>[1]Master!DO6</f>
        <v>18.5*6</v>
      </c>
      <c r="G46" s="2026">
        <f>[1]Master!DO8</f>
        <v>104</v>
      </c>
      <c r="H46" s="2028">
        <f>[1]YesterdayGen!DO34</f>
        <v>35</v>
      </c>
      <c r="I46" s="2029">
        <f>[1]YesterdayGen!DO31</f>
        <v>332160</v>
      </c>
      <c r="J46" s="2025" t="str">
        <f>IF([1]EvReport!L46= 0, " ",[1]EvReport!L46)</f>
        <v>Fuel shortage</v>
      </c>
    </row>
    <row r="47" spans="1:10" ht="18">
      <c r="A47" s="7"/>
      <c r="B47" s="602">
        <v>38</v>
      </c>
      <c r="C47" s="412" t="str">
        <f>[1]Master!DQ3</f>
        <v>Manikgonj 162MW PP(MPGL)</v>
      </c>
      <c r="D47" s="606"/>
      <c r="E47" s="602" t="str">
        <f>[1]Master!DQ4</f>
        <v>IPP</v>
      </c>
      <c r="F47" s="602" t="str">
        <f>[1]Master!DQ6</f>
        <v>9*18</v>
      </c>
      <c r="G47" s="602">
        <f>[1]Master!DQ8</f>
        <v>162</v>
      </c>
      <c r="H47" s="607">
        <f>[1]YesterdayGen!DQ34</f>
        <v>35</v>
      </c>
      <c r="I47" s="432">
        <f>[1]YesterdayGen!DQ31</f>
        <v>194400</v>
      </c>
      <c r="J47" s="413" t="str">
        <f>IF([1]EvReport!L47= 0, " ",[1]EvReport!L47)</f>
        <v>Fuel shortage</v>
      </c>
    </row>
    <row r="48" spans="1:10" ht="18.75" thickBot="1">
      <c r="A48" s="7"/>
      <c r="B48" s="1283">
        <v>39</v>
      </c>
      <c r="C48" s="1284" t="str">
        <f>[1]Master!DU3</f>
        <v>Spectra Solar Plant Ltd.</v>
      </c>
      <c r="D48" s="1285"/>
      <c r="E48" s="1283" t="str">
        <f>[1]Master!DU4</f>
        <v>IPP</v>
      </c>
      <c r="F48" s="1283">
        <f>[1]Master!DU6</f>
        <v>35</v>
      </c>
      <c r="G48" s="1283">
        <f>[1]Master!DU8</f>
        <v>35</v>
      </c>
      <c r="H48" s="1286">
        <f>[1]YesterdayGen!DU34</f>
        <v>0</v>
      </c>
      <c r="I48" s="1287">
        <f>[1]YesterdayGen!DU31</f>
        <v>173501</v>
      </c>
      <c r="J48" s="1288" t="str">
        <f>IF([1]EvReport!L48= 0, " ",[1]EvReport!L48)</f>
        <v xml:space="preserve"> </v>
      </c>
    </row>
    <row r="49" spans="1:10" ht="18.75" thickBot="1">
      <c r="A49" s="7"/>
      <c r="B49" s="751">
        <v>40</v>
      </c>
      <c r="C49" s="752" t="str">
        <f>[1]Master!DW3</f>
        <v>Kanchan Purbachal Power Generation  Ltd.</v>
      </c>
      <c r="D49" s="617"/>
      <c r="E49" s="618" t="str">
        <f>[1]Master!DW4</f>
        <v>IPP</v>
      </c>
      <c r="F49" s="618" t="str">
        <f>[1]Master!DW6</f>
        <v>18.4*3</v>
      </c>
      <c r="G49" s="620">
        <f>[1]Master!DW8</f>
        <v>55</v>
      </c>
      <c r="H49" s="753">
        <f>[1]YesterdayGen!DW34</f>
        <v>17</v>
      </c>
      <c r="I49" s="619">
        <f>[1]YesterdayGen!DW31</f>
        <v>69840</v>
      </c>
      <c r="J49" s="613" t="str">
        <f>IF([1]EvReport!L49= 0, " ",[1]EvReport!L49)</f>
        <v>Fuel shortage</v>
      </c>
    </row>
    <row r="50" spans="1:10" ht="18.75" thickBot="1">
      <c r="A50" s="7"/>
      <c r="B50" s="751"/>
      <c r="C50" s="752" t="str">
        <f>[1]Master!ED3</f>
        <v>Meghnaghat Unique power</v>
      </c>
      <c r="D50" s="617"/>
      <c r="E50" s="618" t="str">
        <f>[1]Master!ED4</f>
        <v>IPP</v>
      </c>
      <c r="F50" s="618">
        <f>[1]Master!ED6</f>
        <v>586</v>
      </c>
      <c r="G50" s="620">
        <f>[1]Master!ED8</f>
        <v>0</v>
      </c>
      <c r="H50" s="753">
        <f>[1]YesterdayGen!ED34</f>
        <v>605</v>
      </c>
      <c r="I50" s="619">
        <f>[1]YesterdayGen!ED31</f>
        <v>10232727</v>
      </c>
      <c r="J50" s="613" t="str">
        <f>IF([1]EvReport!L50= 0, " ",[1]EvReport!L50)</f>
        <v>On test.</v>
      </c>
    </row>
    <row r="51" spans="1:10" ht="18.75" thickBot="1">
      <c r="A51" s="7"/>
      <c r="B51" s="751"/>
      <c r="C51" s="752" t="str">
        <f>[1]Master!EE3</f>
        <v>Summit Meghanghat-2 589 MW(Gas)</v>
      </c>
      <c r="D51" s="617"/>
      <c r="E51" s="618" t="str">
        <f>[1]Master!EE4</f>
        <v>IPP</v>
      </c>
      <c r="F51" s="618">
        <f>[1]Master!EE6</f>
        <v>589</v>
      </c>
      <c r="G51" s="620">
        <f>[1]Master!EE8</f>
        <v>0</v>
      </c>
      <c r="H51" s="753">
        <f>[1]YesterdayGen!EE34</f>
        <v>100</v>
      </c>
      <c r="I51" s="619">
        <f>[1]YesterdayGen!EE31</f>
        <v>2565909</v>
      </c>
      <c r="J51" s="613" t="str">
        <f>IF([1]EvReport!L51= 0, " ",[1]EvReport!L51)</f>
        <v>On test.</v>
      </c>
    </row>
    <row r="52" spans="1:10" ht="19.5" thickBot="1">
      <c r="A52" s="13"/>
      <c r="B52" s="421"/>
      <c r="C52" s="422" t="s">
        <v>113</v>
      </c>
      <c r="D52" s="422"/>
      <c r="E52" s="423"/>
      <c r="F52" s="423"/>
      <c r="G52" s="424">
        <f>SUM(G9:G51)</f>
        <v>5062</v>
      </c>
      <c r="H52" s="424">
        <f>SUM(H9:H51)</f>
        <v>2274</v>
      </c>
      <c r="I52" s="424">
        <f>SUM(I9:I51)</f>
        <v>38283230</v>
      </c>
      <c r="J52" s="425" t="s">
        <v>0</v>
      </c>
    </row>
    <row r="53" spans="1:10" ht="18">
      <c r="A53" s="7"/>
      <c r="B53" s="1160">
        <v>41</v>
      </c>
      <c r="C53" s="2030" t="str">
        <f>[1]Master!AN3</f>
        <v xml:space="preserve">Chattogram TPP-1 </v>
      </c>
      <c r="D53" s="1161"/>
      <c r="E53" s="1162" t="str">
        <f>[1]Master!AN4</f>
        <v>PDB</v>
      </c>
      <c r="F53" s="1163" t="str">
        <f>[1]Master!AN6</f>
        <v>1*210</v>
      </c>
      <c r="G53" s="1160">
        <f>[1]Master!AN8</f>
        <v>180</v>
      </c>
      <c r="H53" s="1164">
        <f>[1]YesterdayGen!AN34</f>
        <v>0</v>
      </c>
      <c r="I53" s="1165">
        <f>[1]YesterdayGen!AN31</f>
        <v>0</v>
      </c>
      <c r="J53" s="411" t="str">
        <f>IF([1]EvReport!L53 = 0, " ",[1]EvReport!L53)</f>
        <v>Gas shortage</v>
      </c>
    </row>
    <row r="54" spans="1:10" ht="18">
      <c r="A54" s="7"/>
      <c r="B54" s="1160"/>
      <c r="C54" s="2031" t="str">
        <f>[1]Master!AO3</f>
        <v>Chattogram TPP-2</v>
      </c>
      <c r="D54" s="1161"/>
      <c r="E54" s="1162" t="str">
        <f>[1]Master!AO4</f>
        <v>PDB</v>
      </c>
      <c r="F54" s="1163" t="str">
        <f>[1]Master!AO6</f>
        <v>1*210</v>
      </c>
      <c r="G54" s="1160">
        <f>[1]Master!AO8</f>
        <v>180</v>
      </c>
      <c r="H54" s="1164">
        <f>[1]YesterdayGen!AO34</f>
        <v>0</v>
      </c>
      <c r="I54" s="1165">
        <f>[1]YesterdayGen!AO31</f>
        <v>0</v>
      </c>
      <c r="J54" s="413" t="str">
        <f>IF([1]EvReport!L54 = 0, " ",[1]EvReport!L54)</f>
        <v>Gas shortage</v>
      </c>
    </row>
    <row r="55" spans="1:10" ht="18">
      <c r="A55" s="7"/>
      <c r="B55" s="1160">
        <v>42</v>
      </c>
      <c r="C55" s="2031" t="str">
        <f>[1]Master!AP3</f>
        <v>Raozan 25 MW PP</v>
      </c>
      <c r="D55" s="1161"/>
      <c r="E55" s="1162" t="str">
        <f>[1]Master!AP4</f>
        <v>RPCL</v>
      </c>
      <c r="F55" s="1163" t="str">
        <f>[1]Master!AP6</f>
        <v>3*8.9</v>
      </c>
      <c r="G55" s="1160">
        <f>[1]Master!AP8</f>
        <v>25</v>
      </c>
      <c r="H55" s="1164">
        <f>[1]YesterdayGen!AP34</f>
        <v>17</v>
      </c>
      <c r="I55" s="1165">
        <f>[1]YesterdayGen!AP31</f>
        <v>142140</v>
      </c>
      <c r="J55" s="413" t="str">
        <f>IF([1]EvReport!L55 = 0, " ",[1]EvReport!L55)</f>
        <v>Fuel shortage</v>
      </c>
    </row>
    <row r="56" spans="1:10" ht="18">
      <c r="A56" s="7"/>
      <c r="B56" s="1160">
        <v>43</v>
      </c>
      <c r="C56" s="2031" t="str">
        <f>[1]Master!CY3</f>
        <v>Teknaf  20MW PP (Solartech)</v>
      </c>
      <c r="D56" s="1161"/>
      <c r="E56" s="1162" t="str">
        <f>[1]Master!CY4</f>
        <v>IPP</v>
      </c>
      <c r="F56" s="1163">
        <f>[1]Master!CY6</f>
        <v>20</v>
      </c>
      <c r="G56" s="1160">
        <f>[1]Master!CY8</f>
        <v>20</v>
      </c>
      <c r="H56" s="1164">
        <f>[1]YesterdayGen!CY34</f>
        <v>0</v>
      </c>
      <c r="I56" s="1165">
        <f>[1]YesterdayGen!CY31</f>
        <v>111240</v>
      </c>
      <c r="J56" s="413" t="str">
        <f>IF([1]EvReport!L56= 0, " ",[1]EvReport!L56)</f>
        <v xml:space="preserve"> </v>
      </c>
    </row>
    <row r="57" spans="1:10" ht="18">
      <c r="A57" s="7"/>
      <c r="B57" s="1160">
        <v>44</v>
      </c>
      <c r="C57" s="2031" t="str">
        <f>[1]Master!BA3</f>
        <v>Patenga 50MW PP (Baraka)</v>
      </c>
      <c r="D57" s="1161"/>
      <c r="E57" s="1162" t="str">
        <f>[1]Master!BA4</f>
        <v>IPP</v>
      </c>
      <c r="F57" s="1163" t="str">
        <f>[1]Master!BA6</f>
        <v>8*6.98</v>
      </c>
      <c r="G57" s="1160">
        <f>[1]Master!BA8</f>
        <v>50</v>
      </c>
      <c r="H57" s="1164">
        <f>[1]YesterdayGen!BA34</f>
        <v>19</v>
      </c>
      <c r="I57" s="1165">
        <f>[1]YesterdayGen!BA31</f>
        <v>181440</v>
      </c>
      <c r="J57" s="413" t="str">
        <f>IF([1]EvReport!L57 = 0, " ",[1]EvReport!L57)</f>
        <v>Fuel shortage</v>
      </c>
    </row>
    <row r="58" spans="1:10" ht="18">
      <c r="A58" s="7"/>
      <c r="B58" s="1160">
        <v>45</v>
      </c>
      <c r="C58" s="2031" t="s">
        <v>116</v>
      </c>
      <c r="D58" s="2007"/>
      <c r="E58" s="2009" t="str">
        <f>[1]Master!AL4</f>
        <v>PDB</v>
      </c>
      <c r="F58" s="2009" t="s">
        <v>118</v>
      </c>
      <c r="G58" s="2009">
        <f>[1]Master!AL8+[1]Master!AM8</f>
        <v>230</v>
      </c>
      <c r="H58" s="2010">
        <f>[1]YesterdayGen!AL34+[1]YesterdayGen!AM34</f>
        <v>40</v>
      </c>
      <c r="I58" s="1338">
        <f>[1]YesterdayGen!AL31+[1]YesterdayGen!AM31</f>
        <v>906420</v>
      </c>
      <c r="J58" s="413" t="str">
        <f>IF([1]EvReport!L58 = 0, " ",[1]EvReport!L58)</f>
        <v>Unit-3 under maint.</v>
      </c>
    </row>
    <row r="59" spans="1:10" ht="18">
      <c r="A59" s="7"/>
      <c r="B59" s="1160">
        <v>46</v>
      </c>
      <c r="C59" s="2032" t="s">
        <v>119</v>
      </c>
      <c r="D59" s="2033"/>
      <c r="E59" s="2011" t="str">
        <f>[1]Master!AQ4</f>
        <v>PDB</v>
      </c>
      <c r="F59" s="2009" t="str">
        <f>[1]Master!AQ6</f>
        <v>1*150+1*75</v>
      </c>
      <c r="G59" s="2009">
        <f>[1]Master!AQ8</f>
        <v>225</v>
      </c>
      <c r="H59" s="2010">
        <f>[1]YesterdayGen!AQ34+[1]YesterdayGen!AR34</f>
        <v>216</v>
      </c>
      <c r="I59" s="1338">
        <f>[1]YesterdayGen!AQ31+[1]YesterdayGen!AR31</f>
        <v>5059967</v>
      </c>
      <c r="J59" s="413" t="str">
        <f>IF([1]EvReport!L59 = 0, " ",[1]EvReport!L59)</f>
        <v xml:space="preserve"> </v>
      </c>
    </row>
    <row r="60" spans="1:10" ht="18">
      <c r="A60" s="7"/>
      <c r="B60" s="1160">
        <v>47</v>
      </c>
      <c r="C60" s="2032" t="s">
        <v>121</v>
      </c>
      <c r="D60" s="2016"/>
      <c r="E60" s="2011" t="str">
        <f>[1]Master!AS4</f>
        <v>PDB</v>
      </c>
      <c r="F60" s="2009" t="str">
        <f>[1]Master!AS6</f>
        <v xml:space="preserve">1*150 </v>
      </c>
      <c r="G60" s="2009">
        <f>[1]Master!AS8</f>
        <v>150</v>
      </c>
      <c r="H60" s="2010">
        <f>[1]YesterdayGen!AS34+[1]YesterdayGen!AT34</f>
        <v>0</v>
      </c>
      <c r="I60" s="1338">
        <f>[1]YesterdayGen!AS31+[1]YesterdayGen!AT31</f>
        <v>0</v>
      </c>
      <c r="J60" s="413" t="str">
        <f>IF([1]EvReport!L60 = 0, " ",[1]EvReport!L60)</f>
        <v>Under maint.</v>
      </c>
    </row>
    <row r="61" spans="1:10" ht="18">
      <c r="A61" s="7"/>
      <c r="B61" s="1160">
        <v>48</v>
      </c>
      <c r="C61" s="2032" t="str">
        <f>[1]Master!DF3</f>
        <v>Sikalbaha 105 MW PP (Baraka Sikalbaha)</v>
      </c>
      <c r="D61" s="2016"/>
      <c r="E61" s="2011" t="str">
        <f>[1]Master!DF4</f>
        <v>IPP</v>
      </c>
      <c r="F61" s="2034" t="str">
        <f>[1]Master!DF6</f>
        <v>6*17.5</v>
      </c>
      <c r="G61" s="2014">
        <f>[1]Master!DF8</f>
        <v>105</v>
      </c>
      <c r="H61" s="2010">
        <f>[1]YesterdayGen!DF34</f>
        <v>17</v>
      </c>
      <c r="I61" s="1341">
        <f>[1]YesterdayGen!DF31</f>
        <v>287709</v>
      </c>
      <c r="J61" s="413" t="str">
        <f>IF([1]EvReport!L61= 0, " ",[1]EvReport!L61)</f>
        <v>Fuel shortage</v>
      </c>
    </row>
    <row r="62" spans="1:10" ht="18">
      <c r="A62" s="7"/>
      <c r="B62" s="1160">
        <v>49</v>
      </c>
      <c r="C62" s="2032" t="str">
        <f>[1]Master!AW3</f>
        <v>Hathazari 100 MW peaking PP</v>
      </c>
      <c r="D62" s="2016"/>
      <c r="E62" s="2011" t="str">
        <f>[1]Master!AW4</f>
        <v>PDB</v>
      </c>
      <c r="F62" s="2035" t="str">
        <f>[1]Master!AW6</f>
        <v>11*8.9</v>
      </c>
      <c r="G62" s="2009">
        <f>[1]Master!AW8</f>
        <v>98</v>
      </c>
      <c r="H62" s="2010">
        <f>[1]YesterdayGen!AW34</f>
        <v>50</v>
      </c>
      <c r="I62" s="1338">
        <f>[1]YesterdayGen!AW31</f>
        <v>978432</v>
      </c>
      <c r="J62" s="413" t="str">
        <f>IF([1]EvReport!L62 = 0, " ",[1]EvReport!L62)</f>
        <v>Engine problem</v>
      </c>
    </row>
    <row r="63" spans="1:10" ht="18">
      <c r="A63" s="7"/>
      <c r="B63" s="1160">
        <v>50</v>
      </c>
      <c r="C63" s="2032" t="str">
        <f>[1]Master!AX3</f>
        <v>Dohazari -Kalaish 100 MW Peaking</v>
      </c>
      <c r="D63" s="2016"/>
      <c r="E63" s="2011" t="str">
        <f>[1]Master!AX4</f>
        <v>PDB</v>
      </c>
      <c r="F63" s="2035" t="str">
        <f>[1]Master!AX6</f>
        <v>6*17</v>
      </c>
      <c r="G63" s="2009">
        <f>[1]Master!AX8</f>
        <v>102</v>
      </c>
      <c r="H63" s="2010">
        <f>[1]YesterdayGen!AX34</f>
        <v>34</v>
      </c>
      <c r="I63" s="1338">
        <f>[1]YesterdayGen!AX31</f>
        <v>118407</v>
      </c>
      <c r="J63" s="413" t="str">
        <f>IF([1]EvReport!L63 = 0, " ",[1]EvReport!L63)</f>
        <v>Engine problem</v>
      </c>
    </row>
    <row r="64" spans="1:10" ht="18">
      <c r="A64" s="7"/>
      <c r="B64" s="1160">
        <v>51</v>
      </c>
      <c r="C64" s="2032" t="str">
        <f>[1]Master!AY3</f>
        <v>Juldah 100 MW Unit-1 (Acorn)</v>
      </c>
      <c r="D64" s="2016"/>
      <c r="E64" s="2011" t="str">
        <f>[1]Master!AY4</f>
        <v>NENP</v>
      </c>
      <c r="F64" s="2035" t="str">
        <f>[1]Master!AY6</f>
        <v>8*13.45</v>
      </c>
      <c r="G64" s="2009">
        <f>[1]Master!AY8</f>
        <v>100</v>
      </c>
      <c r="H64" s="2010">
        <f>[1]YesterdayGen!AY34</f>
        <v>0</v>
      </c>
      <c r="I64" s="1338">
        <f>[1]YesterdayGen!AY31</f>
        <v>0</v>
      </c>
      <c r="J64" s="413" t="str">
        <f>IF([1]EvReport!L64 = 0, " ",[1]EvReport!L64)</f>
        <v>Reserve</v>
      </c>
    </row>
    <row r="65" spans="1:10" ht="18">
      <c r="A65" s="7"/>
      <c r="B65" s="1160">
        <v>52</v>
      </c>
      <c r="C65" s="2032" t="str">
        <f>[1]Master!CZ3</f>
        <v>Juldah 100 MW PP Unit-3 (Acorn)</v>
      </c>
      <c r="D65" s="2016"/>
      <c r="E65" s="2023" t="str">
        <f>[1]Master!CZ4</f>
        <v>IPP</v>
      </c>
      <c r="F65" s="2036" t="str">
        <f>[1]Master!CZ6</f>
        <v>8*13.5</v>
      </c>
      <c r="G65" s="2021">
        <f>[1]Master!CZ8</f>
        <v>100</v>
      </c>
      <c r="H65" s="2010">
        <f>[1]YesterdayGen!CZ34</f>
        <v>25</v>
      </c>
      <c r="I65" s="1338">
        <f>[1]YesterdayGen!CZ31</f>
        <v>314880</v>
      </c>
      <c r="J65" s="413" t="str">
        <f>IF([1]EvReport!L65= 0, " ",[1]EvReport!L65)</f>
        <v>Fuel shortage</v>
      </c>
    </row>
    <row r="66" spans="1:10" ht="18">
      <c r="A66" s="7"/>
      <c r="B66" s="1160">
        <v>53</v>
      </c>
      <c r="C66" s="2032" t="str">
        <f>[1]Master!BB3</f>
        <v>Barabkunda  22 MW PP (Regent)</v>
      </c>
      <c r="D66" s="2016"/>
      <c r="E66" s="2020" t="str">
        <f>[1]Master!BB4</f>
        <v>SIPP, PDB</v>
      </c>
      <c r="F66" s="2036" t="str">
        <f>[1]Master!BB6</f>
        <v>8*2.90</v>
      </c>
      <c r="G66" s="2021">
        <f>[1]Master!BB8</f>
        <v>22</v>
      </c>
      <c r="H66" s="2010">
        <f>[1]YesterdayGen!BB34</f>
        <v>10</v>
      </c>
      <c r="I66" s="1339">
        <f>[1]YesterdayGen!BB31</f>
        <v>241920</v>
      </c>
      <c r="J66" s="413" t="str">
        <f>IF([1]EvReport!L66 = 0, " ",[1]EvReport!L66)</f>
        <v>Engine problem</v>
      </c>
    </row>
    <row r="67" spans="1:10" ht="18">
      <c r="A67" s="7"/>
      <c r="B67" s="1160" t="s">
        <v>126</v>
      </c>
      <c r="C67" s="2037" t="str">
        <f>[1]Master!BC3</f>
        <v>Malancha, Ctg. EPZ (United)</v>
      </c>
      <c r="D67" s="1343"/>
      <c r="E67" s="1344"/>
      <c r="F67" s="1344" t="str">
        <f>[1]Master!BC6</f>
        <v>5*8.73+3*9.34</v>
      </c>
      <c r="G67" s="1345">
        <f>[1]Master!BC8</f>
        <v>0</v>
      </c>
      <c r="H67" s="1346">
        <f>[1]YesterdayGen!BC34</f>
        <v>18</v>
      </c>
      <c r="I67" s="1347">
        <f>[1]YesterdayGen!BC31</f>
        <v>567360</v>
      </c>
      <c r="J67" s="413" t="str">
        <f>IF([1]EvReport!L67 = 0, " ",[1]EvReport!L67)</f>
        <v xml:space="preserve"> </v>
      </c>
    </row>
    <row r="68" spans="1:10" ht="18.75" thickBot="1">
      <c r="A68" s="7"/>
      <c r="B68" s="754">
        <v>54</v>
      </c>
      <c r="C68" s="2038" t="str">
        <f>[1]Master!AZ3</f>
        <v>Chattogram 108 MW PP (ECPV)</v>
      </c>
      <c r="D68" s="608"/>
      <c r="E68" s="609" t="str">
        <f>[1]Master!AZ4</f>
        <v>IPP</v>
      </c>
      <c r="F68" s="609" t="str">
        <f>[1]Master!AZ6</f>
        <v>16*7</v>
      </c>
      <c r="G68" s="610">
        <f>[1]Master!AZ8</f>
        <v>108</v>
      </c>
      <c r="H68" s="611">
        <f>[1]YesterdayGen!AZ34</f>
        <v>0</v>
      </c>
      <c r="I68" s="612">
        <f>[1]YesterdayGen!AZ31</f>
        <v>0</v>
      </c>
      <c r="J68" s="1288" t="str">
        <f>IF([1]EvReport!L68 = 0, " ",[1]EvReport!L68)</f>
        <v>Fuel shortage</v>
      </c>
    </row>
    <row r="69" spans="1:10" ht="18.75" thickBot="1">
      <c r="A69" s="7"/>
      <c r="B69" s="754">
        <v>55</v>
      </c>
      <c r="C69" s="2038" t="str">
        <f>[1]Master!DG3</f>
        <v>Kaptai 7 MW  Solar PP</v>
      </c>
      <c r="D69" s="608"/>
      <c r="E69" s="609" t="str">
        <f>[1]Master!DG4</f>
        <v>PDB</v>
      </c>
      <c r="F69" s="609" t="str">
        <f>[1]Master!DG6</f>
        <v>7.4 MW</v>
      </c>
      <c r="G69" s="610">
        <f>[1]Master!DG8</f>
        <v>7</v>
      </c>
      <c r="H69" s="611">
        <f>[1]YesterdayGen!DG34</f>
        <v>0</v>
      </c>
      <c r="I69" s="612">
        <f>[1]YesterdayGen!DG31</f>
        <v>22438</v>
      </c>
      <c r="J69" s="613" t="str">
        <f>IF([1]EvReport!L69= 0, " ",[1]EvReport!L69)</f>
        <v xml:space="preserve"> </v>
      </c>
    </row>
    <row r="70" spans="1:10" ht="18.75" thickBot="1">
      <c r="A70" s="7"/>
      <c r="B70" s="754">
        <v>56</v>
      </c>
      <c r="C70" s="2038" t="str">
        <f>[1]Master!DH3</f>
        <v>Anwara 300 MW PP (United)</v>
      </c>
      <c r="D70" s="608"/>
      <c r="E70" s="609" t="str">
        <f>[1]Master!DH4</f>
        <v>IPP</v>
      </c>
      <c r="F70" s="609" t="str">
        <f>[1]Master!DH6</f>
        <v>17*17+24</v>
      </c>
      <c r="G70" s="610">
        <f>[1]Master!DH8</f>
        <v>300</v>
      </c>
      <c r="H70" s="611">
        <f>[1]YesterdayGen!DH34</f>
        <v>115</v>
      </c>
      <c r="I70" s="612">
        <f>[1]YesterdayGen!DH31</f>
        <v>855600</v>
      </c>
      <c r="J70" s="613" t="str">
        <f>IF([1]EvReport!L70= 0, " ",[1]EvReport!L70)</f>
        <v>Low Demand</v>
      </c>
    </row>
    <row r="71" spans="1:10" ht="18">
      <c r="A71" s="7"/>
      <c r="B71" s="1160">
        <v>57</v>
      </c>
      <c r="C71" s="755" t="str">
        <f>[1]Master!DI3</f>
        <v>Jodiac Power</v>
      </c>
      <c r="D71" s="756"/>
      <c r="E71" s="616" t="str">
        <f>[1]Master!DI4</f>
        <v>IPP</v>
      </c>
      <c r="F71" s="757" t="str">
        <f>[1]Master!DI6</f>
        <v>3*18.55+1*3.6</v>
      </c>
      <c r="G71" s="602">
        <f>[1]Master!DI8</f>
        <v>54</v>
      </c>
      <c r="H71" s="603">
        <f>[1]YesterdayGen!DI34</f>
        <v>0</v>
      </c>
      <c r="I71" s="604">
        <f>[1]YesterdayGen!DI31</f>
        <v>90528</v>
      </c>
      <c r="J71" s="413" t="str">
        <f>IF([1]EvReport!L71= 0, " ",[1]EvReport!L71)</f>
        <v>Fuel shortage</v>
      </c>
    </row>
    <row r="72" spans="1:10" ht="18">
      <c r="A72" s="7"/>
      <c r="B72" s="2021">
        <v>58</v>
      </c>
      <c r="C72" s="755" t="str">
        <f>[1]Master!DJ3</f>
        <v>Karnaphuli Power Ltd.</v>
      </c>
      <c r="D72" s="756"/>
      <c r="E72" s="2039" t="str">
        <f>[1]Master!DJ4</f>
        <v>IPP</v>
      </c>
      <c r="F72" s="2040" t="str">
        <f>[1]Master!DJ6</f>
        <v>18.415*6+6.5</v>
      </c>
      <c r="G72" s="2026">
        <f>[1]Master!DJ8</f>
        <v>110</v>
      </c>
      <c r="H72" s="2028">
        <f>[1]YesterdayGen!DJ34</f>
        <v>17</v>
      </c>
      <c r="I72" s="2029">
        <f>[1]YesterdayGen!DJ31</f>
        <v>213270</v>
      </c>
      <c r="J72" s="2025" t="str">
        <f>IF([1]EvReport!L72= 0, " ",[1]EvReport!L72)</f>
        <v>Fuel shortage</v>
      </c>
    </row>
    <row r="73" spans="1:10" ht="18">
      <c r="A73" s="7"/>
      <c r="B73" s="602">
        <v>59</v>
      </c>
      <c r="C73" s="418" t="str">
        <f>[1]Master!DM3</f>
        <v>Juldah unit-2 (Acorn)</v>
      </c>
      <c r="D73" s="758"/>
      <c r="E73" s="616" t="str">
        <f>[1]Master!DM4</f>
        <v>IPP</v>
      </c>
      <c r="F73" s="616" t="str">
        <f>[1]Master!DM6</f>
        <v>8*13.6</v>
      </c>
      <c r="G73" s="602">
        <f>[1]Master!DM8</f>
        <v>100</v>
      </c>
      <c r="H73" s="607">
        <f>[1]YesterdayGen!DM34</f>
        <v>25</v>
      </c>
      <c r="I73" s="432">
        <f>[1]YesterdayGen!DM31</f>
        <v>363840</v>
      </c>
      <c r="J73" s="413" t="str">
        <f>IF([1]EvReport!L39= 0, " ",[1]EvReport!L39)</f>
        <v>Fuel shortage</v>
      </c>
    </row>
    <row r="74" spans="1:10" ht="18.75" thickBot="1">
      <c r="A74" s="7"/>
      <c r="B74" s="1283">
        <v>60</v>
      </c>
      <c r="C74" s="1289" t="str">
        <f>[1]Master!DR3</f>
        <v>Anlima Energy Ltd.</v>
      </c>
      <c r="D74" s="1290"/>
      <c r="E74" s="1291" t="str">
        <f>[1]Master!DR4</f>
        <v>IPP</v>
      </c>
      <c r="F74" s="1291" t="str">
        <f>[1]Master!DR6</f>
        <v>6*21.2</v>
      </c>
      <c r="G74" s="1283">
        <f>[1]Master!DR8</f>
        <v>116</v>
      </c>
      <c r="H74" s="1286">
        <f>[1]YesterdayGen!DR34</f>
        <v>17</v>
      </c>
      <c r="I74" s="1287">
        <f>[1]YesterdayGen!DR31</f>
        <v>301091</v>
      </c>
      <c r="J74" s="1288" t="str">
        <f>IF([1]EvReport!L74= 0, " ",[1]EvReport!L74)</f>
        <v>Fuel shortage</v>
      </c>
    </row>
    <row r="75" spans="1:10" ht="18.75" thickBot="1">
      <c r="A75" s="7"/>
      <c r="B75" s="751"/>
      <c r="C75" s="1166" t="s">
        <v>889</v>
      </c>
      <c r="D75" s="1167"/>
      <c r="E75" s="762" t="str">
        <f>[1]Master!DY4</f>
        <v>BPDB-RPCL</v>
      </c>
      <c r="F75" s="762" t="str">
        <f>[1]Master!DY6</f>
        <v>18.5*9</v>
      </c>
      <c r="G75" s="620">
        <f>[1]Master!DY8</f>
        <v>163</v>
      </c>
      <c r="H75" s="753">
        <f>[1]YesterdayGen!DY34</f>
        <v>144</v>
      </c>
      <c r="I75" s="619">
        <f>[1]YesterdayGen!DY31</f>
        <v>610545</v>
      </c>
      <c r="J75" s="613" t="str">
        <f>IF([1]EvReport!L75= 0, " ",[1]EvReport!L75)</f>
        <v>Low Demand</v>
      </c>
    </row>
    <row r="76" spans="1:10" ht="18.75" thickBot="1">
      <c r="A76" s="7"/>
      <c r="B76" s="751"/>
      <c r="C76" s="1166" t="str">
        <f>[1]Master!EA3</f>
        <v>SS Power I</v>
      </c>
      <c r="D76" s="1167"/>
      <c r="E76" s="762" t="str">
        <f>[1]Master!EA4</f>
        <v xml:space="preserve">SS Power </v>
      </c>
      <c r="F76" s="762" t="str">
        <f>[1]Master!EA6</f>
        <v>2*612</v>
      </c>
      <c r="G76" s="620">
        <f>[1]Master!EA8</f>
        <v>1224</v>
      </c>
      <c r="H76" s="753">
        <f>[1]YesterdayGen!EA34</f>
        <v>281</v>
      </c>
      <c r="I76" s="619">
        <f>[1]YesterdayGen!EA31</f>
        <v>6850908</v>
      </c>
      <c r="J76" s="613" t="str">
        <f>IF([1]EvReport!L76= 0, " ",[1]EvReport!L76)</f>
        <v xml:space="preserve"> </v>
      </c>
    </row>
    <row r="77" spans="1:10" ht="18.75" thickBot="1">
      <c r="A77" s="7"/>
      <c r="B77" s="751"/>
      <c r="C77" s="1166" t="str">
        <f>[1]Master!EB3</f>
        <v>Cox's Bazar Wind</v>
      </c>
      <c r="D77" s="1167"/>
      <c r="E77" s="762" t="str">
        <f>[1]Master!EB4</f>
        <v>IPP</v>
      </c>
      <c r="F77" s="762">
        <f>[1]Master!EB6</f>
        <v>66</v>
      </c>
      <c r="G77" s="620">
        <f>[1]Master!EB8</f>
        <v>0</v>
      </c>
      <c r="H77" s="753">
        <f>[1]YesterdayGen!EB34</f>
        <v>3</v>
      </c>
      <c r="I77" s="619">
        <f>[1]YesterdayGen!EB31</f>
        <v>37440</v>
      </c>
      <c r="J77" s="613" t="str">
        <f>IF([1]EvReport!L77= 0, " ",[1]EvReport!L77)</f>
        <v>On test.</v>
      </c>
    </row>
    <row r="78" spans="1:10" ht="18.75" thickBot="1">
      <c r="A78" s="7"/>
      <c r="B78" s="751"/>
      <c r="C78" s="1166" t="str">
        <f>[1]Master!EC3</f>
        <v>Matarbari 2*600 MW (CPGCL)</v>
      </c>
      <c r="D78" s="1167"/>
      <c r="E78" s="762" t="str">
        <f>[1]Master!EC4</f>
        <v>CPGCL</v>
      </c>
      <c r="F78" s="762">
        <f>[1]Master!EC6</f>
        <v>0</v>
      </c>
      <c r="G78" s="620">
        <f>[1]Master!EC8</f>
        <v>575</v>
      </c>
      <c r="H78" s="753">
        <f>[1]YesterdayGen!EC34</f>
        <v>156</v>
      </c>
      <c r="I78" s="619">
        <f>[1]YesterdayGen!EC31</f>
        <v>3832727</v>
      </c>
      <c r="J78" s="613" t="str">
        <f>IF([1]EvReport!L78= 0, " ",[1]EvReport!L78)</f>
        <v>On test.</v>
      </c>
    </row>
    <row r="79" spans="1:10" ht="18.75" thickBot="1">
      <c r="A79" s="7"/>
      <c r="B79" s="751"/>
      <c r="C79" s="1166" t="str">
        <f>[1]Master!DZ3</f>
        <v>Mirsharai 150 MW (Gas)</v>
      </c>
      <c r="D79" s="1167"/>
      <c r="E79" s="762" t="str">
        <f>[1]Master!DZ4</f>
        <v>BPDB-RPCL</v>
      </c>
      <c r="F79" s="762" t="str">
        <f>[1]Master!DZ6</f>
        <v>18.5*9</v>
      </c>
      <c r="G79" s="620">
        <f>[1]Master!DZ8</f>
        <v>0</v>
      </c>
      <c r="H79" s="753">
        <f>[1]YesterdayGen!DZ34</f>
        <v>0</v>
      </c>
      <c r="I79" s="619">
        <f>[1]YesterdayGen!DZ31</f>
        <v>0</v>
      </c>
      <c r="J79" s="613" t="str">
        <f>IF([1]EvReport!L79= 0, " ",[1]EvReport!L79)</f>
        <v>On test.</v>
      </c>
    </row>
    <row r="80" spans="1:10" ht="18.75" thickBot="1">
      <c r="A80" s="7"/>
      <c r="B80" s="751"/>
      <c r="C80" s="1166" t="str">
        <f>[1]Master!EF3</f>
        <v>Sonagazi 75 MW Solar Plant</v>
      </c>
      <c r="D80" s="1167"/>
      <c r="E80" s="762" t="str">
        <f>[1]Master!EF4</f>
        <v>EGCB</v>
      </c>
      <c r="F80" s="762">
        <f>[1]Master!EF6</f>
        <v>75</v>
      </c>
      <c r="G80" s="620">
        <f>[1]Master!EF8</f>
        <v>0</v>
      </c>
      <c r="H80" s="753">
        <f>[1]YesterdayGen!EF34</f>
        <v>0</v>
      </c>
      <c r="I80" s="619">
        <f>[1]YesterdayGen!EF31</f>
        <v>162</v>
      </c>
      <c r="J80" s="613" t="str">
        <f>IF([1]EvReport!L80= 0, " ",[1]EvReport!L80)</f>
        <v xml:space="preserve"> </v>
      </c>
    </row>
    <row r="81" spans="1:10" ht="19.5" thickBot="1">
      <c r="A81" s="7"/>
      <c r="B81" s="421"/>
      <c r="C81" s="422" t="s">
        <v>538</v>
      </c>
      <c r="D81" s="422"/>
      <c r="E81" s="423"/>
      <c r="F81" s="423"/>
      <c r="G81" s="424">
        <f>SUM(G53:G80)</f>
        <v>4344</v>
      </c>
      <c r="H81" s="424">
        <f>SUM(H53:H80)</f>
        <v>1204</v>
      </c>
      <c r="I81" s="424">
        <f>SUM(I53:I80)</f>
        <v>22088464</v>
      </c>
      <c r="J81" s="425" t="s">
        <v>0</v>
      </c>
    </row>
    <row r="82" spans="1:10" ht="18">
      <c r="A82" s="7"/>
      <c r="B82" s="1160">
        <v>61</v>
      </c>
      <c r="C82" s="2031" t="str">
        <f>[1]Master!BD3</f>
        <v>Ashuganj TPP Unit- 3</v>
      </c>
      <c r="D82" s="2007"/>
      <c r="E82" s="2011" t="str">
        <f>[1]Master!BD4</f>
        <v>APSCL</v>
      </c>
      <c r="F82" s="2041" t="str">
        <f>[1]Master!BD6</f>
        <v>1*150</v>
      </c>
      <c r="G82" s="2009">
        <f>[1]Master!BD8</f>
        <v>0</v>
      </c>
      <c r="H82" s="2010">
        <f>[1]YesterdayGen!BD34</f>
        <v>0</v>
      </c>
      <c r="I82" s="1338">
        <f>[1]YesterdayGen!BD31</f>
        <v>0</v>
      </c>
      <c r="J82" s="413" t="str">
        <f>IF([1]EvReport!L82 = 0, " ",[1]EvReport!L82)</f>
        <v>Contract Expired</v>
      </c>
    </row>
    <row r="83" spans="1:10" ht="18">
      <c r="A83" s="7"/>
      <c r="B83" s="1160"/>
      <c r="C83" s="2031" t="str">
        <f>[1]Master!BE3</f>
        <v>Ashuganj TPP Unit- 4</v>
      </c>
      <c r="D83" s="2007"/>
      <c r="E83" s="2011" t="str">
        <f>[1]Master!BE4</f>
        <v>APSCL</v>
      </c>
      <c r="F83" s="2041" t="str">
        <f>[1]Master!BE6</f>
        <v>1*150</v>
      </c>
      <c r="G83" s="2009">
        <f>[1]Master!BE8</f>
        <v>0</v>
      </c>
      <c r="H83" s="2010">
        <f>[1]YesterdayGen!BE34</f>
        <v>0</v>
      </c>
      <c r="I83" s="1338">
        <f>[1]YesterdayGen!BE31</f>
        <v>0</v>
      </c>
      <c r="J83" s="413" t="str">
        <f>IF([1]EvReport!L83 = 0, " ",[1]EvReport!L83)</f>
        <v>Contract Expired</v>
      </c>
    </row>
    <row r="84" spans="1:10" ht="18">
      <c r="A84" s="7"/>
      <c r="B84" s="1160"/>
      <c r="C84" s="2031" t="str">
        <f>[1]Master!BF3</f>
        <v>Ashuganj TPP Unit- 5</v>
      </c>
      <c r="D84" s="2007"/>
      <c r="E84" s="1162" t="str">
        <f>[1]Master!BF4</f>
        <v>APSCL</v>
      </c>
      <c r="F84" s="1163" t="str">
        <f>[1]Master!BF6</f>
        <v>1*150</v>
      </c>
      <c r="G84" s="2009">
        <f>[1]Master!BF8</f>
        <v>0</v>
      </c>
      <c r="H84" s="2010">
        <f>[1]YesterdayGen!BF34</f>
        <v>0</v>
      </c>
      <c r="I84" s="1338">
        <f>[1]YesterdayGen!BF31</f>
        <v>0</v>
      </c>
      <c r="J84" s="413" t="str">
        <f>IF([1]EvReport!L84 = 0, " ",[1]EvReport!L84)</f>
        <v>Contract Expired</v>
      </c>
    </row>
    <row r="85" spans="1:10" ht="18">
      <c r="A85" s="7"/>
      <c r="B85" s="1160">
        <v>62</v>
      </c>
      <c r="C85" s="2031" t="str">
        <f>[1]Master!BI3</f>
        <v xml:space="preserve">Ashuganj 225 MW  CCPP </v>
      </c>
      <c r="D85" s="2007"/>
      <c r="E85" s="1162" t="str">
        <f>[1]Master!BI4</f>
        <v>APSCL</v>
      </c>
      <c r="F85" s="1163" t="str">
        <f>[1]Master!BI6</f>
        <v>1*142+1*75</v>
      </c>
      <c r="G85" s="2009">
        <f>[1]Master!BI8</f>
        <v>221</v>
      </c>
      <c r="H85" s="2010">
        <f>[1]YesterdayGen!BI34</f>
        <v>151</v>
      </c>
      <c r="I85" s="1338">
        <f>[1]YesterdayGen!BI31</f>
        <v>3543000</v>
      </c>
      <c r="J85" s="1257" t="str">
        <f>[1]EvReport!L85</f>
        <v>ST under maint</v>
      </c>
    </row>
    <row r="86" spans="1:10" ht="18">
      <c r="A86" s="7"/>
      <c r="B86" s="1160">
        <v>63</v>
      </c>
      <c r="C86" s="2031" t="str">
        <f>[1]Master!BG3</f>
        <v>Ashuganj 450 MW CCPP(North)</v>
      </c>
      <c r="D86" s="2007"/>
      <c r="E86" s="1162" t="str">
        <f>[1]Master!BG4</f>
        <v>APSCL</v>
      </c>
      <c r="F86" s="1163" t="str">
        <f>[1]Master!BG6</f>
        <v>1*360</v>
      </c>
      <c r="G86" s="2009">
        <f>[1]Master!BG8</f>
        <v>360</v>
      </c>
      <c r="H86" s="2010">
        <f>[1]YesterdayGen!BG34</f>
        <v>0</v>
      </c>
      <c r="I86" s="1338">
        <f>[1]YesterdayGen!BG31</f>
        <v>0</v>
      </c>
      <c r="J86" s="413" t="str">
        <f>IF([1]EvReport!L85 = 0, " ",[1]EvReport!L86)</f>
        <v>Under maint.</v>
      </c>
    </row>
    <row r="87" spans="1:10" ht="18">
      <c r="A87" s="7"/>
      <c r="B87" s="1160">
        <v>64</v>
      </c>
      <c r="C87" s="2031" t="str">
        <f>[1]Master!BH3</f>
        <v>Ashuganj 450 MW CCPP(South)</v>
      </c>
      <c r="D87" s="2007"/>
      <c r="E87" s="1162" t="str">
        <f>[1]Master!BH4</f>
        <v>APSCL</v>
      </c>
      <c r="F87" s="1163" t="str">
        <f>[1]Master!BH6</f>
        <v>1*360</v>
      </c>
      <c r="G87" s="2009">
        <f>[1]Master!BH8</f>
        <v>360</v>
      </c>
      <c r="H87" s="2010">
        <f>[1]YesterdayGen!BH34</f>
        <v>270</v>
      </c>
      <c r="I87" s="1338">
        <f>[1]YesterdayGen!BH31</f>
        <v>6810000</v>
      </c>
      <c r="J87" s="413" t="str">
        <f>IF([1]EvReport!L87 = 0, " ",[1]EvReport!L87)</f>
        <v>FGMO</v>
      </c>
    </row>
    <row r="88" spans="1:10" ht="18">
      <c r="A88" s="7"/>
      <c r="B88" s="1160"/>
      <c r="C88" s="2031" t="str">
        <f>[1]Master!DX3</f>
        <v>Ashuganj 420 MW CCPP(East)</v>
      </c>
      <c r="D88" s="2007"/>
      <c r="E88" s="1162" t="str">
        <f>[1]Master!DX4</f>
        <v>APSCL</v>
      </c>
      <c r="F88" s="1163" t="str">
        <f>[1]Master!DX6</f>
        <v>284*1+116*1</v>
      </c>
      <c r="G88" s="2009">
        <f>[1]Master!DX8</f>
        <v>400</v>
      </c>
      <c r="H88" s="2010">
        <f>[1]YesterdayGen!DX34</f>
        <v>300</v>
      </c>
      <c r="I88" s="1338">
        <f>[1]YesterdayGen!DX31</f>
        <v>7324600</v>
      </c>
      <c r="J88" s="413" t="str">
        <f>IF([1]EvReport!L88= 0, " ",[1]EvReport!L88)</f>
        <v>Gas shortage</v>
      </c>
    </row>
    <row r="89" spans="1:10" ht="18">
      <c r="A89" s="7"/>
      <c r="B89" s="1160">
        <v>65</v>
      </c>
      <c r="C89" s="2031" t="str">
        <f>[1]Master!BL3</f>
        <v xml:space="preserve">Ashuganj 50 MW PP </v>
      </c>
      <c r="D89" s="2007"/>
      <c r="E89" s="1162" t="str">
        <f>[1]Master!BL4</f>
        <v>APSCL</v>
      </c>
      <c r="F89" s="1163" t="str">
        <f>[1]Master!BL6</f>
        <v>14*3.968</v>
      </c>
      <c r="G89" s="2009">
        <f>[1]Master!BL8</f>
        <v>45</v>
      </c>
      <c r="H89" s="2010">
        <f>[1]YesterdayGen!BL34</f>
        <v>10</v>
      </c>
      <c r="I89" s="1338">
        <f>[1]YesterdayGen!BL31</f>
        <v>389376</v>
      </c>
      <c r="J89" s="413" t="str">
        <f>IF([1]EvReport!L89 = 0, " ",[1]EvReport!L89)</f>
        <v>Gas shortage</v>
      </c>
    </row>
    <row r="90" spans="1:10" ht="18">
      <c r="A90" s="7"/>
      <c r="B90" s="1160">
        <v>66</v>
      </c>
      <c r="C90" s="2031" t="str">
        <f>[1]Master!BM3</f>
        <v xml:space="preserve">Ashuganj 55 MW PP  (Precision) </v>
      </c>
      <c r="D90" s="2007"/>
      <c r="E90" s="2011" t="str">
        <f>[1]Master!BM4</f>
        <v>QRPP</v>
      </c>
      <c r="F90" s="2041">
        <f>[1]Master!BM6</f>
        <v>0</v>
      </c>
      <c r="G90" s="2009">
        <f>[1]Master!BM8</f>
        <v>55</v>
      </c>
      <c r="H90" s="2010">
        <f>[1]YesterdayGen!BM34</f>
        <v>10</v>
      </c>
      <c r="I90" s="1339">
        <f>[1]YesterdayGen!BM31</f>
        <v>212160</v>
      </c>
      <c r="J90" s="413" t="str">
        <f>IF([1]EvReport!L90 = 0, " ",[1]EvReport!L90)</f>
        <v>Gas shortage</v>
      </c>
    </row>
    <row r="91" spans="1:10" ht="18">
      <c r="A91" s="7"/>
      <c r="B91" s="1160">
        <v>67</v>
      </c>
      <c r="C91" s="2031" t="str">
        <f>[1]Master!BJ3</f>
        <v xml:space="preserve">Ashuganj 195 MW PP (APSCL-United) </v>
      </c>
      <c r="D91" s="2007"/>
      <c r="E91" s="2011" t="str">
        <f>[1]Master!BJ4</f>
        <v>IPP</v>
      </c>
      <c r="F91" s="2041" t="str">
        <f>[1]Master!BJ6</f>
        <v>20*9.73+1*16</v>
      </c>
      <c r="G91" s="2013">
        <f>[1]Master!BJ8</f>
        <v>195</v>
      </c>
      <c r="H91" s="2010">
        <f>[1]YesterdayGen!BJ34</f>
        <v>0</v>
      </c>
      <c r="I91" s="1339">
        <f>[1]YesterdayGen!BJ31</f>
        <v>33455</v>
      </c>
      <c r="J91" s="413" t="str">
        <f>IF([1]EvReport!L91 = 0, " ",[1]EvReport!L91)</f>
        <v>Gas shortage</v>
      </c>
    </row>
    <row r="92" spans="1:10" ht="18">
      <c r="A92" s="7"/>
      <c r="B92" s="1160">
        <v>68</v>
      </c>
      <c r="C92" s="2031" t="str">
        <f>[1]Master!BO3</f>
        <v>Ashuganj  51 MW PP (Midland)</v>
      </c>
      <c r="D92" s="2007"/>
      <c r="E92" s="2011" t="str">
        <f>[1]Master!BO4</f>
        <v>IPP</v>
      </c>
      <c r="F92" s="2041" t="str">
        <f>[1]Master!BO6</f>
        <v>6*9.34</v>
      </c>
      <c r="G92" s="2013">
        <f>[1]Master!BO8</f>
        <v>51</v>
      </c>
      <c r="H92" s="2010">
        <f>[1]YesterdayGen!BO34</f>
        <v>51</v>
      </c>
      <c r="I92" s="1339">
        <f>[1]YesterdayGen!BO31</f>
        <v>939716</v>
      </c>
      <c r="J92" s="413" t="str">
        <f>IF([1]EvReport!L92 = 0, " ",[1]EvReport!L92)</f>
        <v xml:space="preserve"> </v>
      </c>
    </row>
    <row r="93" spans="1:10" ht="18">
      <c r="A93" s="7"/>
      <c r="B93" s="1160">
        <v>69</v>
      </c>
      <c r="C93" s="2031" t="str">
        <f>[1]Master!DB3</f>
        <v>Ashuganj 150 MW PP (Midland)</v>
      </c>
      <c r="D93" s="2007"/>
      <c r="E93" s="2011" t="str">
        <f>[1]Master!DB4</f>
        <v>IPP</v>
      </c>
      <c r="F93" s="2041" t="str">
        <f>[1]Master!DB6</f>
        <v>23*7.015</v>
      </c>
      <c r="G93" s="2013">
        <f>[1]Master!DB8</f>
        <v>150</v>
      </c>
      <c r="H93" s="2010">
        <f>[1]YesterdayGen!DB34</f>
        <v>6</v>
      </c>
      <c r="I93" s="1339">
        <f>[1]YesterdayGen!DB31</f>
        <v>93672</v>
      </c>
      <c r="J93" s="413" t="str">
        <f>IF([1]EvReport!L93= 0, " ",[1]EvReport!L93)</f>
        <v>Fuel shortage</v>
      </c>
    </row>
    <row r="94" spans="1:10" ht="18">
      <c r="A94" s="7"/>
      <c r="B94" s="1160">
        <v>70</v>
      </c>
      <c r="C94" s="2031" t="str">
        <f>[1]Master!BQ3</f>
        <v>Titas 50 MW Peaking PP</v>
      </c>
      <c r="D94" s="2007"/>
      <c r="E94" s="2011" t="str">
        <f>[1]Master!BQ4</f>
        <v>PDB</v>
      </c>
      <c r="F94" s="2041" t="str">
        <f>[1]Master!BQ6</f>
        <v>6*8.92</v>
      </c>
      <c r="G94" s="2009">
        <f>[1]Master!BQ8</f>
        <v>52</v>
      </c>
      <c r="H94" s="2010">
        <f>[1]YesterdayGen!BQ34</f>
        <v>32</v>
      </c>
      <c r="I94" s="1339">
        <f>[1]YesterdayGen!BQ31</f>
        <v>339008</v>
      </c>
      <c r="J94" s="413" t="str">
        <f>IF([1]EvReport!L94 = 0, " ",[1]EvReport!L94)</f>
        <v>Engine problem</v>
      </c>
    </row>
    <row r="95" spans="1:10" ht="18">
      <c r="A95" s="7"/>
      <c r="B95" s="1160">
        <v>71</v>
      </c>
      <c r="C95" s="2031" t="str">
        <f>[1]Master!BK3</f>
        <v>Chandpur 150 MW CCPP</v>
      </c>
      <c r="D95" s="2007"/>
      <c r="E95" s="2011" t="str">
        <f>[1]Master!BK4</f>
        <v>PDB</v>
      </c>
      <c r="F95" s="2041" t="str">
        <f>[1]Master!BK6</f>
        <v>1*106+1*57</v>
      </c>
      <c r="G95" s="2009">
        <f>[1]Master!BK8</f>
        <v>163</v>
      </c>
      <c r="H95" s="2010">
        <f>[1]YesterdayGen!BK34</f>
        <v>0</v>
      </c>
      <c r="I95" s="1339">
        <f>[1]YesterdayGen!BK31</f>
        <v>0</v>
      </c>
      <c r="J95" s="413" t="str">
        <f>IF([1]EvReport!L95 = 0, " ",[1]EvReport!L95)</f>
        <v>Under maint.</v>
      </c>
    </row>
    <row r="96" spans="1:10" ht="18">
      <c r="A96" s="7"/>
      <c r="B96" s="1160">
        <v>72</v>
      </c>
      <c r="C96" s="2031" t="str">
        <f>[1]Master!DA3</f>
        <v>Chandpur 200 MW (Desh energy)</v>
      </c>
      <c r="D96" s="2007"/>
      <c r="E96" s="2011" t="str">
        <f>[1]Master!DA4</f>
        <v>IPP</v>
      </c>
      <c r="F96" s="2041" t="str">
        <f>[1]Master!DA6</f>
        <v>12*18.4</v>
      </c>
      <c r="G96" s="2009">
        <f>[1]Master!DA8</f>
        <v>200</v>
      </c>
      <c r="H96" s="2010">
        <f>[1]YesterdayGen!DA34</f>
        <v>34</v>
      </c>
      <c r="I96" s="1339">
        <f>[1]YesterdayGen!DA31</f>
        <v>569280</v>
      </c>
      <c r="J96" s="413" t="str">
        <f>IF([1]EvReport!L96= 0, " ",[1]EvReport!L96)</f>
        <v>Fuel shortage</v>
      </c>
    </row>
    <row r="97" spans="1:10" ht="18">
      <c r="A97" s="7"/>
      <c r="B97" s="1160">
        <v>73</v>
      </c>
      <c r="C97" s="2031" t="str">
        <f>[1]Master!BS3</f>
        <v>Feni  22 MW PP (Doreen)</v>
      </c>
      <c r="D97" s="2007"/>
      <c r="E97" s="2011" t="str">
        <f>[1]Master!BS4</f>
        <v>SIPP, PDB</v>
      </c>
      <c r="F97" s="2041" t="str">
        <f>[1]Master!BS6</f>
        <v>8*2.90</v>
      </c>
      <c r="G97" s="2009">
        <f>[1]Master!BS8</f>
        <v>22</v>
      </c>
      <c r="H97" s="2010">
        <f>[1]YesterdayGen!BS34</f>
        <v>0</v>
      </c>
      <c r="I97" s="1339">
        <f>[1]YesterdayGen!BS31</f>
        <v>0</v>
      </c>
      <c r="J97" s="413" t="str">
        <f>IF([1]EvReport!L97 = 0, " ",[1]EvReport!L97)</f>
        <v>Engine problem</v>
      </c>
    </row>
    <row r="98" spans="1:10" ht="18">
      <c r="A98" s="7"/>
      <c r="B98" s="1160">
        <v>74</v>
      </c>
      <c r="C98" s="2031" t="str">
        <f>[1]Master!BT3</f>
        <v>Feni 11 MW PP  (Doreen)</v>
      </c>
      <c r="D98" s="2007"/>
      <c r="E98" s="2015" t="str">
        <f>[1]Master!BT4</f>
        <v>SIPP, REB</v>
      </c>
      <c r="F98" s="2035" t="str">
        <f>[1]Master!BT6</f>
        <v>4*2.90</v>
      </c>
      <c r="G98" s="2009">
        <f>[1]Master!BT8</f>
        <v>11</v>
      </c>
      <c r="H98" s="2010">
        <f>[1]YesterdayGen!BT34</f>
        <v>5</v>
      </c>
      <c r="I98" s="1339">
        <f>[1]YesterdayGen!BT31</f>
        <v>122220</v>
      </c>
      <c r="J98" s="413" t="str">
        <f>IF([1]EvReport!L98 = 0, " ",[1]EvReport!L98)</f>
        <v xml:space="preserve"> </v>
      </c>
    </row>
    <row r="99" spans="1:10" ht="18">
      <c r="A99" s="7"/>
      <c r="B99" s="1160" t="s">
        <v>142</v>
      </c>
      <c r="C99" s="2042" t="str">
        <f>[1]Master!BW3</f>
        <v>Impoprt (Tripura)</v>
      </c>
      <c r="D99" s="2007"/>
      <c r="E99" s="2015" t="str">
        <f>[1]Master!BW4</f>
        <v>Imported power</v>
      </c>
      <c r="F99" s="2035">
        <f>[1]Master!BW6</f>
        <v>0</v>
      </c>
      <c r="G99" s="2009">
        <f>[1]Master!BW8</f>
        <v>160</v>
      </c>
      <c r="H99" s="2010">
        <f>[1]YesterdayGen!BW34</f>
        <v>124</v>
      </c>
      <c r="I99" s="1339">
        <f>[1]YesterdayGen!BW31</f>
        <v>2446080</v>
      </c>
      <c r="J99" s="413" t="str">
        <f>IF([1]EvReport!L99 = 0, " ",[1]EvReport!L99)</f>
        <v xml:space="preserve"> </v>
      </c>
    </row>
    <row r="100" spans="1:10" ht="18">
      <c r="A100" s="7"/>
      <c r="B100" s="1160">
        <v>75</v>
      </c>
      <c r="C100" s="2032" t="str">
        <f>[1]Master!BU3</f>
        <v xml:space="preserve">Jangalia 33 MW PP (Summit) </v>
      </c>
      <c r="D100" s="2007"/>
      <c r="E100" s="2011" t="str">
        <f>[1]Master!BU4</f>
        <v>SIPP, PDB</v>
      </c>
      <c r="F100" s="2035" t="str">
        <f>[1]Master!BU6</f>
        <v>4*8.73</v>
      </c>
      <c r="G100" s="2009">
        <f>[1]Master!BU8</f>
        <v>33</v>
      </c>
      <c r="H100" s="2010">
        <f>[1]YesterdayGen!BU34</f>
        <v>33</v>
      </c>
      <c r="I100" s="1339">
        <f>[1]YesterdayGen!BU31</f>
        <v>819700</v>
      </c>
      <c r="J100" s="413" t="str">
        <f>IF([1]EvReport!L100 = 0, " ",[1]EvReport!L100)</f>
        <v xml:space="preserve"> </v>
      </c>
    </row>
    <row r="101" spans="1:10" ht="18">
      <c r="A101" s="7"/>
      <c r="B101" s="1160">
        <v>76</v>
      </c>
      <c r="C101" s="2032" t="str">
        <f>[1]Master!BR3</f>
        <v>Jangalia 52 MW PP (Lakdanavi)</v>
      </c>
      <c r="D101" s="2043"/>
      <c r="E101" s="2015" t="str">
        <f>[1]Master!BR4</f>
        <v>IPP</v>
      </c>
      <c r="F101" s="2035" t="str">
        <f>[1]Master!BR6</f>
        <v>6*8.92</v>
      </c>
      <c r="G101" s="2009">
        <f>[1]Master!BR8</f>
        <v>52</v>
      </c>
      <c r="H101" s="2010">
        <f>[1]YesterdayGen!BR34</f>
        <v>10</v>
      </c>
      <c r="I101" s="1339">
        <f>[1]YesterdayGen!BR31</f>
        <v>112433</v>
      </c>
      <c r="J101" s="413" t="str">
        <f>IF([1]EvReport!L101 = 0, " ",[1]EvReport!L101)</f>
        <v>Fuel shortage</v>
      </c>
    </row>
    <row r="102" spans="1:10" ht="18">
      <c r="A102" s="7"/>
      <c r="B102" s="1160">
        <v>77</v>
      </c>
      <c r="C102" s="2044" t="str">
        <f>[1]Master!BV3</f>
        <v>Cumilla 25 MW PP (Summit)</v>
      </c>
      <c r="D102" s="2045"/>
      <c r="E102" s="2021" t="str">
        <f>[1]Master!BV4</f>
        <v>SIPP, REB</v>
      </c>
      <c r="F102" s="2036" t="str">
        <f>[1]Master!BV6</f>
        <v>3*3.67+2*6.97</v>
      </c>
      <c r="G102" s="2021">
        <f>[1]Master!BV8</f>
        <v>25</v>
      </c>
      <c r="H102" s="2024">
        <f>[1]YesterdayGen!BV34</f>
        <v>15</v>
      </c>
      <c r="I102" s="1342">
        <f>[1]YesterdayGen!BV31</f>
        <v>292950</v>
      </c>
      <c r="J102" s="413" t="str">
        <f>IF([1]EvReport!L102 = 0, " ",[1]EvReport!L102)</f>
        <v>Engine problem</v>
      </c>
    </row>
    <row r="103" spans="1:10" ht="18">
      <c r="A103" s="7"/>
      <c r="B103" s="1160">
        <v>78</v>
      </c>
      <c r="C103" s="599" t="str">
        <f>[1]Master!CR3</f>
        <v>Daudkandi 200 MW PP (B.Trac)</v>
      </c>
      <c r="D103" s="600"/>
      <c r="E103" s="602" t="str">
        <f>[1]Master!CR4</f>
        <v>IPP</v>
      </c>
      <c r="F103" s="605" t="str">
        <f>[1]Master!CR6</f>
        <v>154*1.4</v>
      </c>
      <c r="G103" s="602">
        <f>[1]Master!CR8</f>
        <v>0</v>
      </c>
      <c r="H103" s="603">
        <f>[1]YesterdayGen!CR34</f>
        <v>0</v>
      </c>
      <c r="I103" s="604">
        <f>[1]YesterdayGen!CR31</f>
        <v>0</v>
      </c>
      <c r="J103" s="413" t="str">
        <f>IF([1]EvReport!L103= 0, " ",[1]EvReport!L103)</f>
        <v xml:space="preserve"> </v>
      </c>
    </row>
    <row r="104" spans="1:10" ht="18">
      <c r="A104" s="7"/>
      <c r="B104" s="2021">
        <v>79</v>
      </c>
      <c r="C104" s="599" t="str">
        <f>[1]Master!DK3</f>
        <v>Feni Lanka Power</v>
      </c>
      <c r="D104" s="600"/>
      <c r="E104" s="2026" t="str">
        <f>[1]Master!DK4</f>
        <v>IPP</v>
      </c>
      <c r="F104" s="2027" t="str">
        <f>[1]Master!DK6</f>
        <v>7*18.415+1*9.78</v>
      </c>
      <c r="G104" s="2026">
        <f>[1]Master!DK8</f>
        <v>114</v>
      </c>
      <c r="H104" s="2028">
        <f>[1]YesterdayGen!DK34</f>
        <v>0</v>
      </c>
      <c r="I104" s="2029">
        <f>[1]YesterdayGen!DK31</f>
        <v>0</v>
      </c>
      <c r="J104" s="2025" t="str">
        <f>IF([1]EvReport!L104= 0, " ",[1]EvReport!L104)</f>
        <v>Line S/D</v>
      </c>
    </row>
    <row r="105" spans="1:10" ht="18">
      <c r="A105" s="7"/>
      <c r="B105" s="602">
        <v>80</v>
      </c>
      <c r="C105" s="412" t="str">
        <f>[1]Master!DL3</f>
        <v>Chowmuhani 113 MW</v>
      </c>
      <c r="D105" s="606"/>
      <c r="E105" s="602" t="str">
        <f>[1]Master!DL4</f>
        <v>IPP</v>
      </c>
      <c r="F105" s="602" t="str">
        <f>[1]Master!DL6</f>
        <v>12*9.78+2*3.1</v>
      </c>
      <c r="G105" s="602">
        <f>[1]Master!DL8</f>
        <v>113</v>
      </c>
      <c r="H105" s="607">
        <f>[1]YesterdayGen!DL34</f>
        <v>95</v>
      </c>
      <c r="I105" s="432">
        <f>[1]YesterdayGen!DL31</f>
        <v>796320</v>
      </c>
      <c r="J105" s="413" t="str">
        <f>IF([1]EvReport!L105= 0, " ",[1]EvReport!L105)</f>
        <v>Fuel shortage</v>
      </c>
    </row>
    <row r="106" spans="1:10" ht="18.75" thickBot="1">
      <c r="A106" s="7"/>
      <c r="B106" s="1283">
        <v>81</v>
      </c>
      <c r="C106" s="1284" t="str">
        <f>[1]Master!DT3</f>
        <v>Bhairob 54.5 MW</v>
      </c>
      <c r="D106" s="1285"/>
      <c r="E106" s="1283" t="str">
        <f>[1]Master!DT4</f>
        <v>IPP</v>
      </c>
      <c r="F106" s="1283" t="str">
        <f>[1]Master!DT6</f>
        <v>3*18.2</v>
      </c>
      <c r="G106" s="1283">
        <f>[1]Master!DT8</f>
        <v>54</v>
      </c>
      <c r="H106" s="1286">
        <f>[1]YesterdayGen!DT34</f>
        <v>17</v>
      </c>
      <c r="I106" s="1287">
        <f>[1]YesterdayGen!DT31</f>
        <v>234720</v>
      </c>
      <c r="J106" s="1288" t="str">
        <f>IF([1]EvReport!L106= 0, " ",[1]EvReport!L106)</f>
        <v>Fuel shortage</v>
      </c>
    </row>
    <row r="107" spans="1:10" ht="18.75" thickBot="1">
      <c r="A107" s="7"/>
      <c r="B107" s="620">
        <v>82</v>
      </c>
      <c r="C107" s="752" t="str">
        <f>[1]Master!DV3</f>
        <v xml:space="preserve">Chandpur 115(Doreen) </v>
      </c>
      <c r="D107" s="617"/>
      <c r="E107" s="618" t="str">
        <f>[1]Master!DV4</f>
        <v>IPP</v>
      </c>
      <c r="F107" s="759" t="str">
        <f>[1]Master!DV6</f>
        <v>4*18.5+2*22.5</v>
      </c>
      <c r="G107" s="620">
        <f>[1]Master!DV8</f>
        <v>115</v>
      </c>
      <c r="H107" s="753">
        <f>[1]YesterdayGen!DV34</f>
        <v>53</v>
      </c>
      <c r="I107" s="619">
        <f>[1]YesterdayGen!DV31</f>
        <v>275520</v>
      </c>
      <c r="J107" s="613" t="str">
        <f>IF([1]EvReport!L107= 0, " ",[1]EvReport!L107)</f>
        <v>Fuel shortage</v>
      </c>
    </row>
    <row r="108" spans="1:10" ht="19.5" thickBot="1">
      <c r="A108" s="7"/>
      <c r="B108" s="760"/>
      <c r="C108" s="422" t="s">
        <v>562</v>
      </c>
      <c r="D108" s="422"/>
      <c r="E108" s="423"/>
      <c r="F108" s="428"/>
      <c r="G108" s="424">
        <f>SUM(G82:G107)</f>
        <v>2951</v>
      </c>
      <c r="H108" s="424">
        <f>SUM(H82:H107)</f>
        <v>1216</v>
      </c>
      <c r="I108" s="424">
        <f>SUM(I82:I107)</f>
        <v>25354210</v>
      </c>
      <c r="J108" s="425" t="str">
        <f>IF([1]EvReport!L108 = 0, " ",[1]EvReport!L108)</f>
        <v xml:space="preserve"> </v>
      </c>
    </row>
    <row r="109" spans="1:10" ht="18">
      <c r="A109" s="7"/>
      <c r="B109" s="1160">
        <v>83</v>
      </c>
      <c r="C109" s="2030" t="str">
        <f>[1]Master!BX3</f>
        <v>RPCL 210MW CCPP</v>
      </c>
      <c r="D109" s="1168"/>
      <c r="E109" s="1160" t="str">
        <f>[1]Master!BX4</f>
        <v>IPP</v>
      </c>
      <c r="F109" s="1160" t="str">
        <f>[1]Master!BX6</f>
        <v>4*35+1*70</v>
      </c>
      <c r="G109" s="1160">
        <f>[1]Master!BX8</f>
        <v>202</v>
      </c>
      <c r="H109" s="1164">
        <f>[1]YesterdayGen!BX34</f>
        <v>67</v>
      </c>
      <c r="I109" s="1169">
        <f>[1]YesterdayGen!BX31</f>
        <v>1566720</v>
      </c>
      <c r="J109" s="411" t="str">
        <f>IF([1]EvReport!L109 = 0, " ",[1]EvReport!L109)</f>
        <v>Gas shortage</v>
      </c>
    </row>
    <row r="110" spans="1:10" ht="18">
      <c r="A110" s="7"/>
      <c r="B110" s="1160">
        <v>84</v>
      </c>
      <c r="C110" s="2032" t="str">
        <f>[1]Master!BZ3</f>
        <v>Tangail  22 MW PP (Doreen)</v>
      </c>
      <c r="D110" s="2046"/>
      <c r="E110" s="2018" t="str">
        <f>[1]Master!BZ4</f>
        <v>SIPP, PDB</v>
      </c>
      <c r="F110" s="2018" t="str">
        <f>[1]Master!BZ6</f>
        <v>8*2.90</v>
      </c>
      <c r="G110" s="2021">
        <f>[1]Master!BZ8</f>
        <v>22</v>
      </c>
      <c r="H110" s="2024">
        <f>[1]YesterdayGen!BZ34</f>
        <v>0</v>
      </c>
      <c r="I110" s="1342">
        <f>[1]YesterdayGen!BZ31</f>
        <v>0</v>
      </c>
      <c r="J110" s="413" t="str">
        <f>IF([1]EvReport!L110 = 0, " ",[1]EvReport!L110)</f>
        <v>Contract Expired</v>
      </c>
    </row>
    <row r="111" spans="1:10" ht="18">
      <c r="A111" s="7"/>
      <c r="B111" s="1160">
        <v>85</v>
      </c>
      <c r="C111" s="2031" t="str">
        <f>[1]Master!BY3</f>
        <v>Jamalpur 95 MW PP(Powerpac)</v>
      </c>
      <c r="D111" s="2046"/>
      <c r="E111" s="429" t="str">
        <f>[1]Master!BY4</f>
        <v>IPP</v>
      </c>
      <c r="F111" s="2018">
        <f>[1]Master!BY6</f>
        <v>0</v>
      </c>
      <c r="G111" s="2021">
        <f>[1]Master!BY8</f>
        <v>0</v>
      </c>
      <c r="H111" s="2024">
        <f>[1]YesterdayGen!BY34</f>
        <v>0</v>
      </c>
      <c r="I111" s="1342">
        <f>[1]YesterdayGen!BY31</f>
        <v>0</v>
      </c>
      <c r="J111" s="413" t="str">
        <f>IF([1]EvReport!L111 = 0, " ",[1]EvReport!L111)</f>
        <v>Under maint.</v>
      </c>
    </row>
    <row r="112" spans="1:10" ht="18">
      <c r="A112" s="7"/>
      <c r="B112" s="1160">
        <v>86</v>
      </c>
      <c r="C112" s="2044" t="str">
        <f>[1]Master!CA3</f>
        <v>Sarishabari 3 MW Solar Plant</v>
      </c>
      <c r="D112" s="2047"/>
      <c r="E112" s="2039" t="str">
        <f>[1]Master!CA4</f>
        <v>IPP</v>
      </c>
      <c r="F112" s="2039" t="str">
        <f>[1]Master!CA6</f>
        <v>1*3</v>
      </c>
      <c r="G112" s="2026">
        <f>[1]Master!CA8</f>
        <v>3</v>
      </c>
      <c r="H112" s="2028">
        <f>[1]YesterdayGen!CA34</f>
        <v>0</v>
      </c>
      <c r="I112" s="2048">
        <f>[1]YesterdayGen!CA31</f>
        <v>10800</v>
      </c>
      <c r="J112" s="413" t="str">
        <f>IF([1]EvReport!L112 = 0, " ",[1]EvReport!L112)</f>
        <v xml:space="preserve"> </v>
      </c>
    </row>
    <row r="113" spans="1:10" ht="18">
      <c r="A113" s="7"/>
      <c r="B113" s="1160">
        <v>87</v>
      </c>
      <c r="C113" s="599" t="str">
        <f>[1]Master!CV3</f>
        <v xml:space="preserve"> Mymensingh 200 MW PP (United)</v>
      </c>
      <c r="D113" s="600"/>
      <c r="E113" s="616" t="str">
        <f>[1]Master!CV4</f>
        <v>IPP</v>
      </c>
      <c r="F113" s="757" t="str">
        <f>[1]Master!CV6</f>
        <v>9.78*21</v>
      </c>
      <c r="G113" s="602">
        <f>[1]Master!CV8</f>
        <v>200</v>
      </c>
      <c r="H113" s="603">
        <f>[1]YesterdayGen!CV34</f>
        <v>9</v>
      </c>
      <c r="I113" s="604">
        <f>[1]YesterdayGen!CV31</f>
        <v>180000</v>
      </c>
      <c r="J113" s="413" t="str">
        <f>IF([1]EvReport!L113 = 0, " ",[1]EvReport!L113)</f>
        <v>Fuel shortage</v>
      </c>
    </row>
    <row r="114" spans="1:10" ht="18">
      <c r="A114" s="7"/>
      <c r="B114" s="2021">
        <v>88</v>
      </c>
      <c r="C114" s="599" t="str">
        <f>[1]Master!DD3</f>
        <v>Jamalpur 115 MW PP (United)</v>
      </c>
      <c r="D114" s="600"/>
      <c r="E114" s="2039" t="str">
        <f>[1]Master!DD4</f>
        <v>IPP</v>
      </c>
      <c r="F114" s="2040" t="str">
        <f>[1]Master!DD6</f>
        <v>9.78*12</v>
      </c>
      <c r="G114" s="2026">
        <f>[1]Master!DD8</f>
        <v>115</v>
      </c>
      <c r="H114" s="2028">
        <f>[1]YesterdayGen!DD34</f>
        <v>69</v>
      </c>
      <c r="I114" s="2029">
        <f>[1]YesterdayGen!DD31</f>
        <v>919200</v>
      </c>
      <c r="J114" s="413" t="str">
        <f>IF([1]EvReport!L114 = 0, " ",[1]EvReport!L114)</f>
        <v>Fuel shortage</v>
      </c>
    </row>
    <row r="115" spans="1:10" ht="18">
      <c r="A115" s="7"/>
      <c r="B115" s="602">
        <v>89</v>
      </c>
      <c r="C115" s="412" t="str">
        <f>[1]Master!DP3</f>
        <v>Sutiakhali 50 MW Solar PP</v>
      </c>
      <c r="D115" s="606"/>
      <c r="E115" s="616" t="str">
        <f>[1]Master!DP4</f>
        <v>IPP</v>
      </c>
      <c r="F115" s="616">
        <f>[1]Master!DP6</f>
        <v>50</v>
      </c>
      <c r="G115" s="602">
        <f>[1]Master!DP8</f>
        <v>50</v>
      </c>
      <c r="H115" s="607">
        <f>[1]YesterdayGen!DP34</f>
        <v>0</v>
      </c>
      <c r="I115" s="432">
        <f>[1]YesterdayGen!DP31</f>
        <v>271590</v>
      </c>
      <c r="J115" s="413" t="str">
        <f>IF([1]EvReport!L115 = 0, " ",[1]EvReport!L115)</f>
        <v xml:space="preserve"> </v>
      </c>
    </row>
    <row r="116" spans="1:10" ht="18.75" thickBot="1">
      <c r="A116" s="7"/>
      <c r="B116" s="1283">
        <v>90</v>
      </c>
      <c r="C116" s="1284" t="str">
        <f>[1]Master!AV3</f>
        <v>Tangail Palli Power Gen 22 MW</v>
      </c>
      <c r="D116" s="1285"/>
      <c r="E116" s="1291" t="str">
        <f>[1]Master!AV4</f>
        <v>IPP</v>
      </c>
      <c r="F116" s="1291" t="str">
        <f>[1]Master!AV6</f>
        <v>4*6.7</v>
      </c>
      <c r="G116" s="1283">
        <f>[1]Master!AV8</f>
        <v>22</v>
      </c>
      <c r="H116" s="1286">
        <f>[1]YesterdayGen!AV34</f>
        <v>6</v>
      </c>
      <c r="I116" s="1287">
        <f>[1]YesterdayGen!AV31</f>
        <v>44880</v>
      </c>
      <c r="J116" s="413" t="str">
        <f>IF([1]EvReport!L116 = 0, " ",[1]EvReport!L116)</f>
        <v>Fuel shortage</v>
      </c>
    </row>
    <row r="117" spans="1:10" ht="19.5" thickBot="1">
      <c r="A117" s="7"/>
      <c r="B117" s="421"/>
      <c r="C117" s="422" t="s">
        <v>149</v>
      </c>
      <c r="D117" s="422"/>
      <c r="E117" s="423"/>
      <c r="F117" s="428"/>
      <c r="G117" s="424">
        <f>SUM(G109:G116)</f>
        <v>614</v>
      </c>
      <c r="H117" s="424">
        <f>SUM(H109:H116)</f>
        <v>151</v>
      </c>
      <c r="I117" s="424">
        <f>SUM(I109:I116)</f>
        <v>2993190</v>
      </c>
      <c r="J117" s="425" t="s">
        <v>0</v>
      </c>
    </row>
    <row r="118" spans="1:10" ht="18">
      <c r="A118" s="7"/>
      <c r="B118" s="1160">
        <v>91</v>
      </c>
      <c r="C118" s="2030" t="str">
        <f>[1]Master!CB3</f>
        <v>Fenchugonj CCPP Phase-1</v>
      </c>
      <c r="D118" s="2007"/>
      <c r="E118" s="1162" t="str">
        <f>[1]Master!CB4</f>
        <v>PDB</v>
      </c>
      <c r="F118" s="427" t="str">
        <f>[1]Master!CB6</f>
        <v>2*32+1*33</v>
      </c>
      <c r="G118" s="1160">
        <f>[1]Master!CB8</f>
        <v>70</v>
      </c>
      <c r="H118" s="1164">
        <f>[1]YesterdayGen!CB34</f>
        <v>38</v>
      </c>
      <c r="I118" s="1169">
        <f>[1]YesterdayGen!CB31</f>
        <v>903000</v>
      </c>
      <c r="J118" s="411" t="str">
        <f>IF([1]EvReport!L118 = 0, " ",[1]EvReport!L118)</f>
        <v>Machine problem</v>
      </c>
    </row>
    <row r="119" spans="1:10" ht="18">
      <c r="A119" s="7"/>
      <c r="B119" s="1160">
        <v>92</v>
      </c>
      <c r="C119" s="2031" t="str">
        <f>[1]Master!CC3</f>
        <v>Fenchugonj CCPP Phase-2</v>
      </c>
      <c r="D119" s="2007"/>
      <c r="E119" s="2011" t="str">
        <f>[1]Master!CC4</f>
        <v>PDB</v>
      </c>
      <c r="F119" s="2041" t="str">
        <f>[1]Master!CC6</f>
        <v>2*35+1*35</v>
      </c>
      <c r="G119" s="2009">
        <f>[1]Master!CC8</f>
        <v>90</v>
      </c>
      <c r="H119" s="1164">
        <f>[1]YesterdayGen!CC34</f>
        <v>40</v>
      </c>
      <c r="I119" s="1339">
        <f>[1]YesterdayGen!CC31</f>
        <v>947040</v>
      </c>
      <c r="J119" s="413" t="str">
        <f>IF([1]EvReport!L119 = 0, " ",[1]EvReport!L119)</f>
        <v>Machine problem</v>
      </c>
    </row>
    <row r="120" spans="1:10" ht="18">
      <c r="A120" s="7"/>
      <c r="B120" s="1160">
        <v>93</v>
      </c>
      <c r="C120" s="2031" t="str">
        <f>[1]Master!CF3</f>
        <v>Kushiara 163 MW CCPP (KP)</v>
      </c>
      <c r="D120" s="7"/>
      <c r="E120" s="2011" t="str">
        <f>[1]Master!CF4</f>
        <v>IPP</v>
      </c>
      <c r="F120" s="2041" t="str">
        <f>[1]Master!CF6</f>
        <v>1*109+1*54</v>
      </c>
      <c r="G120" s="2009">
        <f>[1]Master!CF8</f>
        <v>163</v>
      </c>
      <c r="H120" s="1164">
        <f>[1]YesterdayGen!CF34</f>
        <v>163</v>
      </c>
      <c r="I120" s="1339">
        <f>[1]YesterdayGen!CF31</f>
        <v>3556636</v>
      </c>
      <c r="J120" s="413" t="str">
        <f>IF([1]EvReport!L120 = 0, " ",[1]EvReport!L120)</f>
        <v xml:space="preserve"> </v>
      </c>
    </row>
    <row r="121" spans="1:10" ht="18">
      <c r="A121" s="7"/>
      <c r="B121" s="1160">
        <v>94</v>
      </c>
      <c r="C121" s="2031" t="str">
        <f>[1]Master!CG3</f>
        <v>Shajibazar 330 MW CCPP</v>
      </c>
      <c r="D121" s="2007"/>
      <c r="E121" s="2011" t="str">
        <f>[1]Master!CG4</f>
        <v>PDB</v>
      </c>
      <c r="F121" s="2041" t="str">
        <f>[1]Master!CG6</f>
        <v>3*110</v>
      </c>
      <c r="G121" s="2009">
        <f>[1]Master!CG8</f>
        <v>330</v>
      </c>
      <c r="H121" s="1164">
        <f>[1]YesterdayGen!CG34</f>
        <v>0</v>
      </c>
      <c r="I121" s="1339">
        <f>[1]YesterdayGen!CG31</f>
        <v>0</v>
      </c>
      <c r="J121" s="413" t="str">
        <f>IF([1]EvReport!L121 = 0, " ",[1]EvReport!L121)</f>
        <v>Under maint.</v>
      </c>
    </row>
    <row r="122" spans="1:10" ht="18">
      <c r="A122" s="7"/>
      <c r="B122" s="1160">
        <v>95</v>
      </c>
      <c r="C122" s="2032" t="str">
        <f>[1]Master!CD3</f>
        <v xml:space="preserve">Fenchugonj 51 MW PP  (Barakatullah) </v>
      </c>
      <c r="D122" s="2016"/>
      <c r="E122" s="2011" t="str">
        <f>[1]Master!CD4</f>
        <v xml:space="preserve">RPP </v>
      </c>
      <c r="F122" s="2035" t="str">
        <f>[1]Master!CD6</f>
        <v>19*2.90</v>
      </c>
      <c r="G122" s="2009">
        <f>[1]Master!CD8</f>
        <v>51</v>
      </c>
      <c r="H122" s="2010">
        <f>[1]YesterdayGen!CD34</f>
        <v>0</v>
      </c>
      <c r="I122" s="1339">
        <f>[1]YesterdayGen!CD31</f>
        <v>336600</v>
      </c>
      <c r="J122" s="413" t="str">
        <f>IF([1]EvReport!L122 = 0, " ",[1]EvReport!L122)</f>
        <v>Gas shortage</v>
      </c>
    </row>
    <row r="123" spans="1:10" ht="18">
      <c r="A123" s="7"/>
      <c r="B123" s="1160"/>
      <c r="C123" s="2032" t="str">
        <f>[1]Master!CE3</f>
        <v>Fenchuganj  44 MW (Energyprima)</v>
      </c>
      <c r="D123" s="2016"/>
      <c r="E123" s="2011" t="str">
        <f>[1]Master!CE4</f>
        <v>NENP</v>
      </c>
      <c r="F123" s="2035" t="str">
        <f>[1]Master!CE6</f>
        <v>12*3.3+5*2</v>
      </c>
      <c r="G123" s="2009">
        <f>[1]Master!CE8</f>
        <v>50</v>
      </c>
      <c r="H123" s="2010">
        <f>[1]YesterdayGen!CE34</f>
        <v>0</v>
      </c>
      <c r="I123" s="1339">
        <f>[1]YesterdayGen!CE31</f>
        <v>260208</v>
      </c>
      <c r="J123" s="413" t="str">
        <f>IF([1]EvReport!L123 = 0, " ",[1]EvReport!L123)</f>
        <v>Gas shortage</v>
      </c>
    </row>
    <row r="124" spans="1:10" ht="18">
      <c r="A124" s="7"/>
      <c r="B124" s="1160">
        <v>96</v>
      </c>
      <c r="C124" s="2032" t="str">
        <f>[1]Master!CQ3</f>
        <v>Hobiganj  11 MW PP Cofidence-E</v>
      </c>
      <c r="D124" s="2016"/>
      <c r="E124" s="2015" t="str">
        <f>[1]Master!CQ4</f>
        <v>SIPP, REB</v>
      </c>
      <c r="F124" s="2035" t="str">
        <f>[1]Master!CQ6</f>
        <v>4*2.90</v>
      </c>
      <c r="G124" s="2009">
        <f>[1]Master!CQ8</f>
        <v>11</v>
      </c>
      <c r="H124" s="2010">
        <f>[1]YesterdayGen!CQ34</f>
        <v>0</v>
      </c>
      <c r="I124" s="1339">
        <f>[1]YesterdayGen!CQ31</f>
        <v>0</v>
      </c>
      <c r="J124" s="413" t="str">
        <f>IF([1]EvReport!L124 = 0, " ",[1]EvReport!L124)</f>
        <v>Gas shortage</v>
      </c>
    </row>
    <row r="125" spans="1:10" ht="18">
      <c r="A125" s="7"/>
      <c r="B125" s="1160">
        <v>97</v>
      </c>
      <c r="C125" s="2031" t="str">
        <f>[1]Master!CH3</f>
        <v xml:space="preserve">Shahjibazar GTPP Unit- 8 &amp; 9 </v>
      </c>
      <c r="D125" s="2007"/>
      <c r="E125" s="2011" t="str">
        <f>[1]Master!CH4</f>
        <v>PDB</v>
      </c>
      <c r="F125" s="2041" t="str">
        <f>[1]Master!CH6</f>
        <v>2*35</v>
      </c>
      <c r="G125" s="2013">
        <f>[1]Master!CH8</f>
        <v>66</v>
      </c>
      <c r="H125" s="2010">
        <f>[1]YesterdayGen!CH34</f>
        <v>20</v>
      </c>
      <c r="I125" s="1338">
        <f>[1]YesterdayGen!CH31</f>
        <v>531360</v>
      </c>
      <c r="J125" s="413" t="str">
        <f>IF([1]EvReport!L125 = 0, " ",[1]EvReport!L125)</f>
        <v>GT-9 Under maint.</v>
      </c>
    </row>
    <row r="126" spans="1:10" ht="18">
      <c r="A126" s="7"/>
      <c r="B126" s="1160">
        <v>98</v>
      </c>
      <c r="C126" s="2031" t="str">
        <f>[1]Master!CI3</f>
        <v>Shahjibazar 86 MW PP (Shahjibazar)</v>
      </c>
      <c r="D126" s="2007"/>
      <c r="E126" s="2011" t="str">
        <f>[1]Master!CI4</f>
        <v xml:space="preserve">RPP </v>
      </c>
      <c r="F126" s="2041" t="str">
        <f>[1]Master!CI6</f>
        <v>32*2.90</v>
      </c>
      <c r="G126" s="2013">
        <f>[1]Master!CI8</f>
        <v>86</v>
      </c>
      <c r="H126" s="2010">
        <f>[1]YesterdayGen!CI34</f>
        <v>0</v>
      </c>
      <c r="I126" s="1339">
        <f>[1]YesterdayGen!CI31</f>
        <v>0</v>
      </c>
      <c r="J126" s="413" t="str">
        <f>IF([1]EvReport!L126 = 0, " ",[1]EvReport!L126)</f>
        <v>Contract Expired</v>
      </c>
    </row>
    <row r="127" spans="1:10" ht="18">
      <c r="A127" s="7"/>
      <c r="B127" s="1160">
        <v>99</v>
      </c>
      <c r="C127" s="2031" t="str">
        <f>[1]Master!DS3</f>
        <v>Shahjibazar 100 MW GTPP</v>
      </c>
      <c r="D127" s="2007"/>
      <c r="E127" s="2011" t="str">
        <f>[1]Master!DS4</f>
        <v>PDB</v>
      </c>
      <c r="F127" s="2041" t="str">
        <f>[1]Master!DS6</f>
        <v>1*100</v>
      </c>
      <c r="G127" s="2013">
        <f>[1]Master!DS8</f>
        <v>100</v>
      </c>
      <c r="H127" s="2010">
        <f>[1]YesterdayGen!DS34</f>
        <v>80</v>
      </c>
      <c r="I127" s="1339">
        <f>[1]YesterdayGen!DS31</f>
        <v>454127</v>
      </c>
      <c r="J127" s="413" t="str">
        <f>IF([1]EvReport!L127= 0, " ",[1]EvReport!L127)</f>
        <v>On test.</v>
      </c>
    </row>
    <row r="128" spans="1:10" ht="18">
      <c r="A128" s="7"/>
      <c r="B128" s="1160">
        <v>100</v>
      </c>
      <c r="C128" s="2032" t="str">
        <f>[1]Master!CK3</f>
        <v>Sylhet 225 MW CCPP</v>
      </c>
      <c r="D128" s="2016"/>
      <c r="E128" s="2011" t="str">
        <f>[1]Master!CK4</f>
        <v>PDB</v>
      </c>
      <c r="F128" s="2035" t="str">
        <f>[1]Master!CK6</f>
        <v>1*142+1*89</v>
      </c>
      <c r="G128" s="2009">
        <f>[1]Master!CK8</f>
        <v>231</v>
      </c>
      <c r="H128" s="2010">
        <f>[1]YesterdayGen!CK34</f>
        <v>137</v>
      </c>
      <c r="I128" s="1339">
        <f>[1]YesterdayGen!CK31</f>
        <v>1354780</v>
      </c>
      <c r="J128" s="413" t="str">
        <f>IF([1]EvReport!L128 = 0, " ",[1]EvReport!L128)</f>
        <v>ST under maint</v>
      </c>
    </row>
    <row r="129" spans="1:10" ht="18">
      <c r="A129" s="7"/>
      <c r="B129" s="1160">
        <v>101</v>
      </c>
      <c r="C129" s="2031" t="str">
        <f>[1]Master!CL3</f>
        <v>Sylhet  20 MW GTPP</v>
      </c>
      <c r="D129" s="2007"/>
      <c r="E129" s="2011" t="str">
        <f>[1]Master!CL4</f>
        <v>PDB</v>
      </c>
      <c r="F129" s="2041" t="str">
        <f>[1]Master!CL6</f>
        <v>1*20</v>
      </c>
      <c r="G129" s="2009">
        <f>[1]Master!CL8</f>
        <v>20</v>
      </c>
      <c r="H129" s="2010">
        <f>[1]YesterdayGen!CL34</f>
        <v>18</v>
      </c>
      <c r="I129" s="1340">
        <f>[1]YesterdayGen!CL31</f>
        <v>405000</v>
      </c>
      <c r="J129" s="413" t="str">
        <f>IF([1]EvReport!L129 = 0, " ",[1]EvReport!L129)</f>
        <v>Gas shortage</v>
      </c>
    </row>
    <row r="130" spans="1:10" ht="18">
      <c r="A130" s="7"/>
      <c r="B130" s="1160"/>
      <c r="C130" s="2031" t="str">
        <f>[1]Master!CM3</f>
        <v xml:space="preserve"> Sylhet  50 MW PP (EPL)</v>
      </c>
      <c r="D130" s="2007"/>
      <c r="E130" s="2011" t="str">
        <f>[1]Master!CM4</f>
        <v>NENP</v>
      </c>
      <c r="F130" s="2041" t="str">
        <f>[1]Master!CM6</f>
        <v>27*2</v>
      </c>
      <c r="G130" s="2009">
        <f>[1]Master!CM8</f>
        <v>0</v>
      </c>
      <c r="H130" s="2010">
        <f>[1]YesterdayGen!CM34</f>
        <v>0</v>
      </c>
      <c r="I130" s="1339">
        <f>[1]YesterdayGen!CM31</f>
        <v>0</v>
      </c>
      <c r="J130" s="413" t="str">
        <f>IF([1]EvReport!L130 = 0, " ",[1]EvReport!L130)</f>
        <v>Contract Expired</v>
      </c>
    </row>
    <row r="131" spans="1:10" ht="18">
      <c r="A131" s="7"/>
      <c r="B131" s="1160">
        <v>102</v>
      </c>
      <c r="C131" s="2031" t="str">
        <f>[1]Master!CP3</f>
        <v>Shahjahanulla 25 MW PP</v>
      </c>
      <c r="D131" s="2007"/>
      <c r="E131" s="2023" t="str">
        <f>[1]Master!CP4</f>
        <v>SIPP, REB</v>
      </c>
      <c r="F131" s="2035" t="str">
        <f>[1]Master!CP6</f>
        <v>3*9.34</v>
      </c>
      <c r="G131" s="2021">
        <f>[1]Master!CP8</f>
        <v>25</v>
      </c>
      <c r="H131" s="2024">
        <f>[1]YesterdayGen!CP34</f>
        <v>16</v>
      </c>
      <c r="I131" s="1342">
        <f>[1]YesterdayGen!CP31</f>
        <v>385632</v>
      </c>
      <c r="J131" s="413" t="str">
        <f>IF([1]EvReport!L131 = 0, " ",[1]EvReport!L131)</f>
        <v>Gas shortage</v>
      </c>
    </row>
    <row r="132" spans="1:10" ht="18">
      <c r="A132" s="7"/>
      <c r="B132" s="1160">
        <v>103</v>
      </c>
      <c r="C132" s="599" t="str">
        <f>[1]Master!CO3</f>
        <v>Bibiana-II 341 MW CCPP (Summit)</v>
      </c>
      <c r="D132" s="600"/>
      <c r="E132" s="602" t="str">
        <f>[1]Master!CO4</f>
        <v>IPP</v>
      </c>
      <c r="F132" s="757" t="str">
        <f>[1]Master!CO6</f>
        <v>1*222+1*119</v>
      </c>
      <c r="G132" s="602">
        <f>[1]Master!CO8</f>
        <v>341</v>
      </c>
      <c r="H132" s="603">
        <f>[1]YesterdayGen!CO34</f>
        <v>285</v>
      </c>
      <c r="I132" s="604">
        <f>[1]YesterdayGen!CO31</f>
        <v>7152000</v>
      </c>
      <c r="J132" s="413" t="str">
        <f>IF([1]EvReport!L132 = 0, " ",[1]EvReport!L132)</f>
        <v>FGMO</v>
      </c>
    </row>
    <row r="133" spans="1:10" ht="18">
      <c r="A133" s="7"/>
      <c r="B133" s="2021">
        <v>104</v>
      </c>
      <c r="C133" s="599" t="str">
        <f>[1]Master!DC3</f>
        <v>Bibiyana-III  400 MW CCPP</v>
      </c>
      <c r="D133" s="600"/>
      <c r="E133" s="2026" t="str">
        <f>[1]Master!DC4</f>
        <v>PDB</v>
      </c>
      <c r="F133" s="2040" t="str">
        <f>[1]Master!DC6</f>
        <v>285*1+134*1</v>
      </c>
      <c r="G133" s="2026">
        <f>[1]Master!DC8</f>
        <v>400</v>
      </c>
      <c r="H133" s="2028">
        <f>[1]YesterdayGen!DC34</f>
        <v>366</v>
      </c>
      <c r="I133" s="2029">
        <f>[1]YesterdayGen!DC31</f>
        <v>8471000</v>
      </c>
      <c r="J133" s="2025" t="str">
        <f>IF([1]EvReport!L133= 0, " ",[1]EvReport!L133)</f>
        <v>FGMO</v>
      </c>
    </row>
    <row r="134" spans="1:10" ht="18">
      <c r="A134" s="7"/>
      <c r="B134" s="602">
        <v>105</v>
      </c>
      <c r="C134" s="412" t="str">
        <f>[1]Master!CN3</f>
        <v xml:space="preserve">Sylhet 10MW PP (Desh)  </v>
      </c>
      <c r="D134" s="606"/>
      <c r="E134" s="602" t="str">
        <f>[1]Master!CN4</f>
        <v xml:space="preserve">RPP </v>
      </c>
      <c r="F134" s="602" t="str">
        <f>[1]Master!CN6</f>
        <v>6*1.95</v>
      </c>
      <c r="G134" s="602">
        <f>[1]Master!CN8</f>
        <v>10</v>
      </c>
      <c r="H134" s="607">
        <f>[1]YesterdayGen!CN34</f>
        <v>10</v>
      </c>
      <c r="I134" s="432">
        <f>[1]YesterdayGen!CN31</f>
        <v>236700</v>
      </c>
      <c r="J134" s="413" t="str">
        <f>IF([1]EvReport!L134 = 0, " ",[1]EvReport!L134)</f>
        <v xml:space="preserve"> </v>
      </c>
    </row>
    <row r="135" spans="1:10" ht="18.75" thickBot="1">
      <c r="A135" s="7"/>
      <c r="B135" s="1283">
        <v>106</v>
      </c>
      <c r="C135" s="1284" t="str">
        <f>[1]Master!DN3</f>
        <v>Bibiyana South 400 MW</v>
      </c>
      <c r="D135" s="1285"/>
      <c r="E135" s="1283" t="str">
        <f>[1]Master!DN4</f>
        <v>PDB</v>
      </c>
      <c r="F135" s="1283" t="str">
        <f>[1]Master!DN6</f>
        <v>400 MW</v>
      </c>
      <c r="G135" s="1283">
        <f>[1]Master!DN8</f>
        <v>383</v>
      </c>
      <c r="H135" s="1286">
        <f>[1]YesterdayGen!DN34</f>
        <v>340</v>
      </c>
      <c r="I135" s="1287">
        <f>[1]YesterdayGen!DN31</f>
        <v>7778000</v>
      </c>
      <c r="J135" s="1288" t="str">
        <f>IF([1]EvReport!L135= 0, " ",[1]EvReport!L135)</f>
        <v>FGMO</v>
      </c>
    </row>
    <row r="136" spans="1:10" ht="19.5" thickBot="1">
      <c r="A136" s="7"/>
      <c r="B136" s="421"/>
      <c r="C136" s="422" t="s">
        <v>162</v>
      </c>
      <c r="D136" s="422"/>
      <c r="E136" s="423"/>
      <c r="F136" s="428"/>
      <c r="G136" s="424">
        <f>SUM(G118:G135)</f>
        <v>2427</v>
      </c>
      <c r="H136" s="424">
        <f>SUM(H118:H135)</f>
        <v>1513</v>
      </c>
      <c r="I136" s="424">
        <f>SUM(I118:I135)</f>
        <v>32772083</v>
      </c>
      <c r="J136" s="425" t="s">
        <v>0</v>
      </c>
    </row>
    <row r="137" spans="1:10" ht="18">
      <c r="A137" s="7"/>
      <c r="B137" s="1160">
        <v>107</v>
      </c>
      <c r="C137" s="2030" t="str">
        <f>[1]Master!EI3</f>
        <v>Bheramara GTPP Unit-3</v>
      </c>
      <c r="D137" s="1168"/>
      <c r="E137" s="1160" t="str">
        <f>[1]Master!EI4</f>
        <v>PDB</v>
      </c>
      <c r="F137" s="1160" t="str">
        <f>[1]Master!EI6</f>
        <v>1*20</v>
      </c>
      <c r="G137" s="1160">
        <f>[1]Master!EI8</f>
        <v>16</v>
      </c>
      <c r="H137" s="1164">
        <f>[1]YesterdayGen!EI34</f>
        <v>0</v>
      </c>
      <c r="I137" s="1169">
        <f>[1]YesterdayGen!EI31</f>
        <v>0</v>
      </c>
      <c r="J137" s="411" t="str">
        <f>IF([1]EvReport!L137 = 0, " ",[1]EvReport!L137)</f>
        <v>Reserve</v>
      </c>
    </row>
    <row r="138" spans="1:10" ht="18">
      <c r="A138" s="7"/>
      <c r="B138" s="1160" t="s">
        <v>142</v>
      </c>
      <c r="C138" s="2049" t="str">
        <f>[1]Master!EH3</f>
        <v>Bheramara (HVDC )</v>
      </c>
      <c r="D138" s="2050"/>
      <c r="E138" s="2009" t="str">
        <f>[1]Master!EH4</f>
        <v>Imported power</v>
      </c>
      <c r="F138" s="2009" t="str">
        <f>[1]Master!EH6</f>
        <v>2*500</v>
      </c>
      <c r="G138" s="2009">
        <f>[1]Master!EH8</f>
        <v>1000</v>
      </c>
      <c r="H138" s="1164">
        <f>[1]YesterdayGen!EH34</f>
        <v>618</v>
      </c>
      <c r="I138" s="1339">
        <f>[1]YesterdayGen!EH31</f>
        <v>18827636</v>
      </c>
      <c r="J138" s="413" t="str">
        <f>IF([1]EvReport!L138 = 0, " ",[1]EvReport!L138)</f>
        <v xml:space="preserve"> </v>
      </c>
    </row>
    <row r="139" spans="1:10" ht="18">
      <c r="A139" s="7"/>
      <c r="B139" s="1160">
        <v>108</v>
      </c>
      <c r="C139" s="2031" t="str">
        <f>[1]Master!EL3</f>
        <v>Khulna 115 PP MW (KPCL-2)</v>
      </c>
      <c r="D139" s="2050"/>
      <c r="E139" s="2009" t="str">
        <f>[1]Master!EL4</f>
        <v>NENP</v>
      </c>
      <c r="F139" s="2009" t="str">
        <f>[1]Master!EL6</f>
        <v>7*17</v>
      </c>
      <c r="G139" s="2009">
        <f>[1]Master!EL8</f>
        <v>115</v>
      </c>
      <c r="H139" s="2010">
        <f>[1]YesterdayGen!EL34</f>
        <v>0</v>
      </c>
      <c r="I139" s="1339">
        <f>[1]YesterdayGen!EL31</f>
        <v>0</v>
      </c>
      <c r="J139" s="413" t="str">
        <f>IF([1]EvReport!L139 = 0, " ",[1]EvReport!L139)</f>
        <v>Fuel shortage</v>
      </c>
    </row>
    <row r="140" spans="1:10" ht="18">
      <c r="A140" s="7"/>
      <c r="B140" s="1160">
        <v>109</v>
      </c>
      <c r="C140" s="2031" t="str">
        <f>[1]Master!EP3</f>
        <v>Faridpur 50 MW Peaking PP</v>
      </c>
      <c r="D140" s="2050"/>
      <c r="E140" s="2009" t="str">
        <f>[1]Master!EP4</f>
        <v>PDB</v>
      </c>
      <c r="F140" s="2009" t="str">
        <f>[1]Master!EP6</f>
        <v>8*6.89</v>
      </c>
      <c r="G140" s="2009">
        <f>[1]Master!EP8</f>
        <v>54</v>
      </c>
      <c r="H140" s="2010">
        <f>[1]YesterdayGen!EP34</f>
        <v>10</v>
      </c>
      <c r="I140" s="1339">
        <f>[1]YesterdayGen!EP31</f>
        <v>11520</v>
      </c>
      <c r="J140" s="413" t="str">
        <f>IF([1]EvReport!L140 = 0, " ",[1]EvReport!L140)</f>
        <v>Low Demand</v>
      </c>
    </row>
    <row r="141" spans="1:10" ht="18">
      <c r="A141" s="7"/>
      <c r="B141" s="1160">
        <v>110</v>
      </c>
      <c r="C141" s="2031" t="str">
        <f>[1]Master!EM3</f>
        <v>Khulna  225 MW CCPP</v>
      </c>
      <c r="D141" s="2050"/>
      <c r="E141" s="2009" t="str">
        <f>[1]Master!EM4</f>
        <v>NWPGCL</v>
      </c>
      <c r="F141" s="2009" t="str">
        <f>[1]Master!EM6</f>
        <v>1*150+1*75</v>
      </c>
      <c r="G141" s="2013">
        <f>[1]Master!EM8</f>
        <v>230</v>
      </c>
      <c r="H141" s="2010">
        <f>[1]YesterdayGen!EM34</f>
        <v>0</v>
      </c>
      <c r="I141" s="1339">
        <f>[1]YesterdayGen!EM31</f>
        <v>0</v>
      </c>
      <c r="J141" s="413" t="str">
        <f>IF([1]EvReport!L141 = 0, " ",[1]EvReport!L141)</f>
        <v>Fuel shortage</v>
      </c>
    </row>
    <row r="142" spans="1:10" ht="18">
      <c r="A142" s="7"/>
      <c r="B142" s="1160">
        <v>111</v>
      </c>
      <c r="C142" s="2031" t="str">
        <f>[1]Master!EQ3</f>
        <v>Gopalganj 100 MW Peaking PP</v>
      </c>
      <c r="D142" s="2050"/>
      <c r="E142" s="2009" t="str">
        <f>[1]Master!EQ4</f>
        <v>PDB</v>
      </c>
      <c r="F142" s="2009" t="str">
        <f>[1]Master!EQ6</f>
        <v>16*6.98</v>
      </c>
      <c r="G142" s="2051">
        <f>[1]Master!EQ8</f>
        <v>109</v>
      </c>
      <c r="H142" s="2010">
        <f>[1]YesterdayGen!EQ34</f>
        <v>82</v>
      </c>
      <c r="I142" s="1339">
        <f>[1]YesterdayGen!EQ31</f>
        <v>157312</v>
      </c>
      <c r="J142" s="413" t="str">
        <f>IF([1]EvReport!L142 = 0, " ",[1]EvReport!L142)</f>
        <v>Engine problem</v>
      </c>
    </row>
    <row r="143" spans="1:10" ht="18">
      <c r="A143" s="7"/>
      <c r="B143" s="1160">
        <v>112</v>
      </c>
      <c r="C143" s="2052" t="str">
        <f>[1]Master!EJ3</f>
        <v>Bheramara 410 MW CCPP</v>
      </c>
      <c r="D143" s="2050"/>
      <c r="E143" s="2009" t="str">
        <f>[1]Master!EJ4</f>
        <v>NWPGCL</v>
      </c>
      <c r="F143" s="2009" t="str">
        <f>[1]Master!EJ6</f>
        <v>1*278+1*132</v>
      </c>
      <c r="G143" s="2013">
        <f>[1]Master!EJ8</f>
        <v>410</v>
      </c>
      <c r="H143" s="2010">
        <f>[1]YesterdayGen!EJ34</f>
        <v>0</v>
      </c>
      <c r="I143" s="1339">
        <f>[1]YesterdayGen!EJ31</f>
        <v>0</v>
      </c>
      <c r="J143" s="413" t="str">
        <f>IF([1]EvReport!L143 = 0, " ",[1]EvReport!L143)</f>
        <v>Gas shortage</v>
      </c>
    </row>
    <row r="144" spans="1:10" ht="18">
      <c r="A144" s="7"/>
      <c r="B144" s="1160"/>
      <c r="C144" s="599" t="str">
        <f>[1]Master!ER3</f>
        <v>Noapara 40 MW PP (Khanjahan Ali)</v>
      </c>
      <c r="D144" s="600"/>
      <c r="E144" s="602" t="str">
        <f>[1]Master!ER4</f>
        <v>NENP</v>
      </c>
      <c r="F144" s="605" t="str">
        <f>[1]Master!ER6</f>
        <v>5*8.5</v>
      </c>
      <c r="G144" s="761">
        <f>[1]Master!ER8</f>
        <v>40</v>
      </c>
      <c r="H144" s="603">
        <f>[1]YesterdayGen!ER34</f>
        <v>0</v>
      </c>
      <c r="I144" s="604">
        <f>[1]YesterdayGen!ER31</f>
        <v>0</v>
      </c>
      <c r="J144" s="413" t="str">
        <f>IF([1]EvReport!L144 = 0, " ",[1]EvReport!L144)</f>
        <v>Fuel shortage</v>
      </c>
    </row>
    <row r="145" spans="1:10" ht="18">
      <c r="A145" s="7"/>
      <c r="B145" s="2021">
        <v>113</v>
      </c>
      <c r="C145" s="599" t="str">
        <f>[1]Master!FT3</f>
        <v xml:space="preserve"> Noapara 100 MW PP (Bangla Trac)</v>
      </c>
      <c r="D145" s="600"/>
      <c r="E145" s="2026" t="str">
        <f>[1]Master!FT4</f>
        <v>IPP</v>
      </c>
      <c r="F145" s="2027" t="str">
        <f>[1]Master!FT6</f>
        <v>70*1.4</v>
      </c>
      <c r="G145" s="2053">
        <f>[1]Master!FT8</f>
        <v>0</v>
      </c>
      <c r="H145" s="2028">
        <f>[1]YesterdayGen!FT34</f>
        <v>0</v>
      </c>
      <c r="I145" s="2029">
        <f>[1]YesterdayGen!FT31</f>
        <v>0</v>
      </c>
      <c r="J145" s="2025" t="str">
        <f>IF([1]EvReport!L145= 0, " ",[1]EvReport!L145)</f>
        <v>Contract Expired</v>
      </c>
    </row>
    <row r="146" spans="1:10" ht="18">
      <c r="A146" s="7"/>
      <c r="B146" s="602">
        <v>114</v>
      </c>
      <c r="C146" s="412" t="str">
        <f>[1]Master!FX3</f>
        <v>Rupsha 105 MW PP (Orion rupsha)</v>
      </c>
      <c r="D146" s="606"/>
      <c r="E146" s="602" t="str">
        <f>[1]Master!FX4</f>
        <v>IPP</v>
      </c>
      <c r="F146" s="602" t="str">
        <f>[1]Master!FX6</f>
        <v>6*18.445</v>
      </c>
      <c r="G146" s="761">
        <f>[1]Master!FX8</f>
        <v>105</v>
      </c>
      <c r="H146" s="607">
        <f>[1]YesterdayGen!FX34</f>
        <v>0</v>
      </c>
      <c r="I146" s="432">
        <f>[1]YesterdayGen!FX31</f>
        <v>50880</v>
      </c>
      <c r="J146" s="413" t="str">
        <f>IF([1]EvReport!L146= 0, " ",[1]EvReport!L146)</f>
        <v>Reserve</v>
      </c>
    </row>
    <row r="147" spans="1:10" ht="18.75" thickBot="1">
      <c r="A147" s="7"/>
      <c r="B147" s="1283">
        <v>115</v>
      </c>
      <c r="C147" s="1284" t="str">
        <f>[1]Master!GA3</f>
        <v>Madhumati 100 MW PP</v>
      </c>
      <c r="D147" s="1285"/>
      <c r="E147" s="1283" t="str">
        <f>[1]Master!GA4</f>
        <v>NWPGCL</v>
      </c>
      <c r="F147" s="1283" t="str">
        <f>[1]Master!GA6</f>
        <v>6*18</v>
      </c>
      <c r="G147" s="1292">
        <f>[1]Master!GA8</f>
        <v>105</v>
      </c>
      <c r="H147" s="1286">
        <f>[1]YesterdayGen!GA34</f>
        <v>0</v>
      </c>
      <c r="I147" s="1287">
        <f>[1]YesterdayGen!GA31</f>
        <v>0</v>
      </c>
      <c r="J147" s="1288" t="str">
        <f>IF([1]EvReport!L147= 0, " ",[1]EvReport!L147)</f>
        <v>Fuel shortage</v>
      </c>
    </row>
    <row r="148" spans="1:10" ht="18.75" thickBot="1">
      <c r="A148" s="7"/>
      <c r="B148" s="1283">
        <v>116</v>
      </c>
      <c r="C148" s="1284" t="str">
        <f>[1]Master!GK3</f>
        <v>Mongla Orion 100 MW Solar PP</v>
      </c>
      <c r="D148" s="1285"/>
      <c r="E148" s="1283" t="str">
        <f>[1]Master!GK4</f>
        <v>IPP</v>
      </c>
      <c r="F148" s="1293">
        <f>[1]Master!GK6</f>
        <v>100</v>
      </c>
      <c r="G148" s="1292">
        <f>[1]Master!GK8</f>
        <v>100</v>
      </c>
      <c r="H148" s="1286">
        <f>[1]YesterdayGen!GK34</f>
        <v>0</v>
      </c>
      <c r="I148" s="1287">
        <f>[1]YesterdayGen!GK31</f>
        <v>457920</v>
      </c>
      <c r="J148" s="1288" t="str">
        <f>IF([1]EvReport!L148= 0, " ",[1]EvReport!L148)</f>
        <v xml:space="preserve"> </v>
      </c>
    </row>
    <row r="149" spans="1:10" ht="18.75" thickBot="1">
      <c r="A149" s="7"/>
      <c r="B149" s="751"/>
      <c r="C149" s="752" t="str">
        <f>[1]Master!GM3</f>
        <v>Khulna 330 MW CCPP (OIL)</v>
      </c>
      <c r="D149" s="617"/>
      <c r="E149" s="618" t="str">
        <f>[1]Master!GM4</f>
        <v>BPDB</v>
      </c>
      <c r="F149" s="618" t="str">
        <f>[1]Master!GM6</f>
        <v>1*220+1*110</v>
      </c>
      <c r="G149" s="1170">
        <f>[1]Master!GM8</f>
        <v>336</v>
      </c>
      <c r="H149" s="753">
        <f>[1]YesterdayGen!GM34</f>
        <v>0</v>
      </c>
      <c r="I149" s="619">
        <f>[1]YesterdayGen!GM31</f>
        <v>0</v>
      </c>
      <c r="J149" s="613" t="str">
        <f>IF([1]EvReport!L149= 0, " ",[1]EvReport!L149)</f>
        <v>On test.</v>
      </c>
    </row>
    <row r="150" spans="1:10" ht="18.75" thickBot="1">
      <c r="A150" s="7"/>
      <c r="B150" s="751"/>
      <c r="C150" s="752" t="str">
        <f>[1]Master!GO3</f>
        <v>Rampal 1320 MW (BIFPCL)</v>
      </c>
      <c r="D150" s="617"/>
      <c r="E150" s="618" t="str">
        <f>[1]Master!GO4</f>
        <v>NTPC&amp;BPDB</v>
      </c>
      <c r="F150" s="618" t="str">
        <f>[1]Master!GO6</f>
        <v>660*2</v>
      </c>
      <c r="G150" s="1170">
        <f>[1]Master!GO8</f>
        <v>617</v>
      </c>
      <c r="H150" s="753">
        <f>[1]YesterdayGen!GO34</f>
        <v>357</v>
      </c>
      <c r="I150" s="619">
        <f>[1]YesterdayGen!GO31</f>
        <v>8574545</v>
      </c>
      <c r="J150" s="613" t="str">
        <f>IF([1]EvReport!L150= 0, " ",[1]EvReport!L150)</f>
        <v xml:space="preserve"> </v>
      </c>
    </row>
    <row r="151" spans="1:10" ht="18.75" thickBot="1">
      <c r="A151" s="7"/>
      <c r="B151" s="751"/>
      <c r="C151" s="752" t="str">
        <f>[1]Master!GT3</f>
        <v>Kulna 225 MW CCPP (GAS)</v>
      </c>
      <c r="D151" s="617"/>
      <c r="E151" s="618" t="str">
        <f>[1]Master!GT4</f>
        <v>NWPGCL</v>
      </c>
      <c r="F151" s="618">
        <f>[1]Master!GT6</f>
        <v>0</v>
      </c>
      <c r="G151" s="1170">
        <f>[1]Master!GT8</f>
        <v>0</v>
      </c>
      <c r="H151" s="753">
        <f>[1]YesterdayGen!GT34</f>
        <v>0</v>
      </c>
      <c r="I151" s="619">
        <f>[1]YesterdayGen!GT31</f>
        <v>0</v>
      </c>
      <c r="J151" s="613" t="str">
        <f>IF([1]EvReport!L151= 0, " ",[1]EvReport!L151)</f>
        <v xml:space="preserve"> </v>
      </c>
    </row>
    <row r="152" spans="1:10" ht="19.5" thickBot="1">
      <c r="A152" s="7"/>
      <c r="B152" s="421"/>
      <c r="C152" s="422" t="s">
        <v>170</v>
      </c>
      <c r="D152" s="422"/>
      <c r="E152" s="423"/>
      <c r="F152" s="423"/>
      <c r="G152" s="424">
        <f>SUM(G137:G151)</f>
        <v>3237</v>
      </c>
      <c r="H152" s="424">
        <f>SUM(H137:H151)</f>
        <v>1067</v>
      </c>
      <c r="I152" s="424">
        <f>SUM(I137:I151)</f>
        <v>28079813</v>
      </c>
      <c r="J152" s="425" t="s">
        <v>0</v>
      </c>
    </row>
    <row r="153" spans="1:10" ht="18">
      <c r="A153" s="7"/>
      <c r="B153" s="1160">
        <v>117</v>
      </c>
      <c r="C153" s="2030" t="str">
        <f>[1]Master!EU3</f>
        <v>Barisal 110 MW PP (Summit )</v>
      </c>
      <c r="D153" s="430"/>
      <c r="E153" s="1162" t="str">
        <f>[1]Master!EU4</f>
        <v>IPP</v>
      </c>
      <c r="F153" s="1163" t="str">
        <f>[1]Master!EU6</f>
        <v>7*17.076</v>
      </c>
      <c r="G153" s="1160">
        <f>[1]Master!EU8</f>
        <v>110</v>
      </c>
      <c r="H153" s="1171">
        <f>[1]YesterdayGen!EU34</f>
        <v>16</v>
      </c>
      <c r="I153" s="431">
        <f>[1]YesterdayGen!EU31</f>
        <v>36192</v>
      </c>
      <c r="J153" s="411" t="str">
        <f>IF([1]EvReport!L153 = 0, " ",[1]EvReport!L153)</f>
        <v>Low Demand</v>
      </c>
    </row>
    <row r="154" spans="1:10" ht="18">
      <c r="A154" s="7"/>
      <c r="B154" s="1160">
        <v>118</v>
      </c>
      <c r="C154" s="2031" t="str">
        <f>[1]Master!ET3</f>
        <v>Bhola  33 MW PP (Venture)</v>
      </c>
      <c r="D154" s="2019"/>
      <c r="E154" s="2023" t="str">
        <f>[1]Master!ET4</f>
        <v>NENP</v>
      </c>
      <c r="F154" s="2054" t="str">
        <f>[1]Master!ET6</f>
        <v>1*34.50</v>
      </c>
      <c r="G154" s="2021">
        <f>[1]Master!ET8</f>
        <v>40</v>
      </c>
      <c r="H154" s="1348">
        <f>[1]YesterdayGen!ET34</f>
        <v>7</v>
      </c>
      <c r="I154" s="432">
        <f>[1]YesterdayGen!ET31</f>
        <v>135125</v>
      </c>
      <c r="J154" s="413" t="str">
        <f>IF([1]EvReport!L154 = 0, " ",[1]EvReport!L154)</f>
        <v>Engine problem</v>
      </c>
    </row>
    <row r="155" spans="1:10" ht="18">
      <c r="A155" s="7"/>
      <c r="B155" s="1160">
        <v>119</v>
      </c>
      <c r="C155" s="2044" t="str">
        <f>[1]Master!ES3</f>
        <v>Bhola 225 MW  CCPP</v>
      </c>
      <c r="D155" s="2019"/>
      <c r="E155" s="2023" t="str">
        <f>[1]Master!ES4</f>
        <v>PDB</v>
      </c>
      <c r="F155" s="2054" t="str">
        <f>[1]Master!ES6</f>
        <v>2*63+1*68</v>
      </c>
      <c r="G155" s="2021">
        <f>[1]Master!ES8</f>
        <v>194</v>
      </c>
      <c r="H155" s="1348">
        <f>[1]YesterdayGen!ES34</f>
        <v>105</v>
      </c>
      <c r="I155" s="432">
        <f>[1]YesterdayGen!ES31</f>
        <v>2445000</v>
      </c>
      <c r="J155" s="413" t="str">
        <f>IF([1]EvReport!L155 = 0, " ",[1]EvReport!L155)</f>
        <v>GT-2 under maint</v>
      </c>
    </row>
    <row r="156" spans="1:10" ht="18">
      <c r="A156" s="7"/>
      <c r="B156" s="1160">
        <v>120</v>
      </c>
      <c r="C156" s="599" t="str">
        <f>[1]Master!FS3</f>
        <v>Bhola 95 MW PP (Aggreko)</v>
      </c>
      <c r="D156" s="600"/>
      <c r="E156" s="602" t="str">
        <f>[1]Master!FS4</f>
        <v>QRPP</v>
      </c>
      <c r="F156" s="605" t="str">
        <f>[1]Master!FS6</f>
        <v>96*1.10</v>
      </c>
      <c r="G156" s="602">
        <f>[1]Master!FS8</f>
        <v>0</v>
      </c>
      <c r="H156" s="603">
        <f>[1]YesterdayGen!FS34</f>
        <v>0</v>
      </c>
      <c r="I156" s="604">
        <f>[1]YesterdayGen!FS31</f>
        <v>0</v>
      </c>
      <c r="J156" s="413" t="str">
        <f>IF([1]EvReport!L156= 0, " ",[1]EvReport!L156)</f>
        <v>Contract Expired</v>
      </c>
    </row>
    <row r="157" spans="1:10" ht="18">
      <c r="A157" s="7"/>
      <c r="B157" s="2021">
        <v>121</v>
      </c>
      <c r="C157" s="599" t="str">
        <f>[1]Master!GF3</f>
        <v>Payra 1320 MW</v>
      </c>
      <c r="D157" s="600"/>
      <c r="E157" s="2026" t="str">
        <f>[1]Master!GF4</f>
        <v>BCPCL</v>
      </c>
      <c r="F157" s="2027" t="str">
        <f>[1]Master!GF6</f>
        <v>2*622</v>
      </c>
      <c r="G157" s="2026">
        <f>[1]Master!GF8</f>
        <v>1244</v>
      </c>
      <c r="H157" s="2028">
        <f>[1]YesterdayGen!GF34</f>
        <v>950</v>
      </c>
      <c r="I157" s="2029">
        <f>[1]YesterdayGen!GF31</f>
        <v>19622200</v>
      </c>
      <c r="J157" s="2025" t="str">
        <f>IF([1]EvReport!L157= 0, " ",[1]EvReport!L157)</f>
        <v>Increasing</v>
      </c>
    </row>
    <row r="158" spans="1:10" ht="18">
      <c r="A158" s="7"/>
      <c r="B158" s="602">
        <v>122</v>
      </c>
      <c r="C158" s="412" t="s">
        <v>682</v>
      </c>
      <c r="D158" s="606"/>
      <c r="E158" s="602" t="str">
        <f>[1]Master!GG4</f>
        <v>IPP</v>
      </c>
      <c r="F158" s="602">
        <f>[1]Master!GG6</f>
        <v>220</v>
      </c>
      <c r="G158" s="602">
        <f>[1]Master!GG8</f>
        <v>220</v>
      </c>
      <c r="H158" s="607">
        <f>[1]YesterdayGen!GG34</f>
        <v>220</v>
      </c>
      <c r="I158" s="432">
        <f>[1]YesterdayGen!GG31</f>
        <v>4732145</v>
      </c>
      <c r="J158" s="413" t="str">
        <f>IF([1]EvReport!L158= 0, " ",[1]EvReport!L158)</f>
        <v xml:space="preserve"> </v>
      </c>
    </row>
    <row r="159" spans="1:10" ht="18.75" thickBot="1">
      <c r="A159" s="7"/>
      <c r="B159" s="1283">
        <v>123</v>
      </c>
      <c r="C159" s="1284" t="str">
        <f>[1]Master!GI3</f>
        <v>United Payra Power Ltd.</v>
      </c>
      <c r="D159" s="1285"/>
      <c r="E159" s="1283" t="str">
        <f>[1]Master!GI4</f>
        <v>IPP</v>
      </c>
      <c r="F159" s="1283" t="str">
        <f>[1]Master!GI6</f>
        <v>8*18.5+1*9.5</v>
      </c>
      <c r="G159" s="1283">
        <f>[1]Master!GI8</f>
        <v>150</v>
      </c>
      <c r="H159" s="1286">
        <f>[1]YesterdayGen!GI34</f>
        <v>0</v>
      </c>
      <c r="I159" s="1287">
        <f>[1]YesterdayGen!GI31</f>
        <v>25200</v>
      </c>
      <c r="J159" s="1288" t="str">
        <f>IF([1]EvReport!L159= 0, " ",[1]EvReport!L159)</f>
        <v>Reserve</v>
      </c>
    </row>
    <row r="160" spans="1:10" ht="18.75" thickBot="1">
      <c r="A160" s="7"/>
      <c r="B160" s="751"/>
      <c r="C160" s="752" t="str">
        <f>[1]Master!GQ3</f>
        <v xml:space="preserve">Barisal 307 MW </v>
      </c>
      <c r="D160" s="617"/>
      <c r="E160" s="618" t="str">
        <f>[1]Master!GQ4</f>
        <v>IPP</v>
      </c>
      <c r="F160" s="618" t="str">
        <f>[1]Master!GQ6</f>
        <v>307*1</v>
      </c>
      <c r="G160" s="620">
        <f>[1]Master!GQ8</f>
        <v>307</v>
      </c>
      <c r="H160" s="753">
        <f>[1]YesterdayGen!GQ34</f>
        <v>150</v>
      </c>
      <c r="I160" s="619">
        <f>[1]YesterdayGen!GQ31</f>
        <v>3643600</v>
      </c>
      <c r="J160" s="613" t="str">
        <f>IF([1]EvReport!L160= 0, " ",[1]EvReport!L160)</f>
        <v>Coal shortage</v>
      </c>
    </row>
    <row r="161" spans="1:10" ht="19.5" thickBot="1">
      <c r="A161" s="7"/>
      <c r="B161" s="421"/>
      <c r="C161" s="422" t="s">
        <v>175</v>
      </c>
      <c r="D161" s="422"/>
      <c r="E161" s="423"/>
      <c r="F161" s="423"/>
      <c r="G161" s="424">
        <f>SUM(G153:G160)</f>
        <v>2265</v>
      </c>
      <c r="H161" s="424">
        <f>SUM(H153:H160)</f>
        <v>1448</v>
      </c>
      <c r="I161" s="424">
        <f>SUM(I153:I160)</f>
        <v>30639462</v>
      </c>
      <c r="J161" s="425" t="s">
        <v>0</v>
      </c>
    </row>
    <row r="162" spans="1:10" ht="18">
      <c r="A162" s="7"/>
      <c r="B162" s="1160">
        <v>124</v>
      </c>
      <c r="C162" s="2030" t="str">
        <f>[1]Master!EX3</f>
        <v>Baghabari 71 MW GTPP</v>
      </c>
      <c r="D162" s="1161"/>
      <c r="E162" s="1162" t="str">
        <f>[1]Master!EX4</f>
        <v>PDB</v>
      </c>
      <c r="F162" s="1163" t="str">
        <f>[1]Master!EX6</f>
        <v>1*71</v>
      </c>
      <c r="G162" s="1160">
        <f>[1]Master!EX8</f>
        <v>71</v>
      </c>
      <c r="H162" s="1172">
        <f>[1]YesterdayGen!EX34</f>
        <v>0</v>
      </c>
      <c r="I162" s="1169">
        <f>[1]YesterdayGen!EX31</f>
        <v>0</v>
      </c>
      <c r="J162" s="411" t="str">
        <f>IF([1]EvReport!L162 = 0, " ",[1]EvReport!L162)</f>
        <v>Gas shortage</v>
      </c>
    </row>
    <row r="163" spans="1:10" ht="18">
      <c r="A163" s="7"/>
      <c r="B163" s="1160"/>
      <c r="C163" s="2031" t="str">
        <f>[1]Master!EW3</f>
        <v>Baghabari 100 MW GTPP</v>
      </c>
      <c r="D163" s="2007"/>
      <c r="E163" s="2011" t="str">
        <f>[1]Master!EW4</f>
        <v>PDB</v>
      </c>
      <c r="F163" s="2041" t="str">
        <f>[1]Master!EW6</f>
        <v>1*100</v>
      </c>
      <c r="G163" s="2009">
        <f>[1]Master!EW8</f>
        <v>100</v>
      </c>
      <c r="H163" s="1349">
        <f>[1]YesterdayGen!EW34</f>
        <v>0</v>
      </c>
      <c r="I163" s="1339">
        <f>[1]YesterdayGen!EW31</f>
        <v>0</v>
      </c>
      <c r="J163" s="413" t="str">
        <f>IF([1]EvReport!L163 = 0, " ",[1]EvReport!L163)</f>
        <v>Gas shortage</v>
      </c>
    </row>
    <row r="164" spans="1:10" ht="18">
      <c r="A164" s="7"/>
      <c r="B164" s="1160">
        <v>125</v>
      </c>
      <c r="C164" s="2031" t="str">
        <f>[1]Master!EY3</f>
        <v>Baghabari  50 MW Peaking PP</v>
      </c>
      <c r="D164" s="2007"/>
      <c r="E164" s="2011" t="str">
        <f>[1]Master!EY4</f>
        <v>PDB</v>
      </c>
      <c r="F164" s="2041" t="str">
        <f>[1]Master!EY6</f>
        <v>6*8.9</v>
      </c>
      <c r="G164" s="2009">
        <f>[1]Master!EY8</f>
        <v>52</v>
      </c>
      <c r="H164" s="1349">
        <f>[1]YesterdayGen!EY34</f>
        <v>0</v>
      </c>
      <c r="I164" s="1339">
        <f>[1]YesterdayGen!EY31</f>
        <v>0</v>
      </c>
      <c r="J164" s="413" t="str">
        <f>IF([1]EvReport!L164 = 0, " ",[1]EvReport!L164)</f>
        <v>Reserve</v>
      </c>
    </row>
    <row r="165" spans="1:10" ht="18">
      <c r="A165" s="7"/>
      <c r="B165" s="1160">
        <v>126</v>
      </c>
      <c r="C165" s="2031" t="str">
        <f>[1]Master!EZ3</f>
        <v>Bera 70 MW Peaking PP</v>
      </c>
      <c r="D165" s="2019"/>
      <c r="E165" s="2023" t="str">
        <f>[1]Master!EZ4</f>
        <v>PDB</v>
      </c>
      <c r="F165" s="2054" t="str">
        <f>[1]Master!EZ6</f>
        <v>9*8.29</v>
      </c>
      <c r="G165" s="2021">
        <f>[1]Master!EZ8</f>
        <v>71</v>
      </c>
      <c r="H165" s="1349">
        <f>[1]YesterdayGen!EZ34</f>
        <v>0</v>
      </c>
      <c r="I165" s="1342">
        <f>[1]YesterdayGen!EZ31</f>
        <v>0</v>
      </c>
      <c r="J165" s="413" t="str">
        <f>IF([1]EvReport!L165 = 0, " ",[1]EvReport!L165)</f>
        <v>Reserve</v>
      </c>
    </row>
    <row r="166" spans="1:10" ht="18">
      <c r="A166" s="7"/>
      <c r="B166" s="1160">
        <v>127</v>
      </c>
      <c r="C166" s="2031" t="str">
        <f>[1]Master!FB3</f>
        <v>Amnura 50 MW PP(Sinha)</v>
      </c>
      <c r="D166" s="2019"/>
      <c r="E166" s="2023" t="str">
        <f>[1]Master!FB4</f>
        <v>NENP</v>
      </c>
      <c r="F166" s="2054" t="str">
        <f>[1]Master!FB6</f>
        <v>7*7.79</v>
      </c>
      <c r="G166" s="2055">
        <f>[1]Master!FB8</f>
        <v>28</v>
      </c>
      <c r="H166" s="1349">
        <f>[1]YesterdayGen!FB34</f>
        <v>0</v>
      </c>
      <c r="I166" s="1342">
        <f>[1]YesterdayGen!FB31</f>
        <v>0</v>
      </c>
      <c r="J166" s="413" t="str">
        <f>IF([1]EvReport!L166 = 0, " ",[1]EvReport!L166)</f>
        <v>Reserve</v>
      </c>
    </row>
    <row r="167" spans="1:10" ht="18">
      <c r="A167" s="7"/>
      <c r="B167" s="1160">
        <v>128</v>
      </c>
      <c r="C167" s="2031" t="str">
        <f>[1]Master!FC3</f>
        <v>Katakhali 50 MW PP (Northern)</v>
      </c>
      <c r="D167" s="2019"/>
      <c r="E167" s="2023" t="str">
        <f>[1]Master!FC4</f>
        <v>QRPP</v>
      </c>
      <c r="F167" s="2054" t="str">
        <f>[1]Master!FC6</f>
        <v>6*8.9</v>
      </c>
      <c r="G167" s="2055">
        <f>[1]Master!FC8</f>
        <v>50</v>
      </c>
      <c r="H167" s="1349">
        <f>[1]YesterdayGen!FC34</f>
        <v>8</v>
      </c>
      <c r="I167" s="1342">
        <f>[1]YesterdayGen!FC31</f>
        <v>12923</v>
      </c>
      <c r="J167" s="413" t="str">
        <f>IF([1]EvReport!L167 = 0, " ",[1]EvReport!L167)</f>
        <v>Reserve</v>
      </c>
    </row>
    <row r="168" spans="1:10" ht="18">
      <c r="A168" s="7"/>
      <c r="B168" s="1160">
        <v>129</v>
      </c>
      <c r="C168" s="2031" t="str">
        <f>[1]Master!FD3</f>
        <v>Katakhali 50 MW Peaking PP</v>
      </c>
      <c r="D168" s="2019"/>
      <c r="E168" s="2023" t="str">
        <f>[1]Master!FD4</f>
        <v>PDB</v>
      </c>
      <c r="F168" s="2054" t="str">
        <f>[1]Master!FD6</f>
        <v>6*8.7</v>
      </c>
      <c r="G168" s="2055">
        <f>[1]Master!FD8</f>
        <v>50</v>
      </c>
      <c r="H168" s="1349">
        <f>[1]YesterdayGen!FD34</f>
        <v>50</v>
      </c>
      <c r="I168" s="1342">
        <f>[1]YesterdayGen!FD31</f>
        <v>83827</v>
      </c>
      <c r="J168" s="413" t="str">
        <f>IF([1]EvReport!L168 = 0, " ",[1]EvReport!L168)</f>
        <v xml:space="preserve"> </v>
      </c>
    </row>
    <row r="169" spans="1:10" ht="18">
      <c r="A169" s="7"/>
      <c r="B169" s="1160">
        <v>130</v>
      </c>
      <c r="C169" s="2031" t="s">
        <v>181</v>
      </c>
      <c r="D169" s="2019"/>
      <c r="E169" s="2023" t="str">
        <f>[1]Master!FO4</f>
        <v>NWPGCL</v>
      </c>
      <c r="F169" s="2054" t="str">
        <f>[1]Master!FO6</f>
        <v>1*150+1*75</v>
      </c>
      <c r="G169" s="2055">
        <f>[1]Master!FO8</f>
        <v>210</v>
      </c>
      <c r="H169" s="1349">
        <f>[1]YesterdayGen!FO34+[1]YesterdayGen!FP34</f>
        <v>0</v>
      </c>
      <c r="I169" s="1342">
        <f>[1]YesterdayGen!FO31</f>
        <v>0</v>
      </c>
      <c r="J169" s="413" t="str">
        <f>IF([1]EvReport!L169 = 0, " ",[1]EvReport!L169)</f>
        <v>Gas shortage</v>
      </c>
    </row>
    <row r="170" spans="1:10" ht="18">
      <c r="A170" s="7"/>
      <c r="B170" s="1160">
        <v>131</v>
      </c>
      <c r="C170" s="2031" t="s">
        <v>182</v>
      </c>
      <c r="D170" s="2019"/>
      <c r="E170" s="2023" t="str">
        <f>[1]Master!FQ4</f>
        <v>NWPGCL</v>
      </c>
      <c r="F170" s="2054" t="str">
        <f>[1]Master!FQ6</f>
        <v>1*150+1*75</v>
      </c>
      <c r="G170" s="2055">
        <f>[1]Master!FQ8</f>
        <v>220</v>
      </c>
      <c r="H170" s="1349">
        <f>[1]YesterdayGen!FQ34+[1]YesterdayGen!FR34</f>
        <v>0</v>
      </c>
      <c r="I170" s="1349">
        <f>[1]YesterdayGen!FR31+[1]YesterdayGen!FQ31</f>
        <v>0</v>
      </c>
      <c r="J170" s="413"/>
    </row>
    <row r="171" spans="1:10" ht="18">
      <c r="A171" s="7"/>
      <c r="B171" s="1160">
        <v>132</v>
      </c>
      <c r="C171" s="2031" t="s">
        <v>663</v>
      </c>
      <c r="D171" s="2019"/>
      <c r="E171" s="2023" t="str">
        <f>[1]Master!FU4</f>
        <v>NWPGCL</v>
      </c>
      <c r="F171" s="2054" t="str">
        <f>[1]Master!FU6</f>
        <v>1*141</v>
      </c>
      <c r="G171" s="2055">
        <f>[1]Master!FU8</f>
        <v>220</v>
      </c>
      <c r="H171" s="1349">
        <f>[1]YesterdayGen!FU34+[1]YesterdayGen!FV34</f>
        <v>150</v>
      </c>
      <c r="I171" s="1342">
        <f>[1]YesterdayGen!FU31</f>
        <v>4081118</v>
      </c>
      <c r="J171" s="413" t="str">
        <f>IF([1]EvReport!L171= 0, " ",[1]EvReport!L171)</f>
        <v>Gas shortage</v>
      </c>
    </row>
    <row r="172" spans="1:10" ht="18">
      <c r="A172" s="7"/>
      <c r="B172" s="1160">
        <v>133</v>
      </c>
      <c r="C172" s="2031" t="str">
        <f>[1]Master!FW3</f>
        <v>Sirajgonj 400 MW CCPP Unit-4</v>
      </c>
      <c r="D172" s="2019"/>
      <c r="E172" s="2023" t="str">
        <f>[1]Master!FW4</f>
        <v>SNWPGCL</v>
      </c>
      <c r="F172" s="2054" t="str">
        <f>[1]Master!FW6</f>
        <v>1*282+1*132</v>
      </c>
      <c r="G172" s="2055">
        <f>[1]Master!FW8</f>
        <v>414</v>
      </c>
      <c r="H172" s="1349">
        <f>[1]YesterdayGen!FW34+[1]YesterdayGen!GC34</f>
        <v>299</v>
      </c>
      <c r="I172" s="1342">
        <f>[1]YesterdayGen!FW31</f>
        <v>7734690</v>
      </c>
      <c r="J172" s="413" t="str">
        <f>IF([1]EvReport!L172= 0, " ",[1]EvReport!L172)</f>
        <v>FGMO</v>
      </c>
    </row>
    <row r="173" spans="1:10" ht="18">
      <c r="A173" s="7"/>
      <c r="B173" s="1160">
        <v>134</v>
      </c>
      <c r="C173" s="2031" t="str">
        <f>[1]Master!FF3</f>
        <v>Santahar  50 MW Peaking PP</v>
      </c>
      <c r="D173" s="2019"/>
      <c r="E173" s="2023" t="str">
        <f>[1]Master!FF4</f>
        <v>PDB</v>
      </c>
      <c r="F173" s="2054" t="str">
        <f>[1]Master!FF6</f>
        <v>6*8.7</v>
      </c>
      <c r="G173" s="2055">
        <f>[1]Master!FF8</f>
        <v>50</v>
      </c>
      <c r="H173" s="1349">
        <f>[1]YesterdayGen!FF34</f>
        <v>32</v>
      </c>
      <c r="I173" s="1342">
        <f>[1]YesterdayGen!FF31</f>
        <v>68717</v>
      </c>
      <c r="J173" s="413" t="str">
        <f>IF([1]EvReport!L173 = 0, " ",[1]EvReport!L173)</f>
        <v>Engine problem</v>
      </c>
    </row>
    <row r="174" spans="1:10" ht="18">
      <c r="A174" s="7"/>
      <c r="B174" s="1160">
        <v>135</v>
      </c>
      <c r="C174" s="2056" t="str">
        <f>[1]Master!FG3</f>
        <v>Bogra 22 MW PP (GBB)</v>
      </c>
      <c r="D174" s="2019"/>
      <c r="E174" s="2023" t="str">
        <f>[1]Master!FG4</f>
        <v xml:space="preserve">RPP </v>
      </c>
      <c r="F174" s="2054">
        <f>[1]Master!FG6</f>
        <v>0</v>
      </c>
      <c r="G174" s="2055">
        <f>[1]Master!FG8</f>
        <v>0</v>
      </c>
      <c r="H174" s="1349">
        <f>[1]YesterdayGen!FG34</f>
        <v>0</v>
      </c>
      <c r="I174" s="1342">
        <f>[1]YesterdayGen!FG31</f>
        <v>0</v>
      </c>
      <c r="J174" s="413" t="str">
        <f>IF([1]EvReport!L174 = 0, " ",[1]EvReport!L174)</f>
        <v>Contract Expired</v>
      </c>
    </row>
    <row r="175" spans="1:10" ht="18">
      <c r="A175" s="7"/>
      <c r="B175" s="1160">
        <v>136</v>
      </c>
      <c r="C175" s="2056" t="str">
        <f>[1]Master!FH3</f>
        <v>Bogura 20 MW PP (Energyprima)</v>
      </c>
      <c r="D175" s="2019"/>
      <c r="E175" s="2023" t="str">
        <f>[1]Master!FH4</f>
        <v>NENP</v>
      </c>
      <c r="F175" s="2054" t="str">
        <f>[1]Master!FH6</f>
        <v>5*3.3+5*2</v>
      </c>
      <c r="G175" s="2021">
        <f>[1]Master!FH8</f>
        <v>0</v>
      </c>
      <c r="H175" s="1348">
        <f>[1]YesterdayGen!FH34</f>
        <v>0</v>
      </c>
      <c r="I175" s="1342">
        <f>[1]YesterdayGen!FH31</f>
        <v>0</v>
      </c>
      <c r="J175" s="413" t="str">
        <f>IF([1]EvReport!L175 = 0, " ",[1]EvReport!L175)</f>
        <v>Contract Expired</v>
      </c>
    </row>
    <row r="176" spans="1:10" ht="18">
      <c r="A176" s="7"/>
      <c r="B176" s="1160">
        <v>137</v>
      </c>
      <c r="C176" s="2031" t="str">
        <f>[1]Master!FI3</f>
        <v>Ullapara 11 MW PP  (Summit)</v>
      </c>
      <c r="D176" s="2019"/>
      <c r="E176" s="2023" t="str">
        <f>[1]Master!FI4</f>
        <v>SIPP, REB</v>
      </c>
      <c r="F176" s="2054" t="str">
        <f>[1]Master!FI6</f>
        <v>4*2.90</v>
      </c>
      <c r="G176" s="2021">
        <f>[1]Master!FI8</f>
        <v>11</v>
      </c>
      <c r="H176" s="1348">
        <f>[1]YesterdayGen!FI34</f>
        <v>5</v>
      </c>
      <c r="I176" s="1342">
        <f>[1]YesterdayGen!FI31</f>
        <v>127062</v>
      </c>
      <c r="J176" s="413" t="str">
        <f>IF([1]EvReport!L176 = 0, " ",[1]EvReport!L176)</f>
        <v>Engine problem</v>
      </c>
    </row>
    <row r="177" spans="1:10" ht="18">
      <c r="A177" s="7"/>
      <c r="B177" s="1160">
        <v>138</v>
      </c>
      <c r="C177" s="2031" t="str">
        <f>[1]Master!FE3</f>
        <v xml:space="preserve">Natore 52 MW PP (Rajlanka) </v>
      </c>
      <c r="D177" s="2019"/>
      <c r="E177" s="2020" t="str">
        <f>[1]Master!FE4</f>
        <v>IPP</v>
      </c>
      <c r="F177" s="2036" t="str">
        <f>[1]Master!FE6</f>
        <v>6*8.92</v>
      </c>
      <c r="G177" s="2021">
        <f>[1]Master!FE8</f>
        <v>52</v>
      </c>
      <c r="H177" s="1348">
        <f>[1]YesterdayGen!FE34</f>
        <v>8</v>
      </c>
      <c r="I177" s="1342">
        <f>[1]YesterdayGen!FE31</f>
        <v>13786</v>
      </c>
      <c r="J177" s="413" t="str">
        <f>IF([1]EvReport!L177 = 0, " ",[1]EvReport!L177)</f>
        <v>Fuel shortage</v>
      </c>
    </row>
    <row r="178" spans="1:10" ht="18">
      <c r="A178" s="7"/>
      <c r="B178" s="1160">
        <v>139</v>
      </c>
      <c r="C178" s="599" t="str">
        <f>[1]Master!FA3</f>
        <v>Chapainawabganj 100 MW Peaking PP</v>
      </c>
      <c r="D178" s="600"/>
      <c r="E178" s="616" t="str">
        <f>[1]Master!FA4</f>
        <v>PDB</v>
      </c>
      <c r="F178" s="757" t="str">
        <f>[1]Master!FA6</f>
        <v>12*8.924</v>
      </c>
      <c r="G178" s="602">
        <f>[1]Master!FA8</f>
        <v>104</v>
      </c>
      <c r="H178" s="603">
        <f>[1]YesterdayGen!FA34</f>
        <v>51</v>
      </c>
      <c r="I178" s="604">
        <f>[1]YesterdayGen!FA31</f>
        <v>217120</v>
      </c>
      <c r="J178" s="413" t="str">
        <f>IF([1]EvReport!L178 = 0, " ",[1]EvReport!L178)</f>
        <v>Low Demand</v>
      </c>
    </row>
    <row r="179" spans="1:10" ht="18">
      <c r="A179" s="7"/>
      <c r="B179" s="2021">
        <v>140</v>
      </c>
      <c r="C179" s="599" t="str">
        <f>[1]Master!FY3</f>
        <v>Baghabari 200 MW PP (Paramount)</v>
      </c>
      <c r="D179" s="600"/>
      <c r="E179" s="2039" t="str">
        <f>[1]Master!FY4</f>
        <v>IPP</v>
      </c>
      <c r="F179" s="2040" t="str">
        <f>[1]Master!FY6</f>
        <v>135*1.6</v>
      </c>
      <c r="G179" s="2026">
        <f>[1]Master!FY8</f>
        <v>200</v>
      </c>
      <c r="H179" s="2028">
        <f>[1]YesterdayGen!FY34</f>
        <v>0</v>
      </c>
      <c r="I179" s="2029">
        <f>[1]YesterdayGen!FY31</f>
        <v>0</v>
      </c>
      <c r="J179" s="2025" t="str">
        <f>IF([1]EvReport!L179= 0, " ",[1]EvReport!L179)</f>
        <v>Fuel shortage</v>
      </c>
    </row>
    <row r="180" spans="1:10" ht="18">
      <c r="A180" s="7"/>
      <c r="B180" s="602">
        <v>141</v>
      </c>
      <c r="C180" s="412" t="str">
        <f>[1]Master!FZ3</f>
        <v>Bagura 113 MW PP (Confidence)-2</v>
      </c>
      <c r="D180" s="606"/>
      <c r="E180" s="616" t="str">
        <f>[1]Master!FZ4</f>
        <v>IPP</v>
      </c>
      <c r="F180" s="616" t="str">
        <f>[1]Master!FZ6</f>
        <v>6*18.55+7.2</v>
      </c>
      <c r="G180" s="602">
        <f>[1]Master!FZ8</f>
        <v>113</v>
      </c>
      <c r="H180" s="607">
        <f>[1]YesterdayGen!FZ34</f>
        <v>35</v>
      </c>
      <c r="I180" s="432">
        <f>[1]YesterdayGen!FZ31</f>
        <v>67968</v>
      </c>
      <c r="J180" s="413" t="str">
        <f>IF([1]EvReport!L180= 0, " ",[1]EvReport!L180)</f>
        <v>Fuel shortage</v>
      </c>
    </row>
    <row r="181" spans="1:10" ht="18.75" thickBot="1">
      <c r="A181" s="7"/>
      <c r="B181" s="1283">
        <v>142</v>
      </c>
      <c r="C181" s="1284" t="str">
        <f>[1]Master!GE3</f>
        <v>Confidence Power Bogura Unit-1 113 MW</v>
      </c>
      <c r="D181" s="1285"/>
      <c r="E181" s="1291" t="str">
        <f>[1]Master!GE4</f>
        <v>IPP</v>
      </c>
      <c r="F181" s="1291" t="str">
        <f>[1]Master!GE6</f>
        <v>6*18.55</v>
      </c>
      <c r="G181" s="1283">
        <f>[1]Master!GE8</f>
        <v>113</v>
      </c>
      <c r="H181" s="1286">
        <f>[1]YesterdayGen!GE34</f>
        <v>50</v>
      </c>
      <c r="I181" s="1287">
        <f>[1]YesterdayGen!GE31</f>
        <v>86688</v>
      </c>
      <c r="J181" s="1288" t="str">
        <f>IF([1]EvReport!L181= 0, " ",[1]EvReport!L181)</f>
        <v>Fuel shortage</v>
      </c>
    </row>
    <row r="182" spans="1:10" ht="18.75" thickBot="1">
      <c r="A182" s="7"/>
      <c r="B182" s="751">
        <v>143</v>
      </c>
      <c r="C182" s="752" t="str">
        <f>[1]Master!GJ3</f>
        <v xml:space="preserve"> Sirajgonj 6.55 MW Solar</v>
      </c>
      <c r="D182" s="617"/>
      <c r="E182" s="762" t="str">
        <f>[1]Master!GJ4</f>
        <v>NWPGCL</v>
      </c>
      <c r="F182" s="762" t="str">
        <f>[1]Master!GJ6</f>
        <v>1*6</v>
      </c>
      <c r="G182" s="620">
        <f>[1]Master!GJ8</f>
        <v>6</v>
      </c>
      <c r="H182" s="753">
        <f>[1]YesterdayGen!GJ34</f>
        <v>0</v>
      </c>
      <c r="I182" s="619">
        <f>[1]YesterdayGen!GJ31</f>
        <v>32400</v>
      </c>
      <c r="J182" s="613" t="str">
        <f>IF([1]EvReport!L182= 0, " ",[1]EvReport!L182)</f>
        <v xml:space="preserve"> </v>
      </c>
    </row>
    <row r="183" spans="1:10" ht="18.75" thickBot="1">
      <c r="A183" s="7"/>
      <c r="B183" s="751"/>
      <c r="C183" s="752" t="str">
        <f>[1]Master!GR3</f>
        <v>Adani Power Jharkhanda Ltd</v>
      </c>
      <c r="D183" s="617"/>
      <c r="E183" s="762" t="str">
        <f>[1]Master!GR4</f>
        <v>Imported power</v>
      </c>
      <c r="F183" s="762" t="str">
        <f>[1]Master!GR6</f>
        <v>748*2</v>
      </c>
      <c r="G183" s="620">
        <f>[1]Master!GR8</f>
        <v>1496</v>
      </c>
      <c r="H183" s="753">
        <f>[1]YesterdayGen!GR34</f>
        <v>1291</v>
      </c>
      <c r="I183" s="619">
        <f>[1]YesterdayGen!GR31</f>
        <v>25337498</v>
      </c>
      <c r="J183" s="613" t="str">
        <f>IF([1]EvReport!L183= 0, " ",[1]EvReport!L183)</f>
        <v xml:space="preserve"> </v>
      </c>
    </row>
    <row r="184" spans="1:10" ht="19.5" thickBot="1">
      <c r="A184" s="7"/>
      <c r="B184" s="421"/>
      <c r="C184" s="422" t="s">
        <v>184</v>
      </c>
      <c r="D184" s="422"/>
      <c r="E184" s="423"/>
      <c r="F184" s="423"/>
      <c r="G184" s="424">
        <f>SUM(G162:G183)</f>
        <v>3631</v>
      </c>
      <c r="H184" s="424">
        <f>SUM(H162:H183)</f>
        <v>1979</v>
      </c>
      <c r="I184" s="424">
        <f>SUM(I162:I183)</f>
        <v>37863797</v>
      </c>
      <c r="J184" s="425" t="s">
        <v>0</v>
      </c>
    </row>
    <row r="185" spans="1:10" ht="18.75">
      <c r="A185" s="7"/>
      <c r="B185" s="1160">
        <v>144</v>
      </c>
      <c r="C185" s="2057" t="str">
        <f>[1]Master!FJ3</f>
        <v xml:space="preserve">Barapukuria TPP Unit-1 </v>
      </c>
      <c r="D185" s="433"/>
      <c r="E185" s="434" t="str">
        <f>[1]Master!FJ4</f>
        <v>PDB</v>
      </c>
      <c r="F185" s="435" t="str">
        <f>[1]Master!FJ6</f>
        <v>1*125</v>
      </c>
      <c r="G185" s="436">
        <f>[1]Master!FJ8</f>
        <v>85</v>
      </c>
      <c r="H185" s="437">
        <f>[1]YesterdayGen!FJ34</f>
        <v>0</v>
      </c>
      <c r="I185" s="438">
        <f>[1]YesterdayGen!FJ31</f>
        <v>0</v>
      </c>
      <c r="J185" s="411" t="str">
        <f>IF([1]EvReport!L185 = 0, " ",[1]EvReport!L185)</f>
        <v>Under maint.</v>
      </c>
    </row>
    <row r="186" spans="1:10" ht="18">
      <c r="A186" s="7"/>
      <c r="B186" s="1160"/>
      <c r="C186" s="2056" t="str">
        <f>[1]Master!FK3</f>
        <v>Barapukuria TPP  Unit-2</v>
      </c>
      <c r="D186" s="439"/>
      <c r="E186" s="440" t="str">
        <f>[1]Master!FK4</f>
        <v>PDB</v>
      </c>
      <c r="F186" s="441" t="str">
        <f>[1]Master!FK6</f>
        <v>1*125</v>
      </c>
      <c r="G186" s="442">
        <f>[1]Master!FK8</f>
        <v>85</v>
      </c>
      <c r="H186" s="443">
        <f>[1]YesterdayGen!FK34</f>
        <v>0</v>
      </c>
      <c r="I186" s="444">
        <f>[1]YesterdayGen!FK31</f>
        <v>0</v>
      </c>
      <c r="J186" s="413" t="str">
        <f>IF([1]EvReport!L186 = 0, " ",[1]EvReport!L186)</f>
        <v>Under maint.</v>
      </c>
    </row>
    <row r="187" spans="1:10" ht="18">
      <c r="A187" s="7"/>
      <c r="B187" s="1160">
        <v>145</v>
      </c>
      <c r="C187" s="2056" t="str">
        <f>[1]Master!FL3</f>
        <v>Barapukuria 275 MW TPP Unit-3</v>
      </c>
      <c r="D187" s="1161"/>
      <c r="E187" s="1162" t="str">
        <f>[1]Master!FL4</f>
        <v>PDB</v>
      </c>
      <c r="F187" s="1163" t="str">
        <f>[1]Master!FL6</f>
        <v>1*275</v>
      </c>
      <c r="G187" s="1160">
        <f>[1]Master!FL8</f>
        <v>274</v>
      </c>
      <c r="H187" s="1172">
        <f>[1]YesterdayGen!FL34</f>
        <v>170</v>
      </c>
      <c r="I187" s="1169">
        <f>[1]YesterdayGen!FL31</f>
        <v>4144100</v>
      </c>
      <c r="J187" s="413" t="str">
        <f>IF([1]EvReport!L187 = 0, " ",[1]EvReport!L187)</f>
        <v>Coal shortage</v>
      </c>
    </row>
    <row r="188" spans="1:10" ht="18">
      <c r="A188" s="7"/>
      <c r="B188" s="1160">
        <v>146</v>
      </c>
      <c r="C188" s="2056" t="str">
        <f>[1]Master!FM3</f>
        <v>Rangpur 20 MW  GTPP</v>
      </c>
      <c r="D188" s="1161"/>
      <c r="E188" s="1162" t="str">
        <f>[1]Master!FM4</f>
        <v>PDB</v>
      </c>
      <c r="F188" s="1163" t="str">
        <f>[1]Master!FM6</f>
        <v>1*20</v>
      </c>
      <c r="G188" s="1160">
        <f>[1]Master!FM8</f>
        <v>20</v>
      </c>
      <c r="H188" s="1172">
        <f>[1]YesterdayGen!FM34</f>
        <v>0</v>
      </c>
      <c r="I188" s="1169">
        <f>[1]YesterdayGen!FM31</f>
        <v>0</v>
      </c>
      <c r="J188" s="413" t="str">
        <f>IF([1]EvReport!L188 = 0, " ",[1]EvReport!L188)</f>
        <v xml:space="preserve"> </v>
      </c>
    </row>
    <row r="189" spans="1:10" ht="18">
      <c r="A189" s="7"/>
      <c r="B189" s="1160">
        <v>147</v>
      </c>
      <c r="C189" s="2056" t="str">
        <f>[1]Master!FN3</f>
        <v>Saidpur 20 MW GTPP</v>
      </c>
      <c r="D189" s="2007"/>
      <c r="E189" s="2011" t="str">
        <f>[1]Master!FN4</f>
        <v>PDB</v>
      </c>
      <c r="F189" s="2041" t="str">
        <f>[1]Master!FN6</f>
        <v>1*20</v>
      </c>
      <c r="G189" s="2009">
        <f>[1]Master!FN8</f>
        <v>20</v>
      </c>
      <c r="H189" s="1349">
        <f>[1]YesterdayGen!FN34</f>
        <v>0</v>
      </c>
      <c r="I189" s="1339">
        <f>[1]YesterdayGen!FN31</f>
        <v>10000</v>
      </c>
      <c r="J189" s="413" t="str">
        <f>IF([1]EvReport!L189 = 0, " ",[1]EvReport!L189)</f>
        <v xml:space="preserve"> </v>
      </c>
    </row>
    <row r="190" spans="1:10" ht="18.75" thickBot="1">
      <c r="A190" s="7"/>
      <c r="B190" s="1160">
        <v>148</v>
      </c>
      <c r="C190" s="2058" t="str">
        <f>[1]Master!GB3</f>
        <v xml:space="preserve">Rangpur 113 MW PP (Confidence)  </v>
      </c>
      <c r="D190" s="2019"/>
      <c r="E190" s="2023" t="str">
        <f>[1]Master!GB4</f>
        <v>IPP</v>
      </c>
      <c r="F190" s="2054" t="str">
        <f>[1]Master!GB6</f>
        <v>9*6.984+7*7.015+3.15*2</v>
      </c>
      <c r="G190" s="2021">
        <f>[1]Master!GB8</f>
        <v>113</v>
      </c>
      <c r="H190" s="1348">
        <f>[1]YesterdayGen!GB34</f>
        <v>56</v>
      </c>
      <c r="I190" s="1342">
        <f>[1]YesterdayGen!GB31</f>
        <v>194496</v>
      </c>
      <c r="J190" s="1288" t="str">
        <f>IF([1]EvReport!L190= 0, " ",[1]EvReport!L190)</f>
        <v>Fuel shortage</v>
      </c>
    </row>
    <row r="191" spans="1:10" ht="18.75" thickBot="1">
      <c r="A191" s="7"/>
      <c r="B191" s="427">
        <v>149</v>
      </c>
      <c r="C191" s="2059" t="str">
        <f>[1]Master!GD3</f>
        <v>Sympa Solar Power 8MW</v>
      </c>
      <c r="D191" s="621"/>
      <c r="E191" s="620" t="str">
        <f>[1]Master!GD4</f>
        <v>IPP</v>
      </c>
      <c r="F191" s="620" t="str">
        <f>[1]Master!GD6</f>
        <v>8 MW</v>
      </c>
      <c r="G191" s="420">
        <f>[1]Master!GD8</f>
        <v>8</v>
      </c>
      <c r="H191" s="614">
        <f>[1]YesterdayGen!GD34</f>
        <v>0</v>
      </c>
      <c r="I191" s="615">
        <f>[1]YesterdayGen!GD31</f>
        <v>42846</v>
      </c>
      <c r="J191" s="622" t="str">
        <f>IF([1]EvReport!L191= 0, " ",[1]EvReport!L191)</f>
        <v xml:space="preserve"> </v>
      </c>
    </row>
    <row r="192" spans="1:10" ht="18">
      <c r="A192" s="7"/>
      <c r="B192" s="427">
        <v>150</v>
      </c>
      <c r="C192" s="2060" t="str">
        <f>[1]Master!GL3</f>
        <v>Energypac Power Venture Thakurgaon Ltd.</v>
      </c>
      <c r="D192" s="388"/>
      <c r="E192" s="426" t="str">
        <f>[1]Master!GL4</f>
        <v>IPP</v>
      </c>
      <c r="F192" s="426">
        <f>[1]Master!GL6</f>
        <v>115</v>
      </c>
      <c r="G192" s="420">
        <f>[1]Master!GL8</f>
        <v>115</v>
      </c>
      <c r="H192" s="614">
        <f>[1]YesterdayGen!GL34</f>
        <v>54</v>
      </c>
      <c r="I192" s="615">
        <f>[1]YesterdayGen!GL31</f>
        <v>156096</v>
      </c>
      <c r="J192" s="622" t="str">
        <f>IF([1]EvReport!L192= 0, " ",[1]EvReport!L192)</f>
        <v>Low Demand</v>
      </c>
    </row>
    <row r="193" spans="1:10" ht="18">
      <c r="A193" s="7"/>
      <c r="B193" s="427"/>
      <c r="C193" s="2060" t="str">
        <f>[1]Master!GP3</f>
        <v xml:space="preserve">Intraco Solar  30 MW </v>
      </c>
      <c r="D193" s="388"/>
      <c r="E193" s="426" t="str">
        <f>[1]Master!GP4</f>
        <v>IPP</v>
      </c>
      <c r="F193" s="426" t="str">
        <f>[1]Master!GP6</f>
        <v>1*30</v>
      </c>
      <c r="G193" s="420">
        <f>[1]Master!GP8</f>
        <v>30</v>
      </c>
      <c r="H193" s="614">
        <f>[1]YesterdayGen!GP34</f>
        <v>0</v>
      </c>
      <c r="I193" s="615">
        <f>[1]YesterdayGen!GP31</f>
        <v>232942</v>
      </c>
      <c r="J193" s="622" t="str">
        <f>IF([1]EvReport!L193= 0, " ",[1]EvReport!L193)</f>
        <v xml:space="preserve"> </v>
      </c>
    </row>
    <row r="194" spans="1:10" ht="18.75" thickBot="1">
      <c r="A194" s="7"/>
      <c r="B194" s="427"/>
      <c r="C194" s="2060" t="str">
        <f>[1]Master!GS3</f>
        <v>Teesta Solar Limited</v>
      </c>
      <c r="D194" s="388"/>
      <c r="E194" s="426" t="str">
        <f>[1]Master!GS4</f>
        <v xml:space="preserve">BPCL </v>
      </c>
      <c r="F194" s="426" t="str">
        <f>[1]Master!GS6</f>
        <v>16*12.5</v>
      </c>
      <c r="G194" s="420">
        <f>[1]Master!GS8</f>
        <v>200</v>
      </c>
      <c r="H194" s="614">
        <f>[1]YesterdayGen!GS34</f>
        <v>0</v>
      </c>
      <c r="I194" s="615">
        <f>[1]YesterdayGen!GS31</f>
        <v>1168250</v>
      </c>
      <c r="J194" s="622" t="str">
        <f>IF([1]EvReport!L194= 0, " ",[1]EvReport!L194)</f>
        <v xml:space="preserve"> </v>
      </c>
    </row>
    <row r="195" spans="1:10" ht="19.5" thickBot="1">
      <c r="A195" s="7"/>
      <c r="B195" s="421"/>
      <c r="C195" s="2061" t="s">
        <v>186</v>
      </c>
      <c r="D195" s="2061"/>
      <c r="E195" s="2062"/>
      <c r="F195" s="2062"/>
      <c r="G195" s="445">
        <f>SUM(G185:G194)</f>
        <v>950</v>
      </c>
      <c r="H195" s="446">
        <f>SUM(H185:H194)</f>
        <v>280</v>
      </c>
      <c r="I195" s="446">
        <f>SUM(I185:I194)</f>
        <v>5948730</v>
      </c>
      <c r="J195" s="447"/>
    </row>
    <row r="196" spans="1:10" ht="19.5" thickBot="1">
      <c r="A196" s="177"/>
      <c r="B196" s="421"/>
      <c r="C196" s="422" t="s">
        <v>187</v>
      </c>
      <c r="D196" s="422"/>
      <c r="E196" s="423"/>
      <c r="F196" s="423"/>
      <c r="G196" s="424">
        <f>G52+G81+G108+G117+G136+G152+G161+G184+G195</f>
        <v>25481</v>
      </c>
      <c r="H196" s="424">
        <f>H52+H81+H108+H117+H136+H152+H161+H184+H195</f>
        <v>11132</v>
      </c>
      <c r="I196" s="424">
        <f>I52+I81+I108+I117+I136+I152+I161+I184+I195</f>
        <v>224022979</v>
      </c>
      <c r="J196" s="448"/>
    </row>
    <row r="197" spans="1:10" ht="18.75" thickBot="1">
      <c r="A197" s="177"/>
      <c r="B197" s="449"/>
      <c r="C197" s="2063" t="s">
        <v>371</v>
      </c>
      <c r="D197" s="2063"/>
      <c r="E197" s="2063"/>
      <c r="F197" s="2063"/>
      <c r="G197" s="2063"/>
      <c r="H197" s="2063"/>
      <c r="I197" s="2063"/>
      <c r="J197" s="450"/>
    </row>
    <row r="198" spans="1:10" ht="18.75" thickBot="1">
      <c r="A198" s="177"/>
      <c r="B198" s="451"/>
      <c r="C198" s="452" t="s">
        <v>275</v>
      </c>
      <c r="D198" s="452"/>
      <c r="E198" s="452"/>
      <c r="F198" s="452"/>
      <c r="G198" s="453">
        <f>G52+G81+G108+G117+G136</f>
        <v>15398</v>
      </c>
      <c r="H198" s="453">
        <f>H52+H81+H108+H117+H136</f>
        <v>6358</v>
      </c>
      <c r="I198" s="453">
        <f>I52+I81+I108+I117+I136</f>
        <v>121491177</v>
      </c>
      <c r="J198" s="454"/>
    </row>
    <row r="199" spans="1:10" ht="18.75" thickBot="1">
      <c r="A199" s="178"/>
      <c r="B199" s="451"/>
      <c r="C199" s="452" t="s">
        <v>372</v>
      </c>
      <c r="D199" s="452"/>
      <c r="E199" s="452"/>
      <c r="F199" s="452"/>
      <c r="G199" s="453">
        <f>G152+G161+G184+G195</f>
        <v>10083</v>
      </c>
      <c r="H199" s="453">
        <f>H152+H161+H184+H195</f>
        <v>4774</v>
      </c>
      <c r="I199" s="453">
        <f>I152+I161+I184+I195</f>
        <v>102531802</v>
      </c>
      <c r="J199" s="454"/>
    </row>
    <row r="200" spans="1:10" ht="18.75" thickBot="1">
      <c r="A200" s="28"/>
      <c r="B200" s="451"/>
      <c r="C200" s="452" t="s">
        <v>373</v>
      </c>
      <c r="D200" s="452"/>
      <c r="E200" s="452"/>
      <c r="F200" s="452"/>
      <c r="G200" s="453">
        <f>G198+G199</f>
        <v>25481</v>
      </c>
      <c r="H200" s="453">
        <f>H198+H199</f>
        <v>11132</v>
      </c>
      <c r="I200" s="453">
        <f>I198+I199</f>
        <v>224022979</v>
      </c>
      <c r="J200" s="454"/>
    </row>
    <row r="201" spans="1:10">
      <c r="A201" s="28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7"/>
      <c r="B202" s="625" t="s">
        <v>374</v>
      </c>
      <c r="C202" s="24"/>
      <c r="D202" s="24"/>
      <c r="E202" s="455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56"/>
      <c r="D203" s="456"/>
      <c r="E203" s="456"/>
      <c r="F203" s="456"/>
      <c r="G203" s="456"/>
      <c r="H203" s="12"/>
      <c r="I203" s="456"/>
      <c r="J203" s="627"/>
    </row>
    <row r="204" spans="1:10" ht="20.25">
      <c r="A204" s="7"/>
      <c r="B204" s="626"/>
      <c r="C204" s="456"/>
      <c r="D204" s="456"/>
      <c r="E204" s="456"/>
      <c r="F204" s="456"/>
      <c r="G204" s="456"/>
      <c r="H204" s="199"/>
      <c r="I204" s="457" t="s">
        <v>268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B207" s="7"/>
      <c r="C207" s="7"/>
      <c r="D207" s="7"/>
      <c r="E207" s="7"/>
      <c r="F207" s="7"/>
      <c r="G207" s="7"/>
      <c r="H207" s="633"/>
      <c r="I207" s="7"/>
      <c r="J207" s="63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67"/>
      <c r="D1" s="768"/>
      <c r="E1" s="763" t="s">
        <v>733</v>
      </c>
      <c r="F1" s="769"/>
      <c r="G1" s="764"/>
      <c r="H1" s="7"/>
      <c r="I1" s="7"/>
      <c r="J1" s="7"/>
      <c r="K1" s="384"/>
      <c r="L1" s="384"/>
      <c r="M1" s="384"/>
      <c r="N1" s="384"/>
      <c r="O1" s="384"/>
      <c r="P1" s="384"/>
    </row>
    <row r="2" spans="1:16" ht="30">
      <c r="A2" s="7"/>
      <c r="B2" s="459"/>
      <c r="C2" s="770"/>
      <c r="D2" s="771"/>
      <c r="E2" s="765" t="s">
        <v>300</v>
      </c>
      <c r="F2" s="772"/>
      <c r="G2" s="459"/>
      <c r="H2" s="459"/>
      <c r="I2" s="459"/>
      <c r="J2" s="459"/>
      <c r="K2" s="384"/>
      <c r="L2" s="384"/>
      <c r="M2" s="384"/>
      <c r="N2" s="384"/>
      <c r="O2" s="384"/>
      <c r="P2" s="384"/>
    </row>
    <row r="3" spans="1:16" ht="30">
      <c r="A3" s="7"/>
      <c r="B3" s="1999"/>
      <c r="C3" s="383" t="s">
        <v>734</v>
      </c>
      <c r="D3" s="773"/>
      <c r="E3" s="678"/>
      <c r="F3" s="678"/>
      <c r="G3" s="383"/>
      <c r="H3" s="200"/>
      <c r="I3" s="7"/>
      <c r="J3" s="7"/>
      <c r="K3" s="384"/>
      <c r="L3" s="384"/>
      <c r="M3" s="384"/>
      <c r="N3" s="384"/>
      <c r="O3" s="384"/>
      <c r="P3" s="384"/>
    </row>
    <row r="4" spans="1:16" ht="18">
      <c r="A4" s="7"/>
      <c r="B4" s="2000"/>
      <c r="C4" s="382"/>
      <c r="D4" s="766"/>
      <c r="E4" s="1999"/>
      <c r="F4" s="1999"/>
      <c r="G4" s="1999"/>
      <c r="H4" s="460"/>
      <c r="I4" s="7"/>
      <c r="J4" s="172" t="s">
        <v>375</v>
      </c>
      <c r="K4" s="384"/>
      <c r="L4" s="384"/>
      <c r="M4" s="384"/>
      <c r="N4" s="384"/>
      <c r="O4" s="384"/>
      <c r="P4" s="384"/>
    </row>
    <row r="5" spans="1:16" ht="15.75">
      <c r="A5" s="7"/>
      <c r="B5" s="461" t="s">
        <v>12</v>
      </c>
      <c r="C5" s="462">
        <f>[1]YesterdayGen!A2</f>
        <v>43884</v>
      </c>
      <c r="D5" s="1999"/>
      <c r="E5" s="1999"/>
      <c r="F5" s="1999"/>
      <c r="G5" s="1999"/>
      <c r="H5" s="460"/>
      <c r="I5" s="7"/>
      <c r="J5" s="7"/>
      <c r="K5" s="384"/>
      <c r="L5" s="384"/>
      <c r="M5" s="384"/>
      <c r="N5" s="384"/>
      <c r="O5" s="384"/>
      <c r="P5" s="384"/>
    </row>
    <row r="6" spans="1:16" ht="15.75" thickBot="1">
      <c r="A6" s="7"/>
      <c r="B6" s="1999"/>
      <c r="C6" s="1999"/>
      <c r="D6" s="1999"/>
      <c r="E6" s="1999"/>
      <c r="F6" s="1999"/>
      <c r="G6" s="1999"/>
      <c r="H6" s="1999"/>
      <c r="I6" s="7"/>
      <c r="J6" s="7"/>
      <c r="K6" s="384"/>
      <c r="L6" s="384"/>
      <c r="M6" s="384"/>
      <c r="N6" s="384"/>
      <c r="O6" s="384"/>
      <c r="P6" s="384"/>
    </row>
    <row r="7" spans="1:16" ht="15.75" thickBot="1">
      <c r="A7" s="7"/>
      <c r="B7" s="463" t="s">
        <v>376</v>
      </c>
      <c r="C7" s="464"/>
      <c r="D7" s="635">
        <f>D8+D9+D10+D11+D12</f>
        <v>7420.33</v>
      </c>
      <c r="E7" s="466" t="s">
        <v>45</v>
      </c>
      <c r="F7" s="464" t="s">
        <v>377</v>
      </c>
      <c r="G7" s="464"/>
      <c r="H7" s="465">
        <f>H8+H9+H10+H11</f>
        <v>3388</v>
      </c>
      <c r="I7" s="467" t="s">
        <v>45</v>
      </c>
      <c r="J7" s="7"/>
      <c r="K7" s="384"/>
      <c r="L7" s="384"/>
      <c r="M7" s="384"/>
      <c r="N7" s="384"/>
      <c r="O7" s="384"/>
      <c r="P7" s="384"/>
    </row>
    <row r="8" spans="1:16">
      <c r="A8" s="7"/>
      <c r="B8" s="224" t="s">
        <v>378</v>
      </c>
      <c r="C8" s="10"/>
      <c r="D8" s="2001">
        <f>[1]Forecast!L208</f>
        <v>4026.33</v>
      </c>
      <c r="E8" s="468" t="s">
        <v>45</v>
      </c>
      <c r="F8" s="10" t="s">
        <v>379</v>
      </c>
      <c r="G8" s="29"/>
      <c r="H8" s="469">
        <f>[1]Forecast!L210</f>
        <v>1215.4000000000001</v>
      </c>
      <c r="I8" s="470" t="s">
        <v>45</v>
      </c>
      <c r="J8" s="7"/>
      <c r="K8" s="384"/>
      <c r="L8" s="384"/>
      <c r="M8" s="384"/>
      <c r="N8" s="384"/>
      <c r="O8" s="384"/>
      <c r="P8" s="384"/>
    </row>
    <row r="9" spans="1:16">
      <c r="A9" s="7"/>
      <c r="B9" s="2002" t="s">
        <v>380</v>
      </c>
      <c r="C9" s="2003"/>
      <c r="D9" s="636">
        <f>[1]Forecast!L209</f>
        <v>1192</v>
      </c>
      <c r="E9" s="1350" t="s">
        <v>45</v>
      </c>
      <c r="F9" s="2003" t="s">
        <v>381</v>
      </c>
      <c r="G9" s="2004"/>
      <c r="H9" s="1351">
        <f>[1]Forecast!L211</f>
        <v>1093.5999999999999</v>
      </c>
      <c r="I9" s="470" t="s">
        <v>45</v>
      </c>
      <c r="J9" s="7"/>
      <c r="K9" s="384"/>
      <c r="L9" s="384"/>
      <c r="M9" s="384"/>
      <c r="N9" s="384"/>
      <c r="O9" s="384"/>
      <c r="P9" s="384"/>
    </row>
    <row r="10" spans="1:16">
      <c r="A10" s="7"/>
      <c r="B10" s="471" t="s">
        <v>382</v>
      </c>
      <c r="C10" s="472"/>
      <c r="D10" s="637">
        <f>[1]Forecast!L212</f>
        <v>903</v>
      </c>
      <c r="E10" s="473" t="s">
        <v>45</v>
      </c>
      <c r="F10" s="472" t="s">
        <v>383</v>
      </c>
      <c r="G10" s="472"/>
      <c r="H10" s="474">
        <f>[1]Forecast!L215</f>
        <v>313</v>
      </c>
      <c r="I10" s="475" t="s">
        <v>45</v>
      </c>
      <c r="J10" s="7"/>
      <c r="K10" s="384"/>
      <c r="L10" s="384"/>
      <c r="M10" s="384"/>
      <c r="N10" s="384"/>
      <c r="O10" s="384"/>
      <c r="P10" s="384"/>
    </row>
    <row r="11" spans="1:16">
      <c r="A11" s="7"/>
      <c r="B11" s="471" t="s">
        <v>384</v>
      </c>
      <c r="C11" s="472"/>
      <c r="D11" s="637">
        <f>[1]Forecast!L213</f>
        <v>923</v>
      </c>
      <c r="E11" s="473" t="s">
        <v>45</v>
      </c>
      <c r="F11" s="472" t="s">
        <v>385</v>
      </c>
      <c r="G11" s="472"/>
      <c r="H11" s="474">
        <f>[1]Forecast!L216</f>
        <v>766</v>
      </c>
      <c r="I11" s="475" t="s">
        <v>45</v>
      </c>
      <c r="J11" s="7"/>
      <c r="K11" s="384"/>
      <c r="L11" s="384"/>
      <c r="M11" s="384"/>
      <c r="N11" s="384"/>
      <c r="O11" s="384"/>
      <c r="P11" s="384"/>
    </row>
    <row r="12" spans="1:16" ht="15.75" thickBot="1">
      <c r="A12" s="7"/>
      <c r="B12" s="501" t="s">
        <v>386</v>
      </c>
      <c r="C12" s="226"/>
      <c r="D12" s="636">
        <f>[1]Forecast!L214</f>
        <v>376</v>
      </c>
      <c r="E12" s="1294" t="s">
        <v>45</v>
      </c>
      <c r="F12" s="226"/>
      <c r="G12" s="226"/>
      <c r="H12" s="1232"/>
      <c r="I12" s="476"/>
      <c r="J12" s="7"/>
      <c r="K12" s="384"/>
      <c r="L12" s="384"/>
      <c r="M12" s="384"/>
      <c r="N12" s="384"/>
      <c r="O12" s="384"/>
      <c r="P12" s="384"/>
    </row>
    <row r="13" spans="1:16" ht="16.5" thickBot="1">
      <c r="A13" s="7"/>
      <c r="B13" s="2005"/>
      <c r="C13" s="2006" t="s">
        <v>387</v>
      </c>
      <c r="D13" s="2006"/>
      <c r="E13" s="477">
        <f>D7+H7</f>
        <v>10808.33</v>
      </c>
      <c r="F13" s="464" t="s">
        <v>45</v>
      </c>
      <c r="G13" s="2006"/>
      <c r="H13" s="2006"/>
      <c r="I13" s="478"/>
      <c r="J13" s="7"/>
      <c r="K13" s="384"/>
      <c r="L13" s="384"/>
      <c r="M13" s="384"/>
      <c r="N13" s="384"/>
      <c r="O13" s="384"/>
      <c r="P13" s="384"/>
    </row>
    <row r="14" spans="1:16">
      <c r="A14" s="7"/>
      <c r="B14" s="1999"/>
      <c r="C14" s="479" t="s">
        <v>388</v>
      </c>
      <c r="D14" s="1999"/>
      <c r="E14" s="1999"/>
      <c r="F14" s="1999"/>
      <c r="G14" s="1999"/>
      <c r="H14" s="1999"/>
      <c r="I14" s="7"/>
      <c r="J14" s="7"/>
      <c r="K14" s="384"/>
      <c r="L14" s="384"/>
      <c r="M14" s="384"/>
      <c r="N14" s="384"/>
      <c r="O14" s="384"/>
      <c r="P14" s="384"/>
    </row>
    <row r="15" spans="1:16">
      <c r="A15" s="7"/>
      <c r="B15" s="27"/>
      <c r="C15" s="27"/>
      <c r="D15" s="1999"/>
      <c r="E15" s="27"/>
      <c r="F15" s="27"/>
      <c r="G15" s="27"/>
      <c r="H15" s="27"/>
      <c r="I15" s="7"/>
      <c r="J15" s="7"/>
      <c r="K15" s="384"/>
      <c r="L15" s="384"/>
      <c r="M15" s="384"/>
      <c r="N15" s="384"/>
      <c r="O15" s="384"/>
      <c r="P15" s="384"/>
    </row>
    <row r="16" spans="1:16" ht="34.5">
      <c r="A16" s="638"/>
      <c r="B16" s="774" t="s">
        <v>389</v>
      </c>
      <c r="C16" s="775" t="s">
        <v>390</v>
      </c>
      <c r="D16" s="775" t="s">
        <v>869</v>
      </c>
      <c r="E16" s="774" t="s">
        <v>389</v>
      </c>
      <c r="F16" s="775" t="s">
        <v>390</v>
      </c>
      <c r="G16" s="775" t="s">
        <v>869</v>
      </c>
      <c r="H16" s="774" t="s">
        <v>389</v>
      </c>
      <c r="I16" s="775" t="s">
        <v>390</v>
      </c>
      <c r="J16" s="775" t="s">
        <v>869</v>
      </c>
      <c r="K16" s="776" t="s">
        <v>389</v>
      </c>
      <c r="L16" s="777" t="s">
        <v>390</v>
      </c>
      <c r="M16" s="777" t="s">
        <v>869</v>
      </c>
      <c r="N16" s="776" t="s">
        <v>389</v>
      </c>
      <c r="O16" s="777" t="s">
        <v>390</v>
      </c>
      <c r="P16" s="777" t="s">
        <v>869</v>
      </c>
    </row>
    <row r="17" spans="1:16" ht="18.75">
      <c r="A17" s="639">
        <v>1</v>
      </c>
      <c r="B17" s="1173" t="s">
        <v>766</v>
      </c>
      <c r="C17" s="1174">
        <v>0</v>
      </c>
      <c r="D17" s="1175" t="s">
        <v>767</v>
      </c>
      <c r="E17" s="1173" t="s">
        <v>809</v>
      </c>
      <c r="F17" s="1174">
        <v>16</v>
      </c>
      <c r="G17" s="1175" t="s">
        <v>760</v>
      </c>
      <c r="H17" s="1173" t="s">
        <v>435</v>
      </c>
      <c r="I17" s="1174">
        <v>47.4</v>
      </c>
      <c r="J17" s="1175" t="s">
        <v>760</v>
      </c>
      <c r="K17" s="1173" t="s">
        <v>421</v>
      </c>
      <c r="L17" s="1174">
        <v>42</v>
      </c>
      <c r="M17" s="1175" t="s">
        <v>760</v>
      </c>
      <c r="N17" s="1173" t="s">
        <v>395</v>
      </c>
      <c r="O17" s="1174">
        <v>120</v>
      </c>
      <c r="P17" s="1175" t="s">
        <v>751</v>
      </c>
    </row>
    <row r="18" spans="1:16" ht="18.75">
      <c r="A18" s="639">
        <v>2</v>
      </c>
      <c r="B18" s="1176" t="s">
        <v>471</v>
      </c>
      <c r="C18" s="1177">
        <v>104</v>
      </c>
      <c r="D18" s="1177" t="s">
        <v>803</v>
      </c>
      <c r="E18" s="1176" t="s">
        <v>414</v>
      </c>
      <c r="F18" s="1177">
        <v>149</v>
      </c>
      <c r="G18" s="1177" t="s">
        <v>751</v>
      </c>
      <c r="H18" s="1176" t="s">
        <v>440</v>
      </c>
      <c r="I18" s="1177" t="s">
        <v>815</v>
      </c>
      <c r="J18" s="1177" t="s">
        <v>815</v>
      </c>
      <c r="K18" s="1176" t="s">
        <v>798</v>
      </c>
      <c r="L18" s="1177">
        <v>142</v>
      </c>
      <c r="M18" s="1177" t="s">
        <v>746</v>
      </c>
      <c r="N18" s="1176" t="s">
        <v>820</v>
      </c>
      <c r="O18" s="1177">
        <v>20</v>
      </c>
      <c r="P18" s="1177" t="s">
        <v>751</v>
      </c>
    </row>
    <row r="19" spans="1:16" ht="18.75">
      <c r="A19" s="639">
        <v>3</v>
      </c>
      <c r="B19" s="1173" t="s">
        <v>740</v>
      </c>
      <c r="C19" s="1174">
        <v>26</v>
      </c>
      <c r="D19" s="1174" t="s">
        <v>751</v>
      </c>
      <c r="E19" s="1173" t="s">
        <v>413</v>
      </c>
      <c r="F19" s="1174">
        <v>75</v>
      </c>
      <c r="G19" s="1174" t="s">
        <v>751</v>
      </c>
      <c r="H19" s="1173" t="s">
        <v>739</v>
      </c>
      <c r="I19" s="1174">
        <v>86</v>
      </c>
      <c r="J19" s="1174" t="s">
        <v>760</v>
      </c>
      <c r="K19" s="1173" t="s">
        <v>425</v>
      </c>
      <c r="L19" s="1174">
        <v>110</v>
      </c>
      <c r="M19" s="1174" t="s">
        <v>765</v>
      </c>
      <c r="N19" s="1173" t="s">
        <v>875</v>
      </c>
      <c r="O19" s="1174" t="s">
        <v>815</v>
      </c>
      <c r="P19" s="1174" t="s">
        <v>815</v>
      </c>
    </row>
    <row r="20" spans="1:16" ht="18.75">
      <c r="A20" s="639">
        <v>4</v>
      </c>
      <c r="B20" s="1176" t="s">
        <v>441</v>
      </c>
      <c r="C20" s="1177">
        <v>59</v>
      </c>
      <c r="D20" s="1177" t="s">
        <v>803</v>
      </c>
      <c r="E20" s="1176" t="s">
        <v>811</v>
      </c>
      <c r="F20" s="1177">
        <v>108</v>
      </c>
      <c r="G20" s="1177" t="s">
        <v>751</v>
      </c>
      <c r="H20" s="1176" t="s">
        <v>839</v>
      </c>
      <c r="I20" s="1177">
        <v>68</v>
      </c>
      <c r="J20" s="1177" t="s">
        <v>765</v>
      </c>
      <c r="K20" s="1176" t="s">
        <v>743</v>
      </c>
      <c r="L20" s="1177">
        <v>36.4</v>
      </c>
      <c r="M20" s="1177" t="s">
        <v>760</v>
      </c>
      <c r="N20" s="1176" t="s">
        <v>400</v>
      </c>
      <c r="O20" s="1177">
        <v>81.8</v>
      </c>
      <c r="P20" s="1177" t="s">
        <v>748</v>
      </c>
    </row>
    <row r="21" spans="1:16" ht="18.75">
      <c r="A21" s="639">
        <v>5</v>
      </c>
      <c r="B21" s="1173" t="s">
        <v>753</v>
      </c>
      <c r="C21" s="1174">
        <v>58</v>
      </c>
      <c r="D21" s="1174" t="s">
        <v>765</v>
      </c>
      <c r="E21" s="1173" t="s">
        <v>840</v>
      </c>
      <c r="F21" s="1174">
        <v>101</v>
      </c>
      <c r="G21" s="1174" t="s">
        <v>781</v>
      </c>
      <c r="H21" s="1173" t="s">
        <v>831</v>
      </c>
      <c r="I21" s="1174">
        <v>22</v>
      </c>
      <c r="J21" s="1174" t="s">
        <v>749</v>
      </c>
      <c r="K21" s="1173" t="s">
        <v>802</v>
      </c>
      <c r="L21" s="1174">
        <v>99</v>
      </c>
      <c r="M21" s="1174" t="s">
        <v>765</v>
      </c>
      <c r="N21" s="1173" t="s">
        <v>822</v>
      </c>
      <c r="O21" s="1174">
        <v>36</v>
      </c>
      <c r="P21" s="1174" t="s">
        <v>759</v>
      </c>
    </row>
    <row r="22" spans="1:16" ht="18.75">
      <c r="A22" s="639">
        <v>6</v>
      </c>
      <c r="B22" s="1176" t="s">
        <v>434</v>
      </c>
      <c r="C22" s="1177">
        <v>55</v>
      </c>
      <c r="D22" s="1177" t="s">
        <v>771</v>
      </c>
      <c r="E22" s="1176" t="s">
        <v>812</v>
      </c>
      <c r="F22" s="1177">
        <v>127</v>
      </c>
      <c r="G22" s="1177" t="s">
        <v>751</v>
      </c>
      <c r="H22" s="1176" t="s">
        <v>833</v>
      </c>
      <c r="I22" s="1177">
        <v>72</v>
      </c>
      <c r="J22" s="1177" t="s">
        <v>765</v>
      </c>
      <c r="K22" s="1176" t="s">
        <v>804</v>
      </c>
      <c r="L22" s="1177">
        <v>18.5</v>
      </c>
      <c r="M22" s="1177" t="s">
        <v>748</v>
      </c>
      <c r="N22" s="1176" t="s">
        <v>394</v>
      </c>
      <c r="O22" s="1177">
        <v>156</v>
      </c>
      <c r="P22" s="1177" t="s">
        <v>748</v>
      </c>
    </row>
    <row r="23" spans="1:16" ht="18.75">
      <c r="A23" s="639">
        <v>7</v>
      </c>
      <c r="B23" s="1173" t="s">
        <v>416</v>
      </c>
      <c r="C23" s="1174">
        <v>46</v>
      </c>
      <c r="D23" s="1174" t="s">
        <v>760</v>
      </c>
      <c r="E23" s="1173" t="s">
        <v>419</v>
      </c>
      <c r="F23" s="1174">
        <v>104</v>
      </c>
      <c r="G23" s="1174" t="s">
        <v>762</v>
      </c>
      <c r="H23" s="1173" t="s">
        <v>427</v>
      </c>
      <c r="I23" s="1174">
        <v>147</v>
      </c>
      <c r="J23" s="1174" t="s">
        <v>760</v>
      </c>
      <c r="K23" s="1173" t="s">
        <v>805</v>
      </c>
      <c r="L23" s="1174">
        <v>73</v>
      </c>
      <c r="M23" s="1174" t="s">
        <v>773</v>
      </c>
      <c r="N23" s="1173" t="s">
        <v>468</v>
      </c>
      <c r="O23" s="1174">
        <v>108</v>
      </c>
      <c r="P23" s="1174" t="s">
        <v>748</v>
      </c>
    </row>
    <row r="24" spans="1:16" ht="18.75">
      <c r="A24" s="639">
        <v>8</v>
      </c>
      <c r="B24" s="1176" t="s">
        <v>916</v>
      </c>
      <c r="C24" s="1177" t="s">
        <v>815</v>
      </c>
      <c r="D24" s="1177" t="s">
        <v>815</v>
      </c>
      <c r="E24" s="1176" t="s">
        <v>216</v>
      </c>
      <c r="F24" s="1177">
        <v>20</v>
      </c>
      <c r="G24" s="1177" t="s">
        <v>760</v>
      </c>
      <c r="H24" s="1176" t="s">
        <v>735</v>
      </c>
      <c r="I24" s="1177">
        <v>108</v>
      </c>
      <c r="J24" s="1177" t="s">
        <v>751</v>
      </c>
      <c r="K24" s="1176" t="s">
        <v>392</v>
      </c>
      <c r="L24" s="1177">
        <v>35</v>
      </c>
      <c r="M24" s="1177" t="s">
        <v>765</v>
      </c>
      <c r="N24" s="1176" t="s">
        <v>824</v>
      </c>
      <c r="O24" s="1177">
        <v>86</v>
      </c>
      <c r="P24" s="1177" t="s">
        <v>765</v>
      </c>
    </row>
    <row r="25" spans="1:16" ht="18.75">
      <c r="A25" s="639">
        <v>9</v>
      </c>
      <c r="B25" s="1173" t="s">
        <v>451</v>
      </c>
      <c r="C25" s="1174">
        <v>137</v>
      </c>
      <c r="D25" s="1174" t="s">
        <v>772</v>
      </c>
      <c r="E25" s="1173" t="s">
        <v>671</v>
      </c>
      <c r="F25" s="1174">
        <v>124</v>
      </c>
      <c r="G25" s="1174" t="s">
        <v>759</v>
      </c>
      <c r="H25" s="1173" t="s">
        <v>476</v>
      </c>
      <c r="I25" s="1174">
        <v>258</v>
      </c>
      <c r="J25" s="1174" t="s">
        <v>781</v>
      </c>
      <c r="K25" s="1173" t="s">
        <v>668</v>
      </c>
      <c r="L25" s="1174">
        <v>3</v>
      </c>
      <c r="M25" s="1174" t="s">
        <v>771</v>
      </c>
      <c r="N25" s="1173" t="s">
        <v>665</v>
      </c>
      <c r="O25" s="1174">
        <v>82</v>
      </c>
      <c r="P25" s="1174" t="s">
        <v>747</v>
      </c>
    </row>
    <row r="26" spans="1:16" ht="18.75">
      <c r="A26" s="639">
        <v>10</v>
      </c>
      <c r="B26" s="1176" t="s">
        <v>406</v>
      </c>
      <c r="C26" s="1177">
        <v>68</v>
      </c>
      <c r="D26" s="1177" t="s">
        <v>751</v>
      </c>
      <c r="E26" s="1176" t="s">
        <v>422</v>
      </c>
      <c r="F26" s="1177">
        <v>103</v>
      </c>
      <c r="G26" s="1177" t="s">
        <v>760</v>
      </c>
      <c r="H26" s="1176" t="s">
        <v>837</v>
      </c>
      <c r="I26" s="1177">
        <v>28</v>
      </c>
      <c r="J26" s="1177" t="s">
        <v>751</v>
      </c>
      <c r="K26" s="1176" t="s">
        <v>436</v>
      </c>
      <c r="L26" s="1177">
        <v>82</v>
      </c>
      <c r="M26" s="1177" t="s">
        <v>765</v>
      </c>
      <c r="N26" s="1176" t="s">
        <v>826</v>
      </c>
      <c r="O26" s="1177">
        <v>39</v>
      </c>
      <c r="P26" s="1177" t="s">
        <v>751</v>
      </c>
    </row>
    <row r="27" spans="1:16" ht="18.75">
      <c r="A27" s="639">
        <v>11</v>
      </c>
      <c r="B27" s="1173" t="s">
        <v>474</v>
      </c>
      <c r="C27" s="1174">
        <v>73</v>
      </c>
      <c r="D27" s="1174" t="s">
        <v>765</v>
      </c>
      <c r="E27" s="1173" t="s">
        <v>433</v>
      </c>
      <c r="F27" s="1174">
        <v>80</v>
      </c>
      <c r="G27" s="1174" t="s">
        <v>781</v>
      </c>
      <c r="H27" s="1173" t="s">
        <v>672</v>
      </c>
      <c r="I27" s="1174">
        <v>60</v>
      </c>
      <c r="J27" s="1174" t="s">
        <v>776</v>
      </c>
      <c r="K27" s="1173" t="s">
        <v>452</v>
      </c>
      <c r="L27" s="1174">
        <v>99</v>
      </c>
      <c r="M27" s="1174" t="s">
        <v>747</v>
      </c>
      <c r="N27" s="1173" t="s">
        <v>958</v>
      </c>
      <c r="O27" s="1174">
        <v>58</v>
      </c>
      <c r="P27" s="1174" t="s">
        <v>746</v>
      </c>
    </row>
    <row r="28" spans="1:16" ht="18.75">
      <c r="A28" s="639">
        <v>12</v>
      </c>
      <c r="B28" s="1176" t="s">
        <v>744</v>
      </c>
      <c r="C28" s="1177">
        <v>23.2</v>
      </c>
      <c r="D28" s="1177" t="s">
        <v>760</v>
      </c>
      <c r="E28" s="1176" t="s">
        <v>399</v>
      </c>
      <c r="F28" s="1177">
        <v>110</v>
      </c>
      <c r="G28" s="1177" t="s">
        <v>751</v>
      </c>
      <c r="H28" s="1176" t="s">
        <v>838</v>
      </c>
      <c r="I28" s="1177">
        <v>110</v>
      </c>
      <c r="J28" s="1177" t="s">
        <v>751</v>
      </c>
      <c r="K28" s="1176" t="s">
        <v>810</v>
      </c>
      <c r="L28" s="1177">
        <v>46</v>
      </c>
      <c r="M28" s="1177" t="s">
        <v>751</v>
      </c>
      <c r="N28" s="1176" t="s">
        <v>827</v>
      </c>
      <c r="O28" s="1177">
        <v>28.74</v>
      </c>
      <c r="P28" s="1177" t="s">
        <v>768</v>
      </c>
    </row>
    <row r="29" spans="1:16" ht="18.75">
      <c r="A29" s="639">
        <v>13</v>
      </c>
      <c r="B29" s="1173" t="s">
        <v>418</v>
      </c>
      <c r="C29" s="1174">
        <v>4</v>
      </c>
      <c r="D29" s="1174" t="s">
        <v>771</v>
      </c>
      <c r="E29" s="1173" t="s">
        <v>741</v>
      </c>
      <c r="F29" s="1174">
        <v>55</v>
      </c>
      <c r="G29" s="1174" t="s">
        <v>748</v>
      </c>
      <c r="H29" s="1173" t="s">
        <v>423</v>
      </c>
      <c r="I29" s="1174">
        <v>75</v>
      </c>
      <c r="J29" s="1174" t="s">
        <v>760</v>
      </c>
      <c r="K29" s="1173" t="s">
        <v>417</v>
      </c>
      <c r="L29" s="1174">
        <v>52</v>
      </c>
      <c r="M29" s="1174" t="s">
        <v>781</v>
      </c>
      <c r="N29" s="1173" t="s">
        <v>666</v>
      </c>
      <c r="O29" s="1174">
        <v>36</v>
      </c>
      <c r="P29" s="1174" t="s">
        <v>751</v>
      </c>
    </row>
    <row r="30" spans="1:16" ht="18.75">
      <c r="A30" s="639">
        <v>14</v>
      </c>
      <c r="B30" s="1176" t="s">
        <v>453</v>
      </c>
      <c r="C30" s="1177">
        <v>58</v>
      </c>
      <c r="D30" s="1177" t="s">
        <v>771</v>
      </c>
      <c r="E30" s="1176" t="s">
        <v>401</v>
      </c>
      <c r="F30" s="1177">
        <v>23</v>
      </c>
      <c r="G30" s="1177" t="s">
        <v>762</v>
      </c>
      <c r="H30" s="1176" t="s">
        <v>446</v>
      </c>
      <c r="I30" s="1177">
        <v>40</v>
      </c>
      <c r="J30" s="1177" t="s">
        <v>751</v>
      </c>
      <c r="K30" s="1176" t="s">
        <v>677</v>
      </c>
      <c r="L30" s="1177">
        <v>15</v>
      </c>
      <c r="M30" s="1177" t="s">
        <v>765</v>
      </c>
      <c r="N30" s="1176" t="s">
        <v>405</v>
      </c>
      <c r="O30" s="1177">
        <v>10</v>
      </c>
      <c r="P30" s="1177" t="s">
        <v>767</v>
      </c>
    </row>
    <row r="31" spans="1:16" ht="18.75">
      <c r="A31" s="639">
        <v>15</v>
      </c>
      <c r="B31" s="1173" t="s">
        <v>778</v>
      </c>
      <c r="C31" s="1174">
        <v>16</v>
      </c>
      <c r="D31" s="1174" t="s">
        <v>746</v>
      </c>
      <c r="E31" s="1173" t="s">
        <v>412</v>
      </c>
      <c r="F31" s="1174">
        <v>77</v>
      </c>
      <c r="G31" s="1174" t="s">
        <v>751</v>
      </c>
      <c r="H31" s="1173" t="s">
        <v>1020</v>
      </c>
      <c r="I31" s="1174">
        <v>11.7</v>
      </c>
      <c r="J31" s="1174" t="s">
        <v>784</v>
      </c>
      <c r="K31" s="1173" t="s">
        <v>921</v>
      </c>
      <c r="L31" s="1174">
        <v>39</v>
      </c>
      <c r="M31" s="1174" t="s">
        <v>751</v>
      </c>
      <c r="N31" s="1173" t="s">
        <v>1021</v>
      </c>
      <c r="O31" s="1174">
        <v>104</v>
      </c>
      <c r="P31" s="1174" t="s">
        <v>749</v>
      </c>
    </row>
    <row r="32" spans="1:16" ht="18.75">
      <c r="A32" s="639">
        <v>16</v>
      </c>
      <c r="B32" s="1176" t="s">
        <v>779</v>
      </c>
      <c r="C32" s="1177">
        <v>81</v>
      </c>
      <c r="D32" s="1177" t="s">
        <v>765</v>
      </c>
      <c r="E32" s="1176" t="s">
        <v>678</v>
      </c>
      <c r="F32" s="1177">
        <v>97</v>
      </c>
      <c r="G32" s="1177" t="s">
        <v>760</v>
      </c>
      <c r="H32" s="1176" t="s">
        <v>397</v>
      </c>
      <c r="I32" s="1177">
        <v>30</v>
      </c>
      <c r="J32" s="1177" t="s">
        <v>767</v>
      </c>
      <c r="K32" s="1176" t="s">
        <v>752</v>
      </c>
      <c r="L32" s="1177">
        <v>13</v>
      </c>
      <c r="M32" s="1177" t="s">
        <v>803</v>
      </c>
      <c r="N32" s="1176" t="s">
        <v>832</v>
      </c>
      <c r="O32" s="1177">
        <v>17.5</v>
      </c>
      <c r="P32" s="1177" t="s">
        <v>749</v>
      </c>
    </row>
    <row r="33" spans="1:16" ht="18.75">
      <c r="A33" s="639">
        <v>17</v>
      </c>
      <c r="B33" s="1173" t="s">
        <v>871</v>
      </c>
      <c r="C33" s="1174">
        <v>66</v>
      </c>
      <c r="D33" s="1174" t="s">
        <v>751</v>
      </c>
      <c r="E33" s="1173" t="s">
        <v>814</v>
      </c>
      <c r="F33" s="1174">
        <v>82</v>
      </c>
      <c r="G33" s="1174" t="s">
        <v>765</v>
      </c>
      <c r="H33" s="1173" t="s">
        <v>402</v>
      </c>
      <c r="I33" s="1174">
        <v>64</v>
      </c>
      <c r="J33" s="1174" t="s">
        <v>746</v>
      </c>
      <c r="K33" s="1173" t="s">
        <v>449</v>
      </c>
      <c r="L33" s="1174">
        <v>107</v>
      </c>
      <c r="M33" s="1174" t="s">
        <v>776</v>
      </c>
      <c r="N33" s="1173" t="s">
        <v>454</v>
      </c>
      <c r="O33" s="1174">
        <v>162</v>
      </c>
      <c r="P33" s="1174" t="s">
        <v>773</v>
      </c>
    </row>
    <row r="34" spans="1:16" ht="18.75">
      <c r="A34" s="639">
        <v>18</v>
      </c>
      <c r="B34" s="1176" t="s">
        <v>780</v>
      </c>
      <c r="C34" s="1177">
        <v>64</v>
      </c>
      <c r="D34" s="1177" t="s">
        <v>747</v>
      </c>
      <c r="E34" s="1176" t="s">
        <v>475</v>
      </c>
      <c r="F34" s="1177">
        <v>22</v>
      </c>
      <c r="G34" s="1177" t="s">
        <v>751</v>
      </c>
      <c r="H34" s="1176" t="s">
        <v>426</v>
      </c>
      <c r="I34" s="1177">
        <v>52</v>
      </c>
      <c r="J34" s="1177" t="s">
        <v>760</v>
      </c>
      <c r="K34" s="1176" t="s">
        <v>870</v>
      </c>
      <c r="L34" s="1177">
        <v>47</v>
      </c>
      <c r="M34" s="1177" t="s">
        <v>759</v>
      </c>
      <c r="N34" s="1176" t="s">
        <v>450</v>
      </c>
      <c r="O34" s="1177">
        <v>82</v>
      </c>
      <c r="P34" s="1177" t="s">
        <v>765</v>
      </c>
    </row>
    <row r="35" spans="1:16" ht="18.75">
      <c r="A35" s="639">
        <v>19</v>
      </c>
      <c r="B35" s="1173" t="s">
        <v>783</v>
      </c>
      <c r="C35" s="1174">
        <v>43</v>
      </c>
      <c r="D35" s="1174" t="s">
        <v>765</v>
      </c>
      <c r="E35" s="1173" t="s">
        <v>817</v>
      </c>
      <c r="F35" s="1174">
        <v>49</v>
      </c>
      <c r="G35" s="1174" t="s">
        <v>748</v>
      </c>
      <c r="H35" s="1173" t="s">
        <v>742</v>
      </c>
      <c r="I35" s="1174">
        <v>38</v>
      </c>
      <c r="J35" s="1174" t="s">
        <v>751</v>
      </c>
      <c r="K35" s="1173" t="s">
        <v>736</v>
      </c>
      <c r="L35" s="1174">
        <v>48</v>
      </c>
      <c r="M35" s="1174" t="s">
        <v>765</v>
      </c>
      <c r="N35" s="1173" t="s">
        <v>443</v>
      </c>
      <c r="O35" s="1174">
        <v>123</v>
      </c>
      <c r="P35" s="1174" t="s">
        <v>749</v>
      </c>
    </row>
    <row r="36" spans="1:16" ht="18.75">
      <c r="A36" s="639">
        <v>20</v>
      </c>
      <c r="B36" s="1176" t="s">
        <v>785</v>
      </c>
      <c r="C36" s="1177">
        <v>134</v>
      </c>
      <c r="D36" s="1177" t="s">
        <v>751</v>
      </c>
      <c r="E36" s="1176" t="s">
        <v>403</v>
      </c>
      <c r="F36" s="1177">
        <v>68.099999999999994</v>
      </c>
      <c r="G36" s="1177" t="s">
        <v>762</v>
      </c>
      <c r="H36" s="1176" t="s">
        <v>410</v>
      </c>
      <c r="I36" s="1177">
        <v>44</v>
      </c>
      <c r="J36" s="1177" t="s">
        <v>751</v>
      </c>
      <c r="K36" s="1176" t="s">
        <v>750</v>
      </c>
      <c r="L36" s="1177">
        <v>78</v>
      </c>
      <c r="M36" s="1177" t="s">
        <v>751</v>
      </c>
      <c r="N36" s="1176" t="s">
        <v>1022</v>
      </c>
      <c r="O36" s="1177">
        <v>23</v>
      </c>
      <c r="P36" s="1177" t="s">
        <v>748</v>
      </c>
    </row>
    <row r="37" spans="1:16" ht="18.75">
      <c r="A37" s="639">
        <v>21</v>
      </c>
      <c r="B37" s="1173" t="s">
        <v>786</v>
      </c>
      <c r="C37" s="1174">
        <v>7</v>
      </c>
      <c r="D37" s="1174" t="s">
        <v>747</v>
      </c>
      <c r="E37" s="1173" t="s">
        <v>431</v>
      </c>
      <c r="F37" s="1174">
        <v>68</v>
      </c>
      <c r="G37" s="1174" t="s">
        <v>760</v>
      </c>
      <c r="H37" s="1173" t="s">
        <v>775</v>
      </c>
      <c r="I37" s="1174">
        <v>72</v>
      </c>
      <c r="J37" s="1174" t="s">
        <v>776</v>
      </c>
      <c r="K37" s="1173" t="s">
        <v>430</v>
      </c>
      <c r="L37" s="1174">
        <v>105</v>
      </c>
      <c r="M37" s="1174" t="s">
        <v>760</v>
      </c>
      <c r="N37" s="1173" t="s">
        <v>737</v>
      </c>
      <c r="O37" s="1174">
        <v>35</v>
      </c>
      <c r="P37" s="1174" t="s">
        <v>751</v>
      </c>
    </row>
    <row r="38" spans="1:16" ht="18.75">
      <c r="A38" s="639">
        <v>22</v>
      </c>
      <c r="B38" s="1176" t="s">
        <v>788</v>
      </c>
      <c r="C38" s="1177">
        <v>44</v>
      </c>
      <c r="D38" s="1177" t="s">
        <v>751</v>
      </c>
      <c r="E38" s="1176" t="s">
        <v>429</v>
      </c>
      <c r="F38" s="1177">
        <v>70.5</v>
      </c>
      <c r="G38" s="1177" t="s">
        <v>759</v>
      </c>
      <c r="H38" s="1176" t="s">
        <v>777</v>
      </c>
      <c r="I38" s="1177">
        <v>89</v>
      </c>
      <c r="J38" s="1177" t="s">
        <v>746</v>
      </c>
      <c r="K38" s="1176" t="s">
        <v>872</v>
      </c>
      <c r="L38" s="1177">
        <v>25</v>
      </c>
      <c r="M38" s="1177" t="s">
        <v>781</v>
      </c>
      <c r="N38" s="1176" t="s">
        <v>432</v>
      </c>
      <c r="O38" s="1177">
        <v>46</v>
      </c>
      <c r="P38" s="1177" t="s">
        <v>760</v>
      </c>
    </row>
    <row r="39" spans="1:16" ht="18.75">
      <c r="A39" s="639">
        <v>23</v>
      </c>
      <c r="B39" s="1173" t="s">
        <v>790</v>
      </c>
      <c r="C39" s="1174">
        <v>49</v>
      </c>
      <c r="D39" s="1174" t="s">
        <v>776</v>
      </c>
      <c r="E39" s="1173" t="s">
        <v>874</v>
      </c>
      <c r="F39" s="1174">
        <v>129</v>
      </c>
      <c r="G39" s="1174" t="s">
        <v>748</v>
      </c>
      <c r="H39" s="1173" t="s">
        <v>415</v>
      </c>
      <c r="I39" s="1174">
        <v>50</v>
      </c>
      <c r="J39" s="1174" t="s">
        <v>749</v>
      </c>
      <c r="K39" s="1173" t="s">
        <v>667</v>
      </c>
      <c r="L39" s="1174">
        <v>78</v>
      </c>
      <c r="M39" s="1174" t="s">
        <v>746</v>
      </c>
      <c r="N39" s="1173" t="s">
        <v>834</v>
      </c>
      <c r="O39" s="1174">
        <v>31</v>
      </c>
      <c r="P39" s="1174" t="s">
        <v>760</v>
      </c>
    </row>
    <row r="40" spans="1:16" ht="18.75">
      <c r="A40" s="639">
        <v>24</v>
      </c>
      <c r="B40" s="1176" t="s">
        <v>791</v>
      </c>
      <c r="C40" s="1177">
        <v>122</v>
      </c>
      <c r="D40" s="1177" t="s">
        <v>803</v>
      </c>
      <c r="E40" s="1176" t="s">
        <v>411</v>
      </c>
      <c r="F40" s="1177">
        <v>54</v>
      </c>
      <c r="G40" s="1177" t="s">
        <v>746</v>
      </c>
      <c r="H40" s="1176" t="s">
        <v>669</v>
      </c>
      <c r="I40" s="1177">
        <v>40</v>
      </c>
      <c r="J40" s="1177" t="s">
        <v>749</v>
      </c>
      <c r="K40" s="1176" t="s">
        <v>873</v>
      </c>
      <c r="L40" s="1177">
        <v>21</v>
      </c>
      <c r="M40" s="1177" t="s">
        <v>749</v>
      </c>
      <c r="N40" s="1176" t="s">
        <v>835</v>
      </c>
      <c r="O40" s="1177">
        <v>48</v>
      </c>
      <c r="P40" s="1177" t="s">
        <v>803</v>
      </c>
    </row>
    <row r="41" spans="1:16" ht="18.75">
      <c r="A41" s="639">
        <v>25</v>
      </c>
      <c r="B41" s="1173" t="s">
        <v>420</v>
      </c>
      <c r="C41" s="1174">
        <v>36</v>
      </c>
      <c r="D41" s="1174" t="s">
        <v>765</v>
      </c>
      <c r="E41" s="1173" t="s">
        <v>424</v>
      </c>
      <c r="F41" s="1174">
        <v>56</v>
      </c>
      <c r="G41" s="1174" t="s">
        <v>751</v>
      </c>
      <c r="H41" s="1173" t="s">
        <v>404</v>
      </c>
      <c r="I41" s="1174">
        <v>60</v>
      </c>
      <c r="J41" s="1174" t="s">
        <v>747</v>
      </c>
      <c r="K41" s="1173" t="s">
        <v>670</v>
      </c>
      <c r="L41" s="1174">
        <v>14</v>
      </c>
      <c r="M41" s="1174" t="s">
        <v>751</v>
      </c>
      <c r="N41" s="1173"/>
      <c r="O41" s="1174"/>
      <c r="P41" s="1174"/>
    </row>
    <row r="42" spans="1:16" ht="18.75">
      <c r="A42" s="639">
        <v>26</v>
      </c>
      <c r="B42" s="1176" t="s">
        <v>745</v>
      </c>
      <c r="C42" s="1177">
        <v>30</v>
      </c>
      <c r="D42" s="1177" t="s">
        <v>776</v>
      </c>
      <c r="E42" s="1176" t="s">
        <v>466</v>
      </c>
      <c r="F42" s="1177">
        <v>52</v>
      </c>
      <c r="G42" s="1177" t="s">
        <v>751</v>
      </c>
      <c r="H42" s="1176" t="s">
        <v>782</v>
      </c>
      <c r="I42" s="1177">
        <v>84</v>
      </c>
      <c r="J42" s="1177" t="s">
        <v>751</v>
      </c>
      <c r="K42" s="1176" t="s">
        <v>444</v>
      </c>
      <c r="L42" s="1177">
        <v>106</v>
      </c>
      <c r="M42" s="1177" t="s">
        <v>751</v>
      </c>
      <c r="N42" s="1176"/>
      <c r="O42" s="1177"/>
      <c r="P42" s="1177"/>
    </row>
    <row r="43" spans="1:16" ht="18.75">
      <c r="A43" s="639">
        <v>27</v>
      </c>
      <c r="B43" s="1173" t="s">
        <v>793</v>
      </c>
      <c r="C43" s="1174">
        <v>40</v>
      </c>
      <c r="D43" s="1174" t="s">
        <v>751</v>
      </c>
      <c r="E43" s="1173" t="s">
        <v>819</v>
      </c>
      <c r="F43" s="1174">
        <v>66</v>
      </c>
      <c r="G43" s="1174" t="s">
        <v>751</v>
      </c>
      <c r="H43" s="1173" t="s">
        <v>428</v>
      </c>
      <c r="I43" s="1174">
        <v>100.5</v>
      </c>
      <c r="J43" s="1174" t="s">
        <v>751</v>
      </c>
      <c r="K43" s="1173" t="s">
        <v>813</v>
      </c>
      <c r="L43" s="1174">
        <v>2.8</v>
      </c>
      <c r="M43" s="1174" t="s">
        <v>747</v>
      </c>
      <c r="N43" s="1173"/>
      <c r="O43" s="1174"/>
      <c r="P43" s="1174"/>
    </row>
    <row r="44" spans="1:16" ht="18.75">
      <c r="A44" s="639">
        <v>28</v>
      </c>
      <c r="B44" s="1176" t="s">
        <v>396</v>
      </c>
      <c r="C44" s="1177">
        <v>238</v>
      </c>
      <c r="D44" s="1177" t="s">
        <v>770</v>
      </c>
      <c r="E44" s="1176" t="s">
        <v>393</v>
      </c>
      <c r="F44" s="1177">
        <v>132</v>
      </c>
      <c r="G44" s="1177" t="s">
        <v>773</v>
      </c>
      <c r="H44" s="1176" t="s">
        <v>841</v>
      </c>
      <c r="I44" s="1177">
        <v>3</v>
      </c>
      <c r="J44" s="1177" t="s">
        <v>774</v>
      </c>
      <c r="K44" s="1176" t="s">
        <v>829</v>
      </c>
      <c r="L44" s="1177">
        <v>1</v>
      </c>
      <c r="M44" s="1177" t="s">
        <v>746</v>
      </c>
      <c r="N44" s="1176"/>
      <c r="O44" s="1177"/>
      <c r="P44" s="1177"/>
    </row>
    <row r="45" spans="1:16" ht="18.75">
      <c r="A45" s="639">
        <v>29</v>
      </c>
      <c r="B45" s="1173" t="s">
        <v>796</v>
      </c>
      <c r="C45" s="1174">
        <v>52</v>
      </c>
      <c r="D45" s="1174" t="s">
        <v>770</v>
      </c>
      <c r="E45" s="1173" t="s">
        <v>821</v>
      </c>
      <c r="F45" s="1174">
        <v>113</v>
      </c>
      <c r="G45" s="1174" t="s">
        <v>760</v>
      </c>
      <c r="H45" s="1173" t="s">
        <v>1023</v>
      </c>
      <c r="I45" s="1174">
        <v>55</v>
      </c>
      <c r="J45" s="1174" t="s">
        <v>751</v>
      </c>
      <c r="K45" s="1173" t="s">
        <v>447</v>
      </c>
      <c r="L45" s="1174">
        <v>100</v>
      </c>
      <c r="M45" s="1174" t="s">
        <v>770</v>
      </c>
      <c r="N45" s="1173"/>
      <c r="O45" s="1174"/>
      <c r="P45" s="1174"/>
    </row>
    <row r="46" spans="1:16" ht="18.75">
      <c r="A46" s="639">
        <v>30</v>
      </c>
      <c r="B46" s="1176" t="s">
        <v>797</v>
      </c>
      <c r="C46" s="1177">
        <v>117</v>
      </c>
      <c r="D46" s="1177" t="s">
        <v>770</v>
      </c>
      <c r="E46" s="1176" t="s">
        <v>756</v>
      </c>
      <c r="F46" s="1177">
        <v>92</v>
      </c>
      <c r="G46" s="1177" t="s">
        <v>751</v>
      </c>
      <c r="H46" s="1176" t="s">
        <v>754</v>
      </c>
      <c r="I46" s="1177">
        <v>44</v>
      </c>
      <c r="J46" s="1177" t="s">
        <v>751</v>
      </c>
      <c r="K46" s="1176" t="s">
        <v>408</v>
      </c>
      <c r="L46" s="1177">
        <v>91</v>
      </c>
      <c r="M46" s="1177" t="s">
        <v>751</v>
      </c>
      <c r="N46" s="1176"/>
      <c r="O46" s="1177"/>
      <c r="P46" s="1177"/>
    </row>
    <row r="47" spans="1:16" ht="18.75">
      <c r="A47" s="639">
        <v>31</v>
      </c>
      <c r="B47" s="1173" t="s">
        <v>799</v>
      </c>
      <c r="C47" s="1174">
        <v>52</v>
      </c>
      <c r="D47" s="1174" t="s">
        <v>765</v>
      </c>
      <c r="E47" s="1173" t="s">
        <v>823</v>
      </c>
      <c r="F47" s="1174">
        <v>128</v>
      </c>
      <c r="G47" s="1174" t="s">
        <v>765</v>
      </c>
      <c r="H47" s="1173" t="s">
        <v>787</v>
      </c>
      <c r="I47" s="1174">
        <v>0</v>
      </c>
      <c r="J47" s="1174" t="s">
        <v>767</v>
      </c>
      <c r="K47" s="1173" t="s">
        <v>816</v>
      </c>
      <c r="L47" s="1174">
        <v>83</v>
      </c>
      <c r="M47" s="1174" t="s">
        <v>803</v>
      </c>
      <c r="N47" s="1173"/>
      <c r="O47" s="1174"/>
      <c r="P47" s="1174"/>
    </row>
    <row r="48" spans="1:16" ht="18.75">
      <c r="A48" s="639">
        <v>32</v>
      </c>
      <c r="B48" s="1176" t="s">
        <v>800</v>
      </c>
      <c r="C48" s="1177">
        <v>110</v>
      </c>
      <c r="D48" s="1177" t="s">
        <v>751</v>
      </c>
      <c r="E48" s="1176" t="s">
        <v>442</v>
      </c>
      <c r="F48" s="1177">
        <v>58</v>
      </c>
      <c r="G48" s="1177" t="s">
        <v>762</v>
      </c>
      <c r="H48" s="1176" t="s">
        <v>789</v>
      </c>
      <c r="I48" s="1177">
        <v>90.1</v>
      </c>
      <c r="J48" s="1177" t="s">
        <v>760</v>
      </c>
      <c r="K48" s="1176" t="s">
        <v>437</v>
      </c>
      <c r="L48" s="1177">
        <v>146</v>
      </c>
      <c r="M48" s="1177" t="s">
        <v>749</v>
      </c>
      <c r="N48" s="1176"/>
      <c r="O48" s="1177"/>
      <c r="P48" s="1177"/>
    </row>
    <row r="49" spans="1:16" ht="18.75">
      <c r="A49" s="639">
        <v>33</v>
      </c>
      <c r="B49" s="1173" t="s">
        <v>801</v>
      </c>
      <c r="C49" s="1174">
        <v>95</v>
      </c>
      <c r="D49" s="1174" t="s">
        <v>751</v>
      </c>
      <c r="E49" s="1173" t="s">
        <v>825</v>
      </c>
      <c r="F49" s="1174">
        <v>19</v>
      </c>
      <c r="G49" s="1174" t="s">
        <v>759</v>
      </c>
      <c r="H49" s="1173" t="s">
        <v>407</v>
      </c>
      <c r="I49" s="1174">
        <v>30</v>
      </c>
      <c r="J49" s="1174" t="s">
        <v>760</v>
      </c>
      <c r="K49" s="1173" t="s">
        <v>1024</v>
      </c>
      <c r="L49" s="1174">
        <v>21.63</v>
      </c>
      <c r="M49" s="1174" t="s">
        <v>768</v>
      </c>
      <c r="N49" s="1173"/>
      <c r="O49" s="1174"/>
      <c r="P49" s="1174"/>
    </row>
    <row r="50" spans="1:16" ht="18.75">
      <c r="A50" s="639">
        <v>34</v>
      </c>
      <c r="B50" s="1176" t="s">
        <v>409</v>
      </c>
      <c r="C50" s="1177">
        <v>44</v>
      </c>
      <c r="D50" s="1177" t="s">
        <v>751</v>
      </c>
      <c r="E50" s="1176" t="s">
        <v>836</v>
      </c>
      <c r="F50" s="1177">
        <v>27</v>
      </c>
      <c r="G50" s="1177" t="s">
        <v>763</v>
      </c>
      <c r="H50" s="1176" t="s">
        <v>738</v>
      </c>
      <c r="I50" s="1177">
        <v>30</v>
      </c>
      <c r="J50" s="1177" t="s">
        <v>760</v>
      </c>
      <c r="K50" s="1176" t="s">
        <v>1025</v>
      </c>
      <c r="L50" s="1177">
        <v>27</v>
      </c>
      <c r="M50" s="1177" t="s">
        <v>767</v>
      </c>
      <c r="N50" s="1176"/>
      <c r="O50" s="1177"/>
      <c r="P50" s="1177"/>
    </row>
    <row r="51" spans="1:16" ht="18.75">
      <c r="A51" s="639">
        <v>35</v>
      </c>
      <c r="B51" s="1173" t="s">
        <v>438</v>
      </c>
      <c r="C51" s="1174">
        <v>24</v>
      </c>
      <c r="D51" s="1174" t="s">
        <v>765</v>
      </c>
      <c r="E51" s="1173" t="s">
        <v>445</v>
      </c>
      <c r="F51" s="1174">
        <v>255</v>
      </c>
      <c r="G51" s="1174" t="s">
        <v>751</v>
      </c>
      <c r="H51" s="1173" t="s">
        <v>792</v>
      </c>
      <c r="I51" s="1174">
        <v>70</v>
      </c>
      <c r="J51" s="1174" t="s">
        <v>760</v>
      </c>
      <c r="K51" s="1173" t="s">
        <v>439</v>
      </c>
      <c r="L51" s="1174">
        <v>63</v>
      </c>
      <c r="M51" s="1174" t="s">
        <v>776</v>
      </c>
      <c r="N51" s="1173"/>
      <c r="O51" s="1174"/>
      <c r="P51" s="1174"/>
    </row>
    <row r="52" spans="1:16" ht="18.75">
      <c r="A52" s="639">
        <v>36</v>
      </c>
      <c r="B52" s="1176" t="s">
        <v>806</v>
      </c>
      <c r="C52" s="1177">
        <v>57</v>
      </c>
      <c r="D52" s="1177" t="s">
        <v>748</v>
      </c>
      <c r="E52" s="1176" t="s">
        <v>757</v>
      </c>
      <c r="F52" s="1177">
        <v>50</v>
      </c>
      <c r="G52" s="1177" t="s">
        <v>751</v>
      </c>
      <c r="H52" s="1176" t="s">
        <v>231</v>
      </c>
      <c r="I52" s="1177">
        <v>170</v>
      </c>
      <c r="J52" s="1177" t="s">
        <v>765</v>
      </c>
      <c r="K52" s="1176" t="s">
        <v>398</v>
      </c>
      <c r="L52" s="1177">
        <v>83</v>
      </c>
      <c r="M52" s="1177" t="s">
        <v>765</v>
      </c>
      <c r="N52" s="1176"/>
      <c r="O52" s="1177"/>
      <c r="P52" s="1177"/>
    </row>
    <row r="53" spans="1:16" ht="18.75">
      <c r="A53" s="639">
        <v>37</v>
      </c>
      <c r="B53" s="1173" t="s">
        <v>807</v>
      </c>
      <c r="C53" s="1174">
        <v>42</v>
      </c>
      <c r="D53" s="1174" t="s">
        <v>759</v>
      </c>
      <c r="E53" s="1173" t="s">
        <v>828</v>
      </c>
      <c r="F53" s="1174">
        <v>81</v>
      </c>
      <c r="G53" s="1174" t="s">
        <v>748</v>
      </c>
      <c r="H53" s="1173" t="s">
        <v>794</v>
      </c>
      <c r="I53" s="1174">
        <v>114</v>
      </c>
      <c r="J53" s="1174" t="s">
        <v>771</v>
      </c>
      <c r="K53" s="1173" t="s">
        <v>448</v>
      </c>
      <c r="L53" s="1174">
        <v>44</v>
      </c>
      <c r="M53" s="1174" t="s">
        <v>761</v>
      </c>
      <c r="N53" s="1173"/>
      <c r="O53" s="1174"/>
      <c r="P53" s="1174"/>
    </row>
    <row r="54" spans="1:16" ht="18.75">
      <c r="A54" s="639">
        <v>38</v>
      </c>
      <c r="B54" s="1176" t="s">
        <v>808</v>
      </c>
      <c r="C54" s="1177">
        <v>48</v>
      </c>
      <c r="D54" s="1177" t="s">
        <v>749</v>
      </c>
      <c r="E54" s="1176" t="s">
        <v>830</v>
      </c>
      <c r="F54" s="1177">
        <v>28</v>
      </c>
      <c r="G54" s="1177" t="s">
        <v>748</v>
      </c>
      <c r="H54" s="1176" t="s">
        <v>758</v>
      </c>
      <c r="I54" s="1177">
        <v>32</v>
      </c>
      <c r="J54" s="1177" t="s">
        <v>765</v>
      </c>
      <c r="K54" s="1176" t="s">
        <v>818</v>
      </c>
      <c r="L54" s="1177">
        <v>53</v>
      </c>
      <c r="M54" s="1177" t="s">
        <v>781</v>
      </c>
      <c r="N54" s="1176"/>
      <c r="O54" s="1177"/>
      <c r="P54" s="1177"/>
    </row>
    <row r="55" spans="1:16" ht="18.75">
      <c r="A55" s="639"/>
      <c r="B55" s="1178"/>
      <c r="C55" s="1179"/>
      <c r="D55" s="1180"/>
      <c r="E55" s="1178"/>
      <c r="F55" s="1179"/>
      <c r="G55" s="1179"/>
      <c r="H55" s="1178"/>
      <c r="I55" s="1179"/>
      <c r="J55" s="1179"/>
      <c r="K55" s="1258"/>
      <c r="L55" s="1259"/>
      <c r="M55" s="1259"/>
      <c r="N55" s="1259"/>
      <c r="O55" s="1260"/>
      <c r="P55" s="1260"/>
    </row>
    <row r="56" spans="1:16" ht="15.75">
      <c r="A56" s="639"/>
      <c r="B56" s="384"/>
      <c r="C56" s="384"/>
      <c r="D56" s="384"/>
      <c r="E56" s="384"/>
      <c r="F56" s="384"/>
      <c r="G56" s="384"/>
      <c r="H56" s="384"/>
      <c r="I56" s="384"/>
      <c r="J56" s="384"/>
      <c r="K56" s="384"/>
      <c r="L56" s="384"/>
      <c r="M56" s="384"/>
      <c r="N56" s="384"/>
      <c r="O56" s="778"/>
      <c r="P56" s="778"/>
    </row>
    <row r="57" spans="1:16" ht="15.75">
      <c r="A57" s="639"/>
      <c r="B57" s="384"/>
      <c r="C57" s="384"/>
      <c r="D57" s="384"/>
      <c r="E57" s="384"/>
      <c r="F57" s="384"/>
      <c r="G57" s="384"/>
      <c r="H57" s="384"/>
      <c r="I57" s="384"/>
      <c r="J57" s="384"/>
      <c r="K57" s="384"/>
      <c r="L57" s="384"/>
      <c r="M57" s="384"/>
      <c r="N57" s="384"/>
      <c r="O57" s="384"/>
      <c r="P57" s="384"/>
    </row>
    <row r="58" spans="1:16" ht="15.75">
      <c r="A58" s="639"/>
      <c r="B58" s="384"/>
      <c r="C58" s="384"/>
      <c r="D58" s="384"/>
      <c r="E58" s="384"/>
      <c r="F58" s="384"/>
      <c r="G58" s="384"/>
      <c r="H58" s="384"/>
      <c r="I58" s="384"/>
      <c r="J58" s="384"/>
      <c r="K58" s="384"/>
      <c r="L58" s="384"/>
      <c r="M58" s="384"/>
      <c r="N58" s="384"/>
      <c r="O58" s="384"/>
      <c r="P58" s="384"/>
    </row>
    <row r="59" spans="1:16" ht="19.5">
      <c r="A59" s="639"/>
      <c r="B59" s="1957" t="s">
        <v>455</v>
      </c>
      <c r="C59" s="1958"/>
      <c r="D59" s="1958"/>
      <c r="E59" s="1959"/>
      <c r="F59" s="1960" t="s">
        <v>268</v>
      </c>
      <c r="G59" s="1959"/>
      <c r="H59" s="1959"/>
      <c r="I59" s="1959"/>
      <c r="J59" s="1957" t="s">
        <v>456</v>
      </c>
      <c r="K59" s="1961"/>
      <c r="L59" s="1959"/>
      <c r="M59" s="384"/>
      <c r="N59" s="384"/>
      <c r="O59" s="779"/>
      <c r="P59" s="778"/>
    </row>
    <row r="60" spans="1:16" ht="19.5">
      <c r="A60" s="639"/>
      <c r="B60" s="1962" t="s">
        <v>6</v>
      </c>
      <c r="C60" s="1963"/>
      <c r="D60" s="1963"/>
      <c r="E60" s="1959"/>
      <c r="F60" s="1964" t="s">
        <v>6</v>
      </c>
      <c r="G60" s="1959"/>
      <c r="H60" s="1959"/>
      <c r="I60" s="1959"/>
      <c r="J60" s="1962" t="s">
        <v>457</v>
      </c>
      <c r="K60" s="1961"/>
      <c r="L60" s="1959"/>
      <c r="M60" s="384"/>
      <c r="N60" s="384"/>
      <c r="O60" s="778"/>
      <c r="P60" s="778"/>
    </row>
    <row r="61" spans="1:16" ht="15.75">
      <c r="A61" s="640"/>
      <c r="B61" s="780"/>
      <c r="C61" s="384"/>
      <c r="D61" s="384"/>
      <c r="E61" s="384"/>
      <c r="F61" s="384"/>
      <c r="G61" s="384"/>
      <c r="H61" s="384"/>
      <c r="I61" s="384"/>
      <c r="J61" s="780"/>
      <c r="K61" s="7"/>
      <c r="L61" s="384"/>
      <c r="M61" s="384"/>
      <c r="N61" s="384"/>
      <c r="O61" s="134"/>
      <c r="P61" s="778"/>
    </row>
    <row r="62" spans="1:16" ht="15.75">
      <c r="A62" s="639"/>
      <c r="B62" s="10" t="s">
        <v>842</v>
      </c>
      <c r="C62" s="10"/>
      <c r="D62" s="10" t="s">
        <v>0</v>
      </c>
      <c r="E62" s="384"/>
      <c r="F62" s="10" t="s">
        <v>843</v>
      </c>
      <c r="G62" s="384"/>
      <c r="H62" s="384"/>
      <c r="I62" s="384"/>
      <c r="J62" s="10" t="s">
        <v>844</v>
      </c>
      <c r="K62" s="7"/>
      <c r="L62" s="384"/>
      <c r="M62" s="384"/>
      <c r="N62" s="384"/>
      <c r="O62" s="781"/>
      <c r="P62" s="778"/>
    </row>
    <row r="63" spans="1:16" ht="15.75">
      <c r="A63" s="640"/>
      <c r="B63" s="10" t="s">
        <v>876</v>
      </c>
      <c r="C63" s="10"/>
      <c r="D63" s="28"/>
      <c r="E63" s="384"/>
      <c r="F63" s="8" t="s">
        <v>845</v>
      </c>
      <c r="G63" s="384"/>
      <c r="H63" s="384"/>
      <c r="I63" s="384"/>
      <c r="J63" s="10" t="s">
        <v>846</v>
      </c>
      <c r="K63" s="7"/>
      <c r="L63" s="384"/>
      <c r="M63" s="384"/>
      <c r="N63" s="384"/>
      <c r="O63" s="778"/>
      <c r="P63" s="778"/>
    </row>
    <row r="64" spans="1:16">
      <c r="A64" s="7"/>
      <c r="B64" s="10" t="s">
        <v>877</v>
      </c>
      <c r="C64" s="10"/>
      <c r="D64" s="10"/>
      <c r="E64" s="384"/>
      <c r="F64" t="s">
        <v>847</v>
      </c>
      <c r="G64" s="384"/>
      <c r="H64" s="384"/>
      <c r="I64" s="384"/>
      <c r="J64" s="10" t="s">
        <v>848</v>
      </c>
      <c r="K64" s="7"/>
      <c r="L64" s="384"/>
      <c r="M64" s="384"/>
      <c r="N64" s="384"/>
      <c r="O64" s="778"/>
      <c r="P64" s="778"/>
    </row>
    <row r="65" spans="1:16">
      <c r="A65" s="7"/>
      <c r="B65" s="10" t="s">
        <v>849</v>
      </c>
      <c r="C65" s="10"/>
      <c r="D65" s="10"/>
      <c r="E65" s="384"/>
      <c r="F65" s="10" t="s">
        <v>850</v>
      </c>
      <c r="G65" s="384"/>
      <c r="H65" s="384"/>
      <c r="I65" s="384"/>
      <c r="J65" s="10" t="s">
        <v>851</v>
      </c>
      <c r="K65" s="7"/>
      <c r="L65" s="384"/>
      <c r="M65" s="384"/>
      <c r="N65" s="384"/>
      <c r="O65" s="778"/>
      <c r="P65" s="778"/>
    </row>
    <row r="66" spans="1:16">
      <c r="A66" s="7"/>
      <c r="B66" s="10" t="s">
        <v>878</v>
      </c>
      <c r="E66" s="384"/>
      <c r="F66" t="s">
        <v>879</v>
      </c>
      <c r="G66" s="384"/>
      <c r="H66" s="384"/>
      <c r="I66" s="384"/>
      <c r="J66" s="10" t="s">
        <v>852</v>
      </c>
      <c r="K66" s="7"/>
      <c r="L66" s="384"/>
      <c r="M66" s="384"/>
      <c r="N66" s="384"/>
      <c r="O66" s="782"/>
      <c r="P66" s="778"/>
    </row>
    <row r="67" spans="1:16">
      <c r="A67" s="7"/>
      <c r="B67" s="10" t="s">
        <v>853</v>
      </c>
      <c r="E67" s="384"/>
      <c r="F67" t="s">
        <v>854</v>
      </c>
      <c r="G67" s="384"/>
      <c r="H67" s="384"/>
      <c r="I67" s="384"/>
      <c r="J67" s="10" t="s">
        <v>855</v>
      </c>
      <c r="K67" s="384"/>
      <c r="L67" s="384"/>
      <c r="M67" s="384"/>
      <c r="N67" s="384"/>
      <c r="O67" s="778"/>
      <c r="P67" s="778"/>
    </row>
    <row r="68" spans="1:16">
      <c r="A68" s="7"/>
      <c r="B68" s="10" t="s">
        <v>856</v>
      </c>
      <c r="E68" s="384"/>
      <c r="F68" s="8" t="s">
        <v>857</v>
      </c>
      <c r="G68" s="384"/>
      <c r="H68" s="384"/>
      <c r="I68" s="384"/>
      <c r="J68" s="10" t="s">
        <v>858</v>
      </c>
      <c r="K68" s="384"/>
      <c r="L68" s="384"/>
      <c r="M68" s="384"/>
      <c r="N68" s="384"/>
      <c r="O68" s="778"/>
      <c r="P68" s="783"/>
    </row>
    <row r="69" spans="1:16">
      <c r="A69" s="7"/>
      <c r="B69" s="10" t="s">
        <v>859</v>
      </c>
      <c r="C69" s="8"/>
      <c r="D69" s="8"/>
      <c r="E69" s="384"/>
      <c r="F69" t="s">
        <v>860</v>
      </c>
      <c r="G69" s="384"/>
      <c r="H69" s="384"/>
      <c r="I69" s="384"/>
      <c r="J69" s="8" t="s">
        <v>861</v>
      </c>
      <c r="K69" s="384"/>
      <c r="L69" s="384"/>
      <c r="M69" s="384"/>
      <c r="N69" s="384"/>
      <c r="O69" s="778"/>
      <c r="P69" s="778"/>
    </row>
    <row r="70" spans="1:16">
      <c r="A70" s="7"/>
      <c r="B70" s="8" t="s">
        <v>862</v>
      </c>
      <c r="C70" s="8"/>
      <c r="D70" s="8"/>
      <c r="E70" s="384"/>
      <c r="F70" t="s">
        <v>863</v>
      </c>
      <c r="G70" s="384"/>
      <c r="H70" s="384"/>
      <c r="I70" s="384"/>
      <c r="J70" s="8" t="s">
        <v>864</v>
      </c>
      <c r="K70" s="384"/>
      <c r="L70" s="384"/>
      <c r="M70" s="384"/>
      <c r="N70" s="384"/>
      <c r="O70" s="778"/>
      <c r="P70" s="778"/>
    </row>
    <row r="71" spans="1:16">
      <c r="A71" s="7"/>
      <c r="B71" s="8" t="s">
        <v>865</v>
      </c>
      <c r="C71" s="8"/>
      <c r="D71" s="8"/>
      <c r="E71" s="384"/>
      <c r="F71" t="s">
        <v>866</v>
      </c>
      <c r="G71" s="384"/>
      <c r="H71" s="384"/>
      <c r="I71" s="384"/>
      <c r="J71" s="8" t="s">
        <v>867</v>
      </c>
      <c r="K71" s="384"/>
      <c r="L71" s="384"/>
      <c r="M71" s="384"/>
      <c r="N71" s="384"/>
      <c r="O71" s="778"/>
      <c r="P71" s="778"/>
    </row>
    <row r="72" spans="1:16" ht="15.75">
      <c r="A72" s="7"/>
      <c r="B72" s="8" t="s">
        <v>880</v>
      </c>
      <c r="C72" s="8"/>
      <c r="D72" s="8"/>
      <c r="E72" s="384"/>
      <c r="F72" t="s">
        <v>868</v>
      </c>
      <c r="G72" s="384"/>
      <c r="H72" s="384"/>
      <c r="I72" s="8"/>
      <c r="J72" s="7"/>
      <c r="K72" s="384"/>
      <c r="L72" s="384"/>
      <c r="M72" s="384"/>
      <c r="N72" s="384"/>
      <c r="O72" s="134"/>
      <c r="P72" s="778"/>
    </row>
    <row r="73" spans="1:16" ht="18.75">
      <c r="A73" s="7"/>
      <c r="B73" s="1181"/>
      <c r="C73" s="1182"/>
      <c r="D73" s="1182"/>
      <c r="E73" s="1181"/>
      <c r="F73" s="1182"/>
      <c r="G73" s="1182"/>
      <c r="H73" s="1183"/>
      <c r="I73" s="1184"/>
      <c r="J73" s="1185"/>
      <c r="K73" s="384"/>
      <c r="L73" s="384"/>
      <c r="M73" s="384"/>
      <c r="N73" s="384"/>
      <c r="O73" s="778"/>
      <c r="P73" s="778"/>
    </row>
    <row r="74" spans="1:16">
      <c r="B74" s="784"/>
      <c r="C74" s="785"/>
      <c r="D74" s="787"/>
      <c r="E74" s="784"/>
      <c r="F74" s="785"/>
      <c r="G74" s="787"/>
      <c r="H74" s="784"/>
      <c r="I74" s="785"/>
      <c r="J74" s="787"/>
    </row>
    <row r="75" spans="1:16">
      <c r="B75" s="784"/>
      <c r="C75" s="785"/>
      <c r="D75" s="786"/>
      <c r="E75" s="784"/>
      <c r="F75" s="785"/>
      <c r="G75" s="786"/>
      <c r="H75" s="784"/>
      <c r="I75" s="785"/>
      <c r="J75" s="786"/>
    </row>
    <row r="76" spans="1:16">
      <c r="B76" s="784"/>
      <c r="C76" s="785"/>
      <c r="D76" s="787"/>
      <c r="E76" s="784"/>
      <c r="F76" s="785"/>
      <c r="G76" s="787"/>
      <c r="H76" s="784"/>
      <c r="I76" s="785"/>
      <c r="J76" s="787"/>
    </row>
    <row r="77" spans="1:16">
      <c r="B77" s="384"/>
      <c r="C77" s="384"/>
      <c r="D77" s="384"/>
      <c r="E77" s="384"/>
      <c r="F77" s="384"/>
      <c r="G77" s="384"/>
      <c r="H77" s="384"/>
      <c r="I77" s="384"/>
      <c r="J77" s="384"/>
    </row>
    <row r="78" spans="1:16">
      <c r="B78" s="480"/>
      <c r="C78" s="480"/>
      <c r="D78" s="641"/>
      <c r="E78" s="642"/>
      <c r="F78" s="480"/>
      <c r="G78" s="480"/>
      <c r="H78" s="28"/>
      <c r="I78" s="7"/>
      <c r="J78" s="7"/>
    </row>
    <row r="79" spans="1:16">
      <c r="B79" s="29"/>
      <c r="C79" s="29"/>
      <c r="D79" s="29"/>
      <c r="E79" s="788"/>
      <c r="F79" s="29"/>
      <c r="G79" s="29"/>
      <c r="H79" s="28"/>
      <c r="I79" s="7"/>
      <c r="J79" s="7"/>
    </row>
    <row r="80" spans="1:16">
      <c r="B80" s="384"/>
      <c r="C80" s="384"/>
      <c r="D80" s="384"/>
      <c r="E80" s="384"/>
      <c r="F80" s="384"/>
      <c r="G80" s="384"/>
      <c r="H80" s="384"/>
      <c r="I80" s="7"/>
      <c r="J80" s="7"/>
    </row>
    <row r="81" spans="2:10">
      <c r="B81" s="480"/>
      <c r="C81" s="480"/>
      <c r="D81" s="641"/>
      <c r="E81" s="642"/>
      <c r="F81" s="480"/>
      <c r="G81" s="480"/>
      <c r="H81" s="28"/>
      <c r="I81" s="7"/>
      <c r="J81" s="7"/>
    </row>
    <row r="82" spans="2:10">
      <c r="B82" s="29"/>
      <c r="C82" s="29"/>
      <c r="D82" s="29"/>
      <c r="E82" s="788"/>
      <c r="F82" s="29"/>
      <c r="G82" s="29"/>
      <c r="H82" s="28"/>
      <c r="I82" s="7"/>
      <c r="J82" s="7"/>
    </row>
    <row r="83" spans="2:10">
      <c r="B83" s="384"/>
      <c r="C83" s="384"/>
      <c r="D83" s="384"/>
      <c r="E83" s="384"/>
      <c r="F83" s="384"/>
      <c r="G83" s="384"/>
      <c r="H83" s="38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84"/>
    </row>
    <row r="87" spans="2:10">
      <c r="B87" s="10"/>
      <c r="C87" s="10"/>
      <c r="D87" s="10"/>
      <c r="E87" s="10"/>
      <c r="F87" s="10"/>
      <c r="G87" s="10"/>
      <c r="H87" s="10"/>
      <c r="I87" s="7"/>
      <c r="J87" s="384"/>
    </row>
    <row r="88" spans="2:10">
      <c r="B88" s="10"/>
      <c r="C88" s="10"/>
      <c r="D88" s="10"/>
      <c r="F88" s="10"/>
      <c r="G88" s="10"/>
      <c r="H88" s="10"/>
      <c r="I88" s="384"/>
      <c r="J88" s="384"/>
    </row>
    <row r="89" spans="2:10">
      <c r="B89" s="10"/>
      <c r="C89" s="10"/>
      <c r="D89" s="10"/>
      <c r="F89" s="10"/>
      <c r="G89" s="10"/>
      <c r="H89" s="8"/>
      <c r="I89" s="384"/>
      <c r="J89" s="384"/>
    </row>
    <row r="90" spans="2:10">
      <c r="B90" s="10"/>
      <c r="C90" s="10"/>
      <c r="D90" s="10"/>
      <c r="E90" s="10"/>
      <c r="F90" s="10"/>
      <c r="G90" s="10"/>
      <c r="H90" s="8"/>
      <c r="I90" s="384"/>
      <c r="J90" s="384"/>
    </row>
    <row r="91" spans="2:10">
      <c r="B91" s="10"/>
      <c r="C91" s="8"/>
      <c r="D91" s="8"/>
      <c r="G91" s="10"/>
      <c r="H91" s="8"/>
      <c r="I91" s="384"/>
      <c r="J91" s="384"/>
    </row>
    <row r="92" spans="2:10">
      <c r="B92" s="10"/>
      <c r="C92" s="8"/>
      <c r="D92" s="8"/>
      <c r="F92" s="8"/>
      <c r="G92" s="10"/>
      <c r="H92" s="8"/>
      <c r="I92" s="384"/>
      <c r="J92" s="384"/>
    </row>
    <row r="93" spans="2:10" ht="15.75">
      <c r="B93" s="10"/>
      <c r="C93" s="8"/>
      <c r="D93" s="8"/>
      <c r="F93" s="8"/>
      <c r="G93" s="10"/>
      <c r="H93" s="31"/>
      <c r="I93" s="384"/>
      <c r="J93" s="384"/>
    </row>
    <row r="94" spans="2:10">
      <c r="B94" s="10"/>
      <c r="C94" s="8"/>
      <c r="D94" s="8"/>
      <c r="F94" s="8"/>
      <c r="G94" s="8"/>
      <c r="H94" s="7"/>
      <c r="I94" s="384"/>
      <c r="J94" s="384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J138" sqref="J138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755</v>
      </c>
      <c r="B1" s="1186"/>
      <c r="C1" s="7"/>
      <c r="D1" s="1186"/>
      <c r="E1" s="1186"/>
      <c r="F1" s="1186"/>
      <c r="G1" s="1186"/>
      <c r="H1" s="1186"/>
      <c r="I1" s="1186"/>
      <c r="J1" s="1186"/>
      <c r="K1" s="1186"/>
      <c r="L1" s="13"/>
    </row>
    <row r="2" spans="1:12" ht="26.25">
      <c r="A2" s="7"/>
      <c r="B2" s="1187"/>
      <c r="C2" s="1188" t="s">
        <v>673</v>
      </c>
      <c r="D2" s="1187"/>
      <c r="E2" s="1187"/>
      <c r="F2" s="1187"/>
      <c r="G2" s="1187"/>
      <c r="H2" s="1187"/>
      <c r="I2" s="1187"/>
      <c r="J2" s="1187"/>
      <c r="K2" s="1187"/>
      <c r="L2" s="13"/>
    </row>
    <row r="3" spans="1:12" ht="23.25">
      <c r="A3" s="7"/>
      <c r="B3" s="1189" t="s">
        <v>12</v>
      </c>
      <c r="C3" s="1190">
        <v>43884</v>
      </c>
      <c r="D3" s="200"/>
      <c r="E3" s="200"/>
      <c r="F3" s="200"/>
      <c r="G3" s="200"/>
      <c r="H3" s="200"/>
      <c r="I3" s="200"/>
      <c r="J3" s="200"/>
      <c r="K3" s="1191" t="s">
        <v>674</v>
      </c>
      <c r="L3" s="13"/>
    </row>
    <row r="4" spans="1:12" ht="18.75" thickBot="1">
      <c r="A4" s="7"/>
      <c r="B4" s="392"/>
      <c r="C4" s="1192"/>
      <c r="D4" s="200"/>
      <c r="E4" s="200"/>
      <c r="F4" s="200"/>
      <c r="G4" s="200"/>
      <c r="H4" s="200"/>
      <c r="I4" s="200"/>
      <c r="J4" s="200"/>
      <c r="K4" s="200"/>
      <c r="L4" s="13"/>
    </row>
    <row r="5" spans="1:12" ht="15.75">
      <c r="A5" s="1193"/>
      <c r="B5" s="1194" t="s">
        <v>458</v>
      </c>
      <c r="C5" s="1195" t="s">
        <v>675</v>
      </c>
      <c r="D5" s="1196" t="s">
        <v>391</v>
      </c>
      <c r="E5" s="1196" t="s">
        <v>676</v>
      </c>
      <c r="F5" s="1197" t="s">
        <v>391</v>
      </c>
      <c r="G5" s="1198" t="s">
        <v>458</v>
      </c>
      <c r="H5" s="1199" t="s">
        <v>459</v>
      </c>
      <c r="I5" s="1196" t="s">
        <v>391</v>
      </c>
      <c r="J5" s="1196" t="s">
        <v>676</v>
      </c>
      <c r="K5" s="1197" t="s">
        <v>391</v>
      </c>
      <c r="L5" s="643"/>
    </row>
    <row r="6" spans="1:12" ht="16.5" thickBot="1">
      <c r="A6" s="1200"/>
      <c r="B6" s="1201"/>
      <c r="C6" s="1202"/>
      <c r="D6" s="1202"/>
      <c r="E6" s="1202" t="s">
        <v>460</v>
      </c>
      <c r="F6" s="1203"/>
      <c r="G6" s="1204"/>
      <c r="H6" s="1202" t="s">
        <v>460</v>
      </c>
      <c r="I6" s="1202"/>
      <c r="J6" s="1202" t="s">
        <v>460</v>
      </c>
      <c r="K6" s="1203"/>
      <c r="L6" s="643"/>
    </row>
    <row r="7" spans="1:12" ht="17.25" thickTop="1" thickBot="1">
      <c r="A7" s="1205"/>
      <c r="B7" s="1206" t="s">
        <v>461</v>
      </c>
      <c r="C7" s="1207" t="s">
        <v>462</v>
      </c>
      <c r="D7" s="1207" t="s">
        <v>391</v>
      </c>
      <c r="E7" s="1207" t="s">
        <v>462</v>
      </c>
      <c r="F7" s="1207" t="s">
        <v>391</v>
      </c>
      <c r="G7" s="1206" t="s">
        <v>461</v>
      </c>
      <c r="H7" s="1207" t="s">
        <v>462</v>
      </c>
      <c r="I7" s="1207" t="s">
        <v>391</v>
      </c>
      <c r="J7" s="1207" t="s">
        <v>462</v>
      </c>
      <c r="K7" s="1207" t="s">
        <v>391</v>
      </c>
      <c r="L7" s="643"/>
    </row>
    <row r="8" spans="1:12" ht="18.75">
      <c r="A8" s="1208">
        <v>14</v>
      </c>
      <c r="B8" s="1261" t="s">
        <v>472</v>
      </c>
      <c r="C8" s="1965">
        <v>409</v>
      </c>
      <c r="D8" s="1966" t="s">
        <v>795</v>
      </c>
      <c r="E8" s="1965">
        <v>390</v>
      </c>
      <c r="F8" s="1965" t="s">
        <v>803</v>
      </c>
      <c r="G8" s="1261" t="s">
        <v>403</v>
      </c>
      <c r="H8" s="1965">
        <v>413</v>
      </c>
      <c r="I8" s="1965" t="s">
        <v>795</v>
      </c>
      <c r="J8" s="1965">
        <v>398</v>
      </c>
      <c r="K8" s="1965" t="s">
        <v>760</v>
      </c>
      <c r="L8" s="1210"/>
    </row>
    <row r="9" spans="1:12" ht="18.75">
      <c r="A9" s="1211"/>
      <c r="B9" s="1261" t="s">
        <v>416</v>
      </c>
      <c r="C9" s="1965" t="s">
        <v>815</v>
      </c>
      <c r="D9" s="1965" t="s">
        <v>815</v>
      </c>
      <c r="E9" s="1965" t="s">
        <v>815</v>
      </c>
      <c r="F9" s="1965" t="s">
        <v>815</v>
      </c>
      <c r="G9" s="1261" t="s">
        <v>463</v>
      </c>
      <c r="H9" s="1965">
        <v>401</v>
      </c>
      <c r="I9" s="1965" t="s">
        <v>784</v>
      </c>
      <c r="J9" s="1965">
        <v>382</v>
      </c>
      <c r="K9" s="1965" t="s">
        <v>748</v>
      </c>
      <c r="L9" s="1210"/>
    </row>
    <row r="10" spans="1:12" ht="19.5" thickBot="1">
      <c r="A10" s="1295"/>
      <c r="B10" s="1261" t="s">
        <v>396</v>
      </c>
      <c r="C10" s="1965">
        <v>391</v>
      </c>
      <c r="D10" s="1965" t="s">
        <v>772</v>
      </c>
      <c r="E10" s="1967">
        <v>377</v>
      </c>
      <c r="F10" s="1965" t="s">
        <v>748</v>
      </c>
      <c r="G10" s="1261" t="s">
        <v>948</v>
      </c>
      <c r="H10" s="1965">
        <v>412</v>
      </c>
      <c r="I10" s="1965" t="s">
        <v>747</v>
      </c>
      <c r="J10" s="1965">
        <v>403</v>
      </c>
      <c r="K10" s="1965" t="s">
        <v>803</v>
      </c>
      <c r="L10" s="1210"/>
    </row>
    <row r="11" spans="1:12" ht="19.5" thickBot="1">
      <c r="A11" s="1212"/>
      <c r="B11" s="1261" t="s">
        <v>915</v>
      </c>
      <c r="C11" s="1965">
        <v>417</v>
      </c>
      <c r="D11" s="1965" t="s">
        <v>765</v>
      </c>
      <c r="E11" s="1965">
        <v>407</v>
      </c>
      <c r="F11" s="1965" t="s">
        <v>760</v>
      </c>
      <c r="G11" s="1261" t="s">
        <v>677</v>
      </c>
      <c r="H11" s="1967">
        <v>420</v>
      </c>
      <c r="I11" s="1965" t="s">
        <v>769</v>
      </c>
      <c r="J11" s="1965">
        <v>410</v>
      </c>
      <c r="K11" s="1965" t="s">
        <v>762</v>
      </c>
      <c r="L11" s="1210"/>
    </row>
    <row r="12" spans="1:12" ht="19.5" thickBot="1">
      <c r="A12" s="1212"/>
      <c r="B12" s="1261" t="s">
        <v>916</v>
      </c>
      <c r="C12" s="1965">
        <v>408</v>
      </c>
      <c r="D12" s="1965" t="s">
        <v>784</v>
      </c>
      <c r="E12" s="1965">
        <v>392</v>
      </c>
      <c r="F12" s="1965" t="s">
        <v>748</v>
      </c>
      <c r="G12" s="1261" t="s">
        <v>1026</v>
      </c>
      <c r="H12" s="1965">
        <v>418</v>
      </c>
      <c r="I12" s="1965" t="s">
        <v>772</v>
      </c>
      <c r="J12" s="1965">
        <v>401</v>
      </c>
      <c r="K12" s="1965" t="s">
        <v>762</v>
      </c>
      <c r="L12" s="1210"/>
    </row>
    <row r="13" spans="1:12" ht="19.5" thickBot="1">
      <c r="A13" s="1212"/>
      <c r="B13" s="1261" t="s">
        <v>797</v>
      </c>
      <c r="C13" s="1965">
        <v>411</v>
      </c>
      <c r="D13" s="1965" t="s">
        <v>772</v>
      </c>
      <c r="E13" s="1965">
        <v>389</v>
      </c>
      <c r="F13" s="1965" t="s">
        <v>762</v>
      </c>
      <c r="G13" s="1261" t="s">
        <v>959</v>
      </c>
      <c r="H13" s="1965">
        <v>411</v>
      </c>
      <c r="I13" s="1965" t="s">
        <v>795</v>
      </c>
      <c r="J13" s="1965">
        <v>395</v>
      </c>
      <c r="K13" s="1965" t="s">
        <v>781</v>
      </c>
      <c r="L13" s="1210"/>
    </row>
    <row r="14" spans="1:12" ht="17.25" thickTop="1" thickBot="1">
      <c r="A14" s="1213"/>
      <c r="B14" s="1214" t="s">
        <v>465</v>
      </c>
      <c r="C14" s="1207" t="s">
        <v>462</v>
      </c>
      <c r="D14" s="1215"/>
      <c r="E14" s="1207" t="s">
        <v>462</v>
      </c>
      <c r="F14" s="1215"/>
      <c r="G14" s="1214" t="s">
        <v>465</v>
      </c>
      <c r="H14" s="1207" t="s">
        <v>462</v>
      </c>
      <c r="I14" s="1216"/>
      <c r="J14" s="1217" t="s">
        <v>462</v>
      </c>
      <c r="K14" s="1216"/>
      <c r="L14" s="643"/>
    </row>
    <row r="15" spans="1:12" ht="15.75">
      <c r="A15" s="1218"/>
      <c r="B15" s="1261" t="s">
        <v>441</v>
      </c>
      <c r="C15" s="1965">
        <v>233</v>
      </c>
      <c r="D15" s="1966" t="s">
        <v>784</v>
      </c>
      <c r="E15" s="1965">
        <v>221</v>
      </c>
      <c r="F15" s="1965" t="s">
        <v>759</v>
      </c>
      <c r="G15" s="1261" t="s">
        <v>470</v>
      </c>
      <c r="H15" s="1965">
        <v>230</v>
      </c>
      <c r="I15" s="1965" t="s">
        <v>784</v>
      </c>
      <c r="J15" s="1965">
        <v>221</v>
      </c>
      <c r="K15" s="1965" t="s">
        <v>748</v>
      </c>
      <c r="L15" s="643"/>
    </row>
    <row r="16" spans="1:12" ht="15.75">
      <c r="A16" s="1352"/>
      <c r="B16" s="1261" t="s">
        <v>471</v>
      </c>
      <c r="C16" s="1965">
        <v>233</v>
      </c>
      <c r="D16" s="1965" t="s">
        <v>765</v>
      </c>
      <c r="E16" s="1965">
        <v>223</v>
      </c>
      <c r="F16" s="1965" t="s">
        <v>774</v>
      </c>
      <c r="G16" s="1261" t="s">
        <v>411</v>
      </c>
      <c r="H16" s="1965">
        <v>232</v>
      </c>
      <c r="I16" s="1965" t="s">
        <v>769</v>
      </c>
      <c r="J16" s="1965">
        <v>220</v>
      </c>
      <c r="K16" s="1965" t="s">
        <v>748</v>
      </c>
      <c r="L16" s="643"/>
    </row>
    <row r="17" spans="1:12" ht="15.75">
      <c r="A17" s="1352"/>
      <c r="B17" s="1261" t="s">
        <v>472</v>
      </c>
      <c r="C17" s="1965">
        <v>234</v>
      </c>
      <c r="D17" s="1965" t="s">
        <v>776</v>
      </c>
      <c r="E17" s="1965">
        <v>223</v>
      </c>
      <c r="F17" s="1965" t="s">
        <v>759</v>
      </c>
      <c r="G17" s="1261" t="s">
        <v>424</v>
      </c>
      <c r="H17" s="1965">
        <v>232</v>
      </c>
      <c r="I17" s="1965" t="s">
        <v>770</v>
      </c>
      <c r="J17" s="1965">
        <v>221</v>
      </c>
      <c r="K17" s="1965" t="s">
        <v>763</v>
      </c>
      <c r="L17" s="643"/>
    </row>
    <row r="18" spans="1:12" ht="15.75">
      <c r="A18" s="1352"/>
      <c r="B18" s="1261" t="s">
        <v>416</v>
      </c>
      <c r="C18" s="1965">
        <v>236</v>
      </c>
      <c r="D18" s="1965" t="s">
        <v>784</v>
      </c>
      <c r="E18" s="1965">
        <v>228</v>
      </c>
      <c r="F18" s="1965" t="s">
        <v>748</v>
      </c>
      <c r="G18" s="1261" t="s">
        <v>466</v>
      </c>
      <c r="H18" s="1965">
        <v>240</v>
      </c>
      <c r="I18" s="1965" t="s">
        <v>772</v>
      </c>
      <c r="J18" s="1965">
        <v>225</v>
      </c>
      <c r="K18" s="1965" t="s">
        <v>747</v>
      </c>
      <c r="L18" s="643"/>
    </row>
    <row r="19" spans="1:12" ht="15.75">
      <c r="A19" s="1352"/>
      <c r="B19" s="1261" t="s">
        <v>960</v>
      </c>
      <c r="C19" s="1965" t="s">
        <v>815</v>
      </c>
      <c r="D19" s="1965" t="s">
        <v>815</v>
      </c>
      <c r="E19" s="1965" t="s">
        <v>815</v>
      </c>
      <c r="F19" s="1965" t="s">
        <v>815</v>
      </c>
      <c r="G19" s="1261" t="s">
        <v>756</v>
      </c>
      <c r="H19" s="1965">
        <v>238</v>
      </c>
      <c r="I19" s="1965" t="s">
        <v>772</v>
      </c>
      <c r="J19" s="1965">
        <v>221</v>
      </c>
      <c r="K19" s="1965" t="s">
        <v>760</v>
      </c>
      <c r="L19" s="643"/>
    </row>
    <row r="20" spans="1:12" ht="15.75">
      <c r="A20" s="1352"/>
      <c r="B20" s="1261" t="s">
        <v>467</v>
      </c>
      <c r="C20" s="1965">
        <v>237</v>
      </c>
      <c r="D20" s="1965" t="s">
        <v>772</v>
      </c>
      <c r="E20" s="1965">
        <v>225</v>
      </c>
      <c r="F20" s="1965" t="s">
        <v>748</v>
      </c>
      <c r="G20" s="1261" t="s">
        <v>463</v>
      </c>
      <c r="H20" s="1965">
        <v>234</v>
      </c>
      <c r="I20" s="1965" t="s">
        <v>795</v>
      </c>
      <c r="J20" s="1968">
        <v>219</v>
      </c>
      <c r="K20" s="1965" t="s">
        <v>748</v>
      </c>
      <c r="L20" s="643"/>
    </row>
    <row r="21" spans="1:12" ht="15.75">
      <c r="A21" s="1352"/>
      <c r="B21" s="1261" t="s">
        <v>453</v>
      </c>
      <c r="C21" s="1965">
        <v>223</v>
      </c>
      <c r="D21" s="1965" t="s">
        <v>784</v>
      </c>
      <c r="E21" s="1967">
        <v>210</v>
      </c>
      <c r="F21" s="1965" t="s">
        <v>776</v>
      </c>
      <c r="G21" s="1261" t="s">
        <v>839</v>
      </c>
      <c r="H21" s="1965">
        <v>233</v>
      </c>
      <c r="I21" s="1965" t="s">
        <v>795</v>
      </c>
      <c r="J21" s="1965">
        <v>220</v>
      </c>
      <c r="K21" s="1965" t="s">
        <v>763</v>
      </c>
      <c r="L21" s="643"/>
    </row>
    <row r="22" spans="1:12" ht="15.75">
      <c r="A22" s="1352"/>
      <c r="B22" s="1261" t="s">
        <v>961</v>
      </c>
      <c r="C22" s="1965" t="s">
        <v>815</v>
      </c>
      <c r="D22" s="1965" t="s">
        <v>815</v>
      </c>
      <c r="E22" s="1965" t="s">
        <v>815</v>
      </c>
      <c r="F22" s="1965" t="s">
        <v>815</v>
      </c>
      <c r="G22" s="1261" t="s">
        <v>917</v>
      </c>
      <c r="H22" s="1965">
        <v>241</v>
      </c>
      <c r="I22" s="1965" t="s">
        <v>795</v>
      </c>
      <c r="J22" s="1965">
        <v>227</v>
      </c>
      <c r="K22" s="1965" t="s">
        <v>760</v>
      </c>
      <c r="L22" s="643"/>
    </row>
    <row r="23" spans="1:12" ht="15.75">
      <c r="A23" s="1352"/>
      <c r="B23" s="1261" t="s">
        <v>779</v>
      </c>
      <c r="C23" s="1965">
        <v>244</v>
      </c>
      <c r="D23" s="1965" t="s">
        <v>784</v>
      </c>
      <c r="E23" s="1965">
        <v>237</v>
      </c>
      <c r="F23" s="1965" t="s">
        <v>803</v>
      </c>
      <c r="G23" s="1261" t="s">
        <v>948</v>
      </c>
      <c r="H23" s="1965">
        <v>232</v>
      </c>
      <c r="I23" s="1965" t="s">
        <v>770</v>
      </c>
      <c r="J23" s="1965">
        <v>224</v>
      </c>
      <c r="K23" s="1965" t="s">
        <v>803</v>
      </c>
      <c r="L23" s="643"/>
    </row>
    <row r="24" spans="1:12" ht="15.75">
      <c r="A24" s="1352"/>
      <c r="B24" s="1261" t="s">
        <v>464</v>
      </c>
      <c r="C24" s="1965">
        <v>239</v>
      </c>
      <c r="D24" s="1965" t="s">
        <v>772</v>
      </c>
      <c r="E24" s="1965">
        <v>222</v>
      </c>
      <c r="F24" s="1965" t="s">
        <v>747</v>
      </c>
      <c r="G24" s="1261" t="s">
        <v>415</v>
      </c>
      <c r="H24" s="1965">
        <v>231</v>
      </c>
      <c r="I24" s="1965" t="s">
        <v>772</v>
      </c>
      <c r="J24" s="1965">
        <v>221</v>
      </c>
      <c r="K24" s="1965" t="s">
        <v>759</v>
      </c>
      <c r="L24" s="643"/>
    </row>
    <row r="25" spans="1:12" ht="15.75">
      <c r="A25" s="1352"/>
      <c r="B25" s="1261" t="s">
        <v>396</v>
      </c>
      <c r="C25" s="1965">
        <v>234</v>
      </c>
      <c r="D25" s="1965" t="s">
        <v>772</v>
      </c>
      <c r="E25" s="1965">
        <v>222</v>
      </c>
      <c r="F25" s="1965" t="s">
        <v>748</v>
      </c>
      <c r="G25" s="1261" t="s">
        <v>918</v>
      </c>
      <c r="H25" s="1965">
        <v>232</v>
      </c>
      <c r="I25" s="1965" t="s">
        <v>773</v>
      </c>
      <c r="J25" s="1965">
        <v>223</v>
      </c>
      <c r="K25" s="1965" t="s">
        <v>803</v>
      </c>
      <c r="L25" s="643"/>
    </row>
    <row r="26" spans="1:12" ht="15.75">
      <c r="A26" s="1352"/>
      <c r="B26" s="1261" t="s">
        <v>915</v>
      </c>
      <c r="C26" s="1965">
        <v>240</v>
      </c>
      <c r="D26" s="1965" t="s">
        <v>784</v>
      </c>
      <c r="E26" s="1965">
        <v>233</v>
      </c>
      <c r="F26" s="1965" t="s">
        <v>759</v>
      </c>
      <c r="G26" s="1261" t="s">
        <v>841</v>
      </c>
      <c r="H26" s="1965">
        <v>236</v>
      </c>
      <c r="I26" s="1965" t="s">
        <v>781</v>
      </c>
      <c r="J26" s="1965">
        <v>222</v>
      </c>
      <c r="K26" s="1965" t="s">
        <v>803</v>
      </c>
      <c r="L26" s="643"/>
    </row>
    <row r="27" spans="1:12" ht="15.75">
      <c r="A27" s="1352"/>
      <c r="B27" s="1261" t="s">
        <v>916</v>
      </c>
      <c r="C27" s="1965">
        <v>240</v>
      </c>
      <c r="D27" s="1965" t="s">
        <v>795</v>
      </c>
      <c r="E27" s="1965">
        <v>223</v>
      </c>
      <c r="F27" s="1965" t="s">
        <v>760</v>
      </c>
      <c r="G27" s="1261" t="s">
        <v>430</v>
      </c>
      <c r="H27" s="1965">
        <v>241</v>
      </c>
      <c r="I27" s="1965" t="s">
        <v>765</v>
      </c>
      <c r="J27" s="1965">
        <v>225</v>
      </c>
      <c r="K27" s="1965" t="s">
        <v>747</v>
      </c>
      <c r="L27" s="643"/>
    </row>
    <row r="28" spans="1:12" ht="15.75">
      <c r="A28" s="1352"/>
      <c r="B28" s="1261" t="s">
        <v>797</v>
      </c>
      <c r="C28" s="1965">
        <v>235</v>
      </c>
      <c r="D28" s="1965" t="s">
        <v>772</v>
      </c>
      <c r="E28" s="1965">
        <v>223</v>
      </c>
      <c r="F28" s="1965" t="s">
        <v>760</v>
      </c>
      <c r="G28" s="1261" t="s">
        <v>959</v>
      </c>
      <c r="H28" s="1965">
        <v>239</v>
      </c>
      <c r="I28" s="1965" t="s">
        <v>795</v>
      </c>
      <c r="J28" s="1965">
        <v>225</v>
      </c>
      <c r="K28" s="1965" t="s">
        <v>760</v>
      </c>
      <c r="L28" s="643"/>
    </row>
    <row r="29" spans="1:12" ht="15.75">
      <c r="A29" s="1352"/>
      <c r="B29" s="1261" t="s">
        <v>1027</v>
      </c>
      <c r="C29" s="1965">
        <v>237</v>
      </c>
      <c r="D29" s="1965" t="s">
        <v>772</v>
      </c>
      <c r="E29" s="1965">
        <v>218</v>
      </c>
      <c r="F29" s="1965" t="s">
        <v>770</v>
      </c>
      <c r="G29" s="1261" t="s">
        <v>873</v>
      </c>
      <c r="H29" s="1965" t="s">
        <v>815</v>
      </c>
      <c r="I29" s="1965" t="s">
        <v>815</v>
      </c>
      <c r="J29" s="1965" t="s">
        <v>815</v>
      </c>
      <c r="K29" s="1965" t="s">
        <v>815</v>
      </c>
      <c r="L29" s="643"/>
    </row>
    <row r="30" spans="1:12" ht="15.75">
      <c r="A30" s="1969"/>
      <c r="B30" s="1261" t="s">
        <v>799</v>
      </c>
      <c r="C30" s="1967">
        <v>246</v>
      </c>
      <c r="D30" s="1965" t="s">
        <v>784</v>
      </c>
      <c r="E30" s="1965">
        <v>243</v>
      </c>
      <c r="F30" s="1965" t="s">
        <v>748</v>
      </c>
      <c r="G30" s="1261" t="s">
        <v>469</v>
      </c>
      <c r="H30" s="1965">
        <v>231</v>
      </c>
      <c r="I30" s="1965" t="s">
        <v>772</v>
      </c>
      <c r="J30" s="1965">
        <v>221</v>
      </c>
      <c r="K30" s="1965" t="s">
        <v>748</v>
      </c>
      <c r="L30" s="643"/>
    </row>
    <row r="31" spans="1:12" ht="15.75">
      <c r="A31" s="1296"/>
      <c r="B31" s="1261" t="s">
        <v>451</v>
      </c>
      <c r="C31" s="1965">
        <v>233</v>
      </c>
      <c r="D31" s="1965" t="s">
        <v>770</v>
      </c>
      <c r="E31" s="1965">
        <v>222</v>
      </c>
      <c r="F31" s="1965" t="s">
        <v>763</v>
      </c>
      <c r="G31" s="1261" t="s">
        <v>820</v>
      </c>
      <c r="H31" s="1965">
        <v>229</v>
      </c>
      <c r="I31" s="1965" t="s">
        <v>770</v>
      </c>
      <c r="J31" s="1965">
        <v>221</v>
      </c>
      <c r="K31" s="1965" t="s">
        <v>763</v>
      </c>
      <c r="L31" s="643"/>
    </row>
    <row r="32" spans="1:12" ht="15.75">
      <c r="A32" s="1219"/>
      <c r="B32" s="1261" t="s">
        <v>840</v>
      </c>
      <c r="C32" s="1965">
        <v>233</v>
      </c>
      <c r="D32" s="1965" t="s">
        <v>765</v>
      </c>
      <c r="E32" s="1965">
        <v>225</v>
      </c>
      <c r="F32" s="1965" t="s">
        <v>747</v>
      </c>
      <c r="G32" s="1261" t="s">
        <v>394</v>
      </c>
      <c r="H32" s="1965">
        <v>232</v>
      </c>
      <c r="I32" s="1965" t="s">
        <v>795</v>
      </c>
      <c r="J32" s="1965">
        <v>221</v>
      </c>
      <c r="K32" s="1965" t="s">
        <v>748</v>
      </c>
      <c r="L32" s="643"/>
    </row>
    <row r="33" spans="1:12" ht="15.75">
      <c r="A33" s="1219"/>
      <c r="B33" s="1261" t="s">
        <v>401</v>
      </c>
      <c r="C33" s="1965">
        <v>243</v>
      </c>
      <c r="D33" s="1965" t="s">
        <v>776</v>
      </c>
      <c r="E33" s="1965">
        <v>239</v>
      </c>
      <c r="F33" s="1965" t="s">
        <v>748</v>
      </c>
      <c r="G33" s="1261" t="s">
        <v>468</v>
      </c>
      <c r="H33" s="1970">
        <v>231</v>
      </c>
      <c r="I33" s="1970" t="s">
        <v>774</v>
      </c>
      <c r="J33" s="1970">
        <v>223</v>
      </c>
      <c r="K33" s="1970" t="s">
        <v>748</v>
      </c>
      <c r="L33" s="643"/>
    </row>
    <row r="34" spans="1:12" ht="16.5" thickBot="1">
      <c r="A34" s="1219"/>
      <c r="B34" s="1261" t="s">
        <v>814</v>
      </c>
      <c r="C34" s="1965">
        <v>235</v>
      </c>
      <c r="D34" s="1965" t="s">
        <v>767</v>
      </c>
      <c r="E34" s="1965">
        <v>222</v>
      </c>
      <c r="F34" s="1965" t="s">
        <v>759</v>
      </c>
      <c r="G34" s="1261" t="s">
        <v>919</v>
      </c>
      <c r="H34" s="1970">
        <v>242</v>
      </c>
      <c r="I34" s="1970" t="s">
        <v>772</v>
      </c>
      <c r="J34" s="1970">
        <v>233</v>
      </c>
      <c r="K34" s="1970" t="s">
        <v>760</v>
      </c>
      <c r="L34" s="643"/>
    </row>
    <row r="35" spans="1:12" ht="16.5" thickBot="1">
      <c r="A35" s="1205"/>
      <c r="B35" s="1261" t="s">
        <v>962</v>
      </c>
      <c r="C35" s="1965">
        <v>233</v>
      </c>
      <c r="D35" s="1965" t="s">
        <v>784</v>
      </c>
      <c r="E35" s="1965">
        <v>223</v>
      </c>
      <c r="F35" s="1965" t="s">
        <v>747</v>
      </c>
      <c r="G35" s="1261" t="s">
        <v>958</v>
      </c>
      <c r="H35" s="1970">
        <v>237</v>
      </c>
      <c r="I35" s="1970" t="s">
        <v>795</v>
      </c>
      <c r="J35" s="1970">
        <v>226</v>
      </c>
      <c r="K35" s="1970" t="s">
        <v>748</v>
      </c>
      <c r="L35" s="643"/>
    </row>
    <row r="36" spans="1:12" ht="16.5" thickBot="1">
      <c r="A36" s="1353"/>
      <c r="B36" s="1261" t="s">
        <v>678</v>
      </c>
      <c r="C36" s="1965">
        <v>231</v>
      </c>
      <c r="D36" s="1965" t="s">
        <v>770</v>
      </c>
      <c r="E36" s="1965">
        <v>220</v>
      </c>
      <c r="F36" s="1965" t="s">
        <v>763</v>
      </c>
      <c r="G36" s="1261" t="s">
        <v>443</v>
      </c>
      <c r="H36" s="1971">
        <v>238</v>
      </c>
      <c r="I36" s="1971" t="s">
        <v>772</v>
      </c>
      <c r="J36" s="1971">
        <v>215</v>
      </c>
      <c r="K36" s="1971" t="s">
        <v>759</v>
      </c>
      <c r="L36" s="643"/>
    </row>
    <row r="37" spans="1:12" ht="17.25" thickTop="1" thickBot="1">
      <c r="A37" s="1220"/>
      <c r="B37" s="1206" t="s">
        <v>473</v>
      </c>
      <c r="C37" s="1207" t="s">
        <v>462</v>
      </c>
      <c r="D37" s="1215"/>
      <c r="E37" s="1207" t="s">
        <v>462</v>
      </c>
      <c r="F37" s="1215"/>
      <c r="G37" s="1354" t="s">
        <v>1028</v>
      </c>
      <c r="H37" s="1355" t="s">
        <v>462</v>
      </c>
      <c r="I37" s="1356"/>
      <c r="J37" s="1355" t="s">
        <v>462</v>
      </c>
      <c r="K37" s="1356"/>
      <c r="L37" s="643"/>
    </row>
    <row r="38" spans="1:12" ht="16.5" thickTop="1">
      <c r="A38" s="1352"/>
      <c r="B38" s="1261" t="s">
        <v>740</v>
      </c>
      <c r="C38" s="1965">
        <v>130</v>
      </c>
      <c r="D38" s="1966" t="s">
        <v>774</v>
      </c>
      <c r="E38" s="1965">
        <v>123</v>
      </c>
      <c r="F38" s="1965" t="s">
        <v>748</v>
      </c>
      <c r="G38" s="1972" t="s">
        <v>423</v>
      </c>
      <c r="H38" s="1965">
        <v>137</v>
      </c>
      <c r="I38" s="1966" t="s">
        <v>795</v>
      </c>
      <c r="J38" s="1965">
        <v>128</v>
      </c>
      <c r="K38" s="1965" t="s">
        <v>747</v>
      </c>
      <c r="L38" s="643"/>
    </row>
    <row r="39" spans="1:12" ht="15.75">
      <c r="A39" s="1352"/>
      <c r="B39" s="1209" t="s">
        <v>441</v>
      </c>
      <c r="C39" s="1965">
        <v>139</v>
      </c>
      <c r="D39" s="1966" t="s">
        <v>784</v>
      </c>
      <c r="E39" s="1965">
        <v>131</v>
      </c>
      <c r="F39" s="1965" t="s">
        <v>748</v>
      </c>
      <c r="G39" s="1972" t="s">
        <v>446</v>
      </c>
      <c r="H39" s="1965">
        <v>132</v>
      </c>
      <c r="I39" s="1966" t="s">
        <v>795</v>
      </c>
      <c r="J39" s="1965">
        <v>120</v>
      </c>
      <c r="K39" s="1965" t="s">
        <v>776</v>
      </c>
      <c r="L39" s="643"/>
    </row>
    <row r="40" spans="1:12" ht="15.75">
      <c r="A40" s="1352"/>
      <c r="B40" s="1209" t="s">
        <v>753</v>
      </c>
      <c r="C40" s="1965">
        <v>136</v>
      </c>
      <c r="D40" s="1966" t="s">
        <v>770</v>
      </c>
      <c r="E40" s="1965">
        <v>126</v>
      </c>
      <c r="F40" s="1965" t="s">
        <v>761</v>
      </c>
      <c r="G40" s="1972" t="s">
        <v>397</v>
      </c>
      <c r="H40" s="1965">
        <v>135</v>
      </c>
      <c r="I40" s="1966" t="s">
        <v>784</v>
      </c>
      <c r="J40" s="1965">
        <v>128</v>
      </c>
      <c r="K40" s="1965" t="s">
        <v>759</v>
      </c>
      <c r="L40" s="643"/>
    </row>
    <row r="41" spans="1:12" ht="15.75">
      <c r="A41" s="1352"/>
      <c r="B41" s="1209" t="s">
        <v>766</v>
      </c>
      <c r="C41" s="1965">
        <v>133</v>
      </c>
      <c r="D41" s="1966" t="s">
        <v>776</v>
      </c>
      <c r="E41" s="1965">
        <v>125</v>
      </c>
      <c r="F41" s="1965" t="s">
        <v>761</v>
      </c>
      <c r="G41" s="1972" t="s">
        <v>402</v>
      </c>
      <c r="H41" s="1965">
        <v>137</v>
      </c>
      <c r="I41" s="1966" t="s">
        <v>767</v>
      </c>
      <c r="J41" s="1965">
        <v>133</v>
      </c>
      <c r="K41" s="1965" t="s">
        <v>760</v>
      </c>
      <c r="L41" s="643"/>
    </row>
    <row r="42" spans="1:12" ht="15.75">
      <c r="A42" s="1352"/>
      <c r="B42" s="1209" t="s">
        <v>472</v>
      </c>
      <c r="C42" s="1965">
        <v>134</v>
      </c>
      <c r="D42" s="1966" t="s">
        <v>773</v>
      </c>
      <c r="E42" s="1965">
        <v>125</v>
      </c>
      <c r="F42" s="1965" t="s">
        <v>759</v>
      </c>
      <c r="G42" s="1972" t="s">
        <v>426</v>
      </c>
      <c r="H42" s="1965">
        <v>131</v>
      </c>
      <c r="I42" s="1966" t="s">
        <v>795</v>
      </c>
      <c r="J42" s="1965">
        <v>122</v>
      </c>
      <c r="K42" s="1965" t="s">
        <v>760</v>
      </c>
      <c r="L42" s="643"/>
    </row>
    <row r="43" spans="1:12" ht="15.75">
      <c r="A43" s="1352"/>
      <c r="B43" s="1209" t="s">
        <v>434</v>
      </c>
      <c r="C43" s="1965">
        <v>136</v>
      </c>
      <c r="D43" s="1966" t="s">
        <v>784</v>
      </c>
      <c r="E43" s="1965">
        <v>123</v>
      </c>
      <c r="F43" s="1965" t="s">
        <v>760</v>
      </c>
      <c r="G43" s="1972" t="s">
        <v>742</v>
      </c>
      <c r="H43" s="1965">
        <v>135</v>
      </c>
      <c r="I43" s="1966" t="s">
        <v>770</v>
      </c>
      <c r="J43" s="1965">
        <v>128</v>
      </c>
      <c r="K43" s="1965" t="s">
        <v>803</v>
      </c>
      <c r="L43" s="643"/>
    </row>
    <row r="44" spans="1:12" ht="15.75">
      <c r="A44" s="1352"/>
      <c r="B44" s="1209" t="s">
        <v>416</v>
      </c>
      <c r="C44" s="1965">
        <v>140</v>
      </c>
      <c r="D44" s="1966" t="s">
        <v>795</v>
      </c>
      <c r="E44" s="1965">
        <v>135</v>
      </c>
      <c r="F44" s="1965" t="s">
        <v>759</v>
      </c>
      <c r="G44" s="1972" t="s">
        <v>410</v>
      </c>
      <c r="H44" s="1965">
        <v>139</v>
      </c>
      <c r="I44" s="1966" t="s">
        <v>784</v>
      </c>
      <c r="J44" s="1965">
        <v>128</v>
      </c>
      <c r="K44" s="1965" t="s">
        <v>760</v>
      </c>
      <c r="L44" s="643"/>
    </row>
    <row r="45" spans="1:12" ht="15.75">
      <c r="A45" s="1352"/>
      <c r="B45" s="1209" t="s">
        <v>406</v>
      </c>
      <c r="C45" s="1965">
        <v>134</v>
      </c>
      <c r="D45" s="1966" t="s">
        <v>774</v>
      </c>
      <c r="E45" s="1965">
        <v>122</v>
      </c>
      <c r="F45" s="1965" t="s">
        <v>760</v>
      </c>
      <c r="G45" s="1972" t="s">
        <v>775</v>
      </c>
      <c r="H45" s="1965">
        <v>136</v>
      </c>
      <c r="I45" s="1966" t="s">
        <v>784</v>
      </c>
      <c r="J45" s="1965">
        <v>122</v>
      </c>
      <c r="K45" s="1965" t="s">
        <v>769</v>
      </c>
      <c r="L45" s="643"/>
    </row>
    <row r="46" spans="1:12" ht="15.75">
      <c r="A46" s="1352"/>
      <c r="B46" s="1209" t="s">
        <v>474</v>
      </c>
      <c r="C46" s="1965">
        <v>135</v>
      </c>
      <c r="D46" s="1966" t="s">
        <v>770</v>
      </c>
      <c r="E46" s="1965">
        <v>127</v>
      </c>
      <c r="F46" s="1965" t="s">
        <v>763</v>
      </c>
      <c r="G46" s="1972" t="s">
        <v>777</v>
      </c>
      <c r="H46" s="1965">
        <v>136</v>
      </c>
      <c r="I46" s="1966" t="s">
        <v>771</v>
      </c>
      <c r="J46" s="1965">
        <v>124</v>
      </c>
      <c r="K46" s="1965" t="s">
        <v>748</v>
      </c>
      <c r="L46" s="643"/>
    </row>
    <row r="47" spans="1:12" ht="15.75">
      <c r="A47" s="1352"/>
      <c r="B47" s="1209" t="s">
        <v>744</v>
      </c>
      <c r="C47" s="1965">
        <v>133</v>
      </c>
      <c r="D47" s="1966" t="s">
        <v>767</v>
      </c>
      <c r="E47" s="1965">
        <v>127</v>
      </c>
      <c r="F47" s="1965" t="s">
        <v>748</v>
      </c>
      <c r="G47" s="1972" t="s">
        <v>415</v>
      </c>
      <c r="H47" s="1965">
        <v>135</v>
      </c>
      <c r="I47" s="1966" t="s">
        <v>774</v>
      </c>
      <c r="J47" s="1965">
        <v>129</v>
      </c>
      <c r="K47" s="1965" t="s">
        <v>747</v>
      </c>
      <c r="L47" s="643"/>
    </row>
    <row r="48" spans="1:12" ht="15.75">
      <c r="A48" s="1352"/>
      <c r="B48" s="1209" t="s">
        <v>418</v>
      </c>
      <c r="C48" s="1965">
        <v>135</v>
      </c>
      <c r="D48" s="1966" t="s">
        <v>774</v>
      </c>
      <c r="E48" s="1965">
        <v>129</v>
      </c>
      <c r="F48" s="1965" t="s">
        <v>747</v>
      </c>
      <c r="G48" s="1972" t="s">
        <v>669</v>
      </c>
      <c r="H48" s="1965">
        <v>122</v>
      </c>
      <c r="I48" s="1966" t="s">
        <v>761</v>
      </c>
      <c r="J48" s="1967">
        <v>108</v>
      </c>
      <c r="K48" s="1965" t="s">
        <v>767</v>
      </c>
      <c r="L48" s="643"/>
    </row>
    <row r="49" spans="1:12" ht="15.75">
      <c r="A49" s="1352"/>
      <c r="B49" s="1209" t="s">
        <v>453</v>
      </c>
      <c r="C49" s="1965">
        <v>138</v>
      </c>
      <c r="D49" s="1966" t="s">
        <v>784</v>
      </c>
      <c r="E49" s="1965">
        <v>127</v>
      </c>
      <c r="F49" s="1965" t="s">
        <v>776</v>
      </c>
      <c r="G49" s="1972" t="s">
        <v>404</v>
      </c>
      <c r="H49" s="1965">
        <v>135.5</v>
      </c>
      <c r="I49" s="1966" t="s">
        <v>795</v>
      </c>
      <c r="J49" s="1965">
        <v>128.4</v>
      </c>
      <c r="K49" s="1965" t="s">
        <v>748</v>
      </c>
      <c r="L49" s="643"/>
    </row>
    <row r="50" spans="1:12" ht="15.75">
      <c r="A50" s="1352"/>
      <c r="B50" s="1209" t="s">
        <v>778</v>
      </c>
      <c r="C50" s="1965">
        <v>132</v>
      </c>
      <c r="D50" s="1966" t="s">
        <v>764</v>
      </c>
      <c r="E50" s="1965">
        <v>127</v>
      </c>
      <c r="F50" s="1965" t="s">
        <v>765</v>
      </c>
      <c r="G50" s="1972" t="s">
        <v>782</v>
      </c>
      <c r="H50" s="1965">
        <v>139</v>
      </c>
      <c r="I50" s="1966" t="s">
        <v>772</v>
      </c>
      <c r="J50" s="1965">
        <v>126</v>
      </c>
      <c r="K50" s="1965" t="s">
        <v>759</v>
      </c>
      <c r="L50" s="643"/>
    </row>
    <row r="51" spans="1:12" ht="15.75">
      <c r="A51" s="1352"/>
      <c r="B51" s="1209" t="s">
        <v>779</v>
      </c>
      <c r="C51" s="1968">
        <v>140</v>
      </c>
      <c r="D51" s="1966" t="s">
        <v>774</v>
      </c>
      <c r="E51" s="1965">
        <v>122</v>
      </c>
      <c r="F51" s="1965" t="s">
        <v>762</v>
      </c>
      <c r="G51" s="1972" t="s">
        <v>428</v>
      </c>
      <c r="H51" s="1965">
        <v>132</v>
      </c>
      <c r="I51" s="1966" t="s">
        <v>769</v>
      </c>
      <c r="J51" s="1965">
        <v>124</v>
      </c>
      <c r="K51" s="1965" t="s">
        <v>763</v>
      </c>
      <c r="L51" s="643"/>
    </row>
    <row r="52" spans="1:12" ht="15.75">
      <c r="A52" s="1352"/>
      <c r="B52" s="1209" t="s">
        <v>871</v>
      </c>
      <c r="C52" s="1965">
        <v>140</v>
      </c>
      <c r="D52" s="1966" t="s">
        <v>784</v>
      </c>
      <c r="E52" s="1965">
        <v>135</v>
      </c>
      <c r="F52" s="1965" t="s">
        <v>762</v>
      </c>
      <c r="G52" s="1972" t="s">
        <v>1023</v>
      </c>
      <c r="H52" s="1965">
        <v>135</v>
      </c>
      <c r="I52" s="1966" t="s">
        <v>774</v>
      </c>
      <c r="J52" s="1965">
        <v>127</v>
      </c>
      <c r="K52" s="1965" t="s">
        <v>773</v>
      </c>
      <c r="L52" s="643"/>
    </row>
    <row r="53" spans="1:12" ht="15.75">
      <c r="A53" s="1352"/>
      <c r="B53" s="1209" t="s">
        <v>780</v>
      </c>
      <c r="C53" s="1965">
        <v>133</v>
      </c>
      <c r="D53" s="1966" t="s">
        <v>770</v>
      </c>
      <c r="E53" s="1965">
        <v>128</v>
      </c>
      <c r="F53" s="1965" t="s">
        <v>803</v>
      </c>
      <c r="G53" s="1972" t="s">
        <v>754</v>
      </c>
      <c r="H53" s="1965">
        <v>134</v>
      </c>
      <c r="I53" s="1966" t="s">
        <v>774</v>
      </c>
      <c r="J53" s="1965">
        <v>121</v>
      </c>
      <c r="K53" s="1965" t="s">
        <v>776</v>
      </c>
      <c r="L53" s="643"/>
    </row>
    <row r="54" spans="1:12" ht="15.75">
      <c r="A54" s="1352"/>
      <c r="B54" s="1209" t="s">
        <v>783</v>
      </c>
      <c r="C54" s="1965">
        <v>134</v>
      </c>
      <c r="D54" s="1966" t="s">
        <v>770</v>
      </c>
      <c r="E54" s="1965">
        <v>120</v>
      </c>
      <c r="F54" s="1965" t="s">
        <v>803</v>
      </c>
      <c r="G54" s="1972" t="s">
        <v>1020</v>
      </c>
      <c r="H54" s="1965">
        <v>135.5</v>
      </c>
      <c r="I54" s="1966" t="s">
        <v>795</v>
      </c>
      <c r="J54" s="1965">
        <v>128.6</v>
      </c>
      <c r="K54" s="1965" t="s">
        <v>748</v>
      </c>
      <c r="L54" s="643"/>
    </row>
    <row r="55" spans="1:12" ht="15.75">
      <c r="A55" s="1352"/>
      <c r="B55" s="1209" t="s">
        <v>785</v>
      </c>
      <c r="C55" s="1965">
        <v>136</v>
      </c>
      <c r="D55" s="1966" t="s">
        <v>767</v>
      </c>
      <c r="E55" s="1965">
        <v>126</v>
      </c>
      <c r="F55" s="1965" t="s">
        <v>748</v>
      </c>
      <c r="G55" s="1972" t="s">
        <v>787</v>
      </c>
      <c r="H55" s="1965">
        <v>131</v>
      </c>
      <c r="I55" s="1966" t="s">
        <v>772</v>
      </c>
      <c r="J55" s="1965">
        <v>127</v>
      </c>
      <c r="K55" s="1965" t="s">
        <v>763</v>
      </c>
      <c r="L55" s="643"/>
    </row>
    <row r="56" spans="1:12" ht="15.75">
      <c r="A56" s="1352"/>
      <c r="B56" s="1209" t="s">
        <v>786</v>
      </c>
      <c r="C56" s="1965">
        <v>135</v>
      </c>
      <c r="D56" s="1966" t="s">
        <v>774</v>
      </c>
      <c r="E56" s="1965">
        <v>128</v>
      </c>
      <c r="F56" s="1965" t="s">
        <v>760</v>
      </c>
      <c r="G56" s="1972" t="s">
        <v>789</v>
      </c>
      <c r="H56" s="1965">
        <v>132</v>
      </c>
      <c r="I56" s="1966" t="s">
        <v>795</v>
      </c>
      <c r="J56" s="1965">
        <v>125</v>
      </c>
      <c r="K56" s="1965" t="s">
        <v>747</v>
      </c>
      <c r="L56" s="643"/>
    </row>
    <row r="57" spans="1:12" ht="15.75">
      <c r="A57" s="1352"/>
      <c r="B57" s="1209" t="s">
        <v>788</v>
      </c>
      <c r="C57" s="1965">
        <v>136</v>
      </c>
      <c r="D57" s="1966" t="s">
        <v>772</v>
      </c>
      <c r="E57" s="1965">
        <v>132</v>
      </c>
      <c r="F57" s="1965" t="s">
        <v>748</v>
      </c>
      <c r="G57" s="1972" t="s">
        <v>407</v>
      </c>
      <c r="H57" s="1965">
        <v>132</v>
      </c>
      <c r="I57" s="1966" t="s">
        <v>767</v>
      </c>
      <c r="J57" s="1965">
        <v>122</v>
      </c>
      <c r="K57" s="1965" t="s">
        <v>748</v>
      </c>
      <c r="L57" s="643"/>
    </row>
    <row r="58" spans="1:12" ht="15.75">
      <c r="A58" s="1352"/>
      <c r="B58" s="1209" t="s">
        <v>790</v>
      </c>
      <c r="C58" s="1965">
        <v>135</v>
      </c>
      <c r="D58" s="1966" t="s">
        <v>764</v>
      </c>
      <c r="E58" s="1965">
        <v>125</v>
      </c>
      <c r="F58" s="1965" t="s">
        <v>747</v>
      </c>
      <c r="G58" s="1972" t="s">
        <v>738</v>
      </c>
      <c r="H58" s="1965">
        <v>135</v>
      </c>
      <c r="I58" s="1966" t="s">
        <v>774</v>
      </c>
      <c r="J58" s="1965">
        <v>128</v>
      </c>
      <c r="K58" s="1965" t="s">
        <v>748</v>
      </c>
      <c r="L58" s="643"/>
    </row>
    <row r="59" spans="1:12" ht="15.75">
      <c r="A59" s="1352"/>
      <c r="B59" s="1209" t="s">
        <v>791</v>
      </c>
      <c r="C59" s="1965">
        <v>134</v>
      </c>
      <c r="D59" s="1966" t="s">
        <v>784</v>
      </c>
      <c r="E59" s="1965">
        <v>124</v>
      </c>
      <c r="F59" s="1965" t="s">
        <v>803</v>
      </c>
      <c r="G59" s="1972" t="s">
        <v>792</v>
      </c>
      <c r="H59" s="1965">
        <v>135</v>
      </c>
      <c r="I59" s="1966" t="s">
        <v>765</v>
      </c>
      <c r="J59" s="1965">
        <v>129</v>
      </c>
      <c r="K59" s="1965" t="s">
        <v>748</v>
      </c>
      <c r="L59" s="643"/>
    </row>
    <row r="60" spans="1:12" ht="15.75">
      <c r="A60" s="1352"/>
      <c r="B60" s="1209" t="s">
        <v>420</v>
      </c>
      <c r="C60" s="1965">
        <v>133</v>
      </c>
      <c r="D60" s="1966" t="s">
        <v>747</v>
      </c>
      <c r="E60" s="1965">
        <v>122</v>
      </c>
      <c r="F60" s="1965" t="s">
        <v>765</v>
      </c>
      <c r="G60" s="1972" t="s">
        <v>231</v>
      </c>
      <c r="H60" s="1965">
        <v>133</v>
      </c>
      <c r="I60" s="1966" t="s">
        <v>784</v>
      </c>
      <c r="J60" s="1965">
        <v>122</v>
      </c>
      <c r="K60" s="1965" t="s">
        <v>773</v>
      </c>
      <c r="L60" s="643"/>
    </row>
    <row r="61" spans="1:12" ht="15.75">
      <c r="A61" s="1352"/>
      <c r="B61" s="1209" t="s">
        <v>745</v>
      </c>
      <c r="C61" s="1965">
        <v>137</v>
      </c>
      <c r="D61" s="1966" t="s">
        <v>767</v>
      </c>
      <c r="E61" s="1965">
        <v>131</v>
      </c>
      <c r="F61" s="1965" t="s">
        <v>747</v>
      </c>
      <c r="G61" s="1972" t="s">
        <v>794</v>
      </c>
      <c r="H61" s="1965">
        <v>133</v>
      </c>
      <c r="I61" s="1966" t="s">
        <v>774</v>
      </c>
      <c r="J61" s="1965">
        <v>119</v>
      </c>
      <c r="K61" s="1965" t="s">
        <v>748</v>
      </c>
      <c r="L61" s="643"/>
    </row>
    <row r="62" spans="1:12" ht="15.75">
      <c r="A62" s="1352"/>
      <c r="B62" s="1209" t="s">
        <v>464</v>
      </c>
      <c r="C62" s="1965">
        <v>139</v>
      </c>
      <c r="D62" s="1966" t="s">
        <v>772</v>
      </c>
      <c r="E62" s="1965">
        <v>130</v>
      </c>
      <c r="F62" s="1965" t="s">
        <v>747</v>
      </c>
      <c r="G62" s="1972" t="s">
        <v>758</v>
      </c>
      <c r="H62" s="1965">
        <v>140</v>
      </c>
      <c r="I62" s="1966" t="s">
        <v>795</v>
      </c>
      <c r="J62" s="1965">
        <v>128</v>
      </c>
      <c r="K62" s="1965" t="s">
        <v>760</v>
      </c>
      <c r="L62" s="643"/>
    </row>
    <row r="63" spans="1:12" ht="15.75">
      <c r="A63" s="1352"/>
      <c r="B63" s="1209" t="s">
        <v>793</v>
      </c>
      <c r="C63" s="1965">
        <v>138</v>
      </c>
      <c r="D63" s="1966" t="s">
        <v>772</v>
      </c>
      <c r="E63" s="1965">
        <v>130</v>
      </c>
      <c r="F63" s="1965" t="s">
        <v>748</v>
      </c>
      <c r="G63" s="1972" t="s">
        <v>421</v>
      </c>
      <c r="H63" s="1965">
        <v>0</v>
      </c>
      <c r="I63" s="1966" t="s">
        <v>767</v>
      </c>
      <c r="J63" s="1965" t="s">
        <v>815</v>
      </c>
      <c r="K63" s="1965" t="s">
        <v>815</v>
      </c>
      <c r="L63" s="643"/>
    </row>
    <row r="64" spans="1:12" ht="15.75">
      <c r="A64" s="1352"/>
      <c r="B64" s="1209" t="s">
        <v>396</v>
      </c>
      <c r="C64" s="1965">
        <v>125</v>
      </c>
      <c r="D64" s="1966" t="s">
        <v>751</v>
      </c>
      <c r="E64" s="1968">
        <v>116</v>
      </c>
      <c r="F64" s="1965" t="s">
        <v>748</v>
      </c>
      <c r="G64" s="1972" t="s">
        <v>798</v>
      </c>
      <c r="H64" s="1965">
        <v>135</v>
      </c>
      <c r="I64" s="1966" t="s">
        <v>772</v>
      </c>
      <c r="J64" s="1965">
        <v>124</v>
      </c>
      <c r="K64" s="1965" t="s">
        <v>747</v>
      </c>
      <c r="L64" s="643"/>
    </row>
    <row r="65" spans="1:12" ht="15.75">
      <c r="A65" s="1352"/>
      <c r="B65" s="1209" t="s">
        <v>796</v>
      </c>
      <c r="C65" s="1965">
        <v>138</v>
      </c>
      <c r="D65" s="1966" t="s">
        <v>772</v>
      </c>
      <c r="E65" s="1965">
        <v>123</v>
      </c>
      <c r="F65" s="1965" t="s">
        <v>760</v>
      </c>
      <c r="G65" s="1972" t="s">
        <v>425</v>
      </c>
      <c r="H65" s="1965">
        <v>137</v>
      </c>
      <c r="I65" s="1966" t="s">
        <v>772</v>
      </c>
      <c r="J65" s="1965">
        <v>127</v>
      </c>
      <c r="K65" s="1965" t="s">
        <v>747</v>
      </c>
      <c r="L65" s="643"/>
    </row>
    <row r="66" spans="1:12" ht="15.75">
      <c r="A66" s="1352"/>
      <c r="B66" s="1209" t="s">
        <v>797</v>
      </c>
      <c r="C66" s="1965">
        <v>138</v>
      </c>
      <c r="D66" s="1966" t="s">
        <v>772</v>
      </c>
      <c r="E66" s="1965">
        <v>129</v>
      </c>
      <c r="F66" s="1965" t="s">
        <v>770</v>
      </c>
      <c r="G66" s="1972" t="s">
        <v>743</v>
      </c>
      <c r="H66" s="1965">
        <v>136</v>
      </c>
      <c r="I66" s="1966" t="s">
        <v>769</v>
      </c>
      <c r="J66" s="1965">
        <v>127</v>
      </c>
      <c r="K66" s="1965" t="s">
        <v>763</v>
      </c>
      <c r="L66" s="643"/>
    </row>
    <row r="67" spans="1:12" ht="15.75">
      <c r="A67" s="1352"/>
      <c r="B67" s="1209" t="s">
        <v>920</v>
      </c>
      <c r="C67" s="1965">
        <v>138</v>
      </c>
      <c r="D67" s="1966" t="s">
        <v>772</v>
      </c>
      <c r="E67" s="1965">
        <v>129</v>
      </c>
      <c r="F67" s="1965" t="s">
        <v>776</v>
      </c>
      <c r="G67" s="1972" t="s">
        <v>802</v>
      </c>
      <c r="H67" s="1965">
        <v>132</v>
      </c>
      <c r="I67" s="1966" t="s">
        <v>767</v>
      </c>
      <c r="J67" s="1965">
        <v>120</v>
      </c>
      <c r="K67" s="1965" t="s">
        <v>770</v>
      </c>
      <c r="L67" s="643"/>
    </row>
    <row r="68" spans="1:12" ht="15.75">
      <c r="A68" s="1352"/>
      <c r="B68" s="1209" t="s">
        <v>800</v>
      </c>
      <c r="C68" s="1965">
        <v>135</v>
      </c>
      <c r="D68" s="1966" t="s">
        <v>770</v>
      </c>
      <c r="E68" s="1965">
        <v>131</v>
      </c>
      <c r="F68" s="1965" t="s">
        <v>747</v>
      </c>
      <c r="G68" s="1972" t="s">
        <v>804</v>
      </c>
      <c r="H68" s="1965">
        <v>138</v>
      </c>
      <c r="I68" s="1966" t="s">
        <v>772</v>
      </c>
      <c r="J68" s="1965">
        <v>127</v>
      </c>
      <c r="K68" s="1965" t="s">
        <v>748</v>
      </c>
      <c r="L68" s="643"/>
    </row>
    <row r="69" spans="1:12" ht="15.75">
      <c r="A69" s="1352"/>
      <c r="B69" s="1209" t="s">
        <v>801</v>
      </c>
      <c r="C69" s="1965">
        <v>139</v>
      </c>
      <c r="D69" s="1966" t="s">
        <v>772</v>
      </c>
      <c r="E69" s="1965">
        <v>130</v>
      </c>
      <c r="F69" s="1965" t="s">
        <v>759</v>
      </c>
      <c r="G69" s="1972" t="s">
        <v>805</v>
      </c>
      <c r="H69" s="1965">
        <v>136</v>
      </c>
      <c r="I69" s="1966" t="s">
        <v>772</v>
      </c>
      <c r="J69" s="1965">
        <v>128</v>
      </c>
      <c r="K69" s="1965" t="s">
        <v>776</v>
      </c>
      <c r="L69" s="643"/>
    </row>
    <row r="70" spans="1:12" ht="15.75">
      <c r="A70" s="1352"/>
      <c r="B70" s="1209" t="s">
        <v>409</v>
      </c>
      <c r="C70" s="1965">
        <v>134</v>
      </c>
      <c r="D70" s="1966" t="s">
        <v>770</v>
      </c>
      <c r="E70" s="1965">
        <v>122</v>
      </c>
      <c r="F70" s="1965" t="s">
        <v>767</v>
      </c>
      <c r="G70" s="1972" t="s">
        <v>392</v>
      </c>
      <c r="H70" s="1965">
        <v>137</v>
      </c>
      <c r="I70" s="1966" t="s">
        <v>772</v>
      </c>
      <c r="J70" s="1965">
        <v>125</v>
      </c>
      <c r="K70" s="1965" t="s">
        <v>760</v>
      </c>
      <c r="L70" s="643"/>
    </row>
    <row r="71" spans="1:12" ht="15.75">
      <c r="A71" s="1352"/>
      <c r="B71" s="1209" t="s">
        <v>438</v>
      </c>
      <c r="C71" s="1965">
        <v>137</v>
      </c>
      <c r="D71" s="1966" t="s">
        <v>770</v>
      </c>
      <c r="E71" s="1965">
        <v>128</v>
      </c>
      <c r="F71" s="1965" t="s">
        <v>763</v>
      </c>
      <c r="G71" s="1972" t="s">
        <v>436</v>
      </c>
      <c r="H71" s="1965">
        <v>140</v>
      </c>
      <c r="I71" s="1966" t="s">
        <v>784</v>
      </c>
      <c r="J71" s="1965">
        <v>130</v>
      </c>
      <c r="K71" s="1965" t="s">
        <v>760</v>
      </c>
      <c r="L71" s="643"/>
    </row>
    <row r="72" spans="1:12" ht="15.75">
      <c r="A72" s="1352"/>
      <c r="B72" s="1209" t="s">
        <v>806</v>
      </c>
      <c r="C72" s="1965">
        <v>135</v>
      </c>
      <c r="D72" s="1966" t="s">
        <v>767</v>
      </c>
      <c r="E72" s="1965">
        <v>126</v>
      </c>
      <c r="F72" s="1965" t="s">
        <v>770</v>
      </c>
      <c r="G72" s="1972" t="s">
        <v>452</v>
      </c>
      <c r="H72" s="1965">
        <v>132</v>
      </c>
      <c r="I72" s="1966" t="s">
        <v>769</v>
      </c>
      <c r="J72" s="1965">
        <v>118</v>
      </c>
      <c r="K72" s="1965" t="s">
        <v>776</v>
      </c>
      <c r="L72" s="643"/>
    </row>
    <row r="73" spans="1:12" ht="15.75">
      <c r="A73" s="1352"/>
      <c r="B73" s="1209" t="s">
        <v>807</v>
      </c>
      <c r="C73" s="1965">
        <v>136</v>
      </c>
      <c r="D73" s="1966" t="s">
        <v>795</v>
      </c>
      <c r="E73" s="1965">
        <v>129</v>
      </c>
      <c r="F73" s="1965" t="s">
        <v>748</v>
      </c>
      <c r="G73" s="1972" t="s">
        <v>810</v>
      </c>
      <c r="H73" s="1965">
        <v>135</v>
      </c>
      <c r="I73" s="1966" t="s">
        <v>795</v>
      </c>
      <c r="J73" s="1968">
        <v>111</v>
      </c>
      <c r="K73" s="1965" t="s">
        <v>776</v>
      </c>
      <c r="L73" s="643"/>
    </row>
    <row r="74" spans="1:12" ht="15.75">
      <c r="A74" s="1352"/>
      <c r="B74" s="1209" t="s">
        <v>808</v>
      </c>
      <c r="C74" s="1965">
        <v>138</v>
      </c>
      <c r="D74" s="1966" t="s">
        <v>770</v>
      </c>
      <c r="E74" s="1965">
        <v>126</v>
      </c>
      <c r="F74" s="1965" t="s">
        <v>767</v>
      </c>
      <c r="G74" s="1972" t="s">
        <v>417</v>
      </c>
      <c r="H74" s="1965">
        <v>131</v>
      </c>
      <c r="I74" s="1966" t="s">
        <v>769</v>
      </c>
      <c r="J74" s="1965">
        <v>127</v>
      </c>
      <c r="K74" s="1965" t="s">
        <v>781</v>
      </c>
      <c r="L74" s="643"/>
    </row>
    <row r="75" spans="1:12" ht="15.75">
      <c r="A75" s="1352"/>
      <c r="B75" s="1209" t="s">
        <v>809</v>
      </c>
      <c r="C75" s="1965">
        <v>136</v>
      </c>
      <c r="D75" s="1966" t="s">
        <v>769</v>
      </c>
      <c r="E75" s="1965">
        <v>132</v>
      </c>
      <c r="F75" s="1965" t="s">
        <v>748</v>
      </c>
      <c r="G75" s="1972" t="s">
        <v>677</v>
      </c>
      <c r="H75" s="1965">
        <v>134</v>
      </c>
      <c r="I75" s="1966" t="s">
        <v>772</v>
      </c>
      <c r="J75" s="1965">
        <v>130</v>
      </c>
      <c r="K75" s="1965" t="s">
        <v>781</v>
      </c>
      <c r="L75" s="643"/>
    </row>
    <row r="76" spans="1:12" ht="15.75">
      <c r="A76" s="1352"/>
      <c r="B76" s="1209" t="s">
        <v>414</v>
      </c>
      <c r="C76" s="1965">
        <v>132</v>
      </c>
      <c r="D76" s="1966" t="s">
        <v>770</v>
      </c>
      <c r="E76" s="1965">
        <v>118</v>
      </c>
      <c r="F76" s="1965" t="s">
        <v>803</v>
      </c>
      <c r="G76" s="1972" t="s">
        <v>668</v>
      </c>
      <c r="H76" s="1965">
        <v>133</v>
      </c>
      <c r="I76" s="1966" t="s">
        <v>770</v>
      </c>
      <c r="J76" s="1965">
        <v>120</v>
      </c>
      <c r="K76" s="1965" t="s">
        <v>763</v>
      </c>
      <c r="L76" s="643"/>
    </row>
    <row r="77" spans="1:12" ht="15.75">
      <c r="A77" s="1352"/>
      <c r="B77" s="1209" t="s">
        <v>413</v>
      </c>
      <c r="C77" s="1965">
        <v>138</v>
      </c>
      <c r="D77" s="1966" t="s">
        <v>795</v>
      </c>
      <c r="E77" s="1965">
        <v>124</v>
      </c>
      <c r="F77" s="1965" t="s">
        <v>760</v>
      </c>
      <c r="G77" s="1972" t="s">
        <v>921</v>
      </c>
      <c r="H77" s="1965">
        <v>135</v>
      </c>
      <c r="I77" s="1966" t="s">
        <v>784</v>
      </c>
      <c r="J77" s="1965">
        <v>130</v>
      </c>
      <c r="K77" s="1965" t="s">
        <v>747</v>
      </c>
      <c r="L77" s="643"/>
    </row>
    <row r="78" spans="1:12" ht="15.75">
      <c r="A78" s="1352"/>
      <c r="B78" s="1209" t="s">
        <v>811</v>
      </c>
      <c r="C78" s="1965">
        <v>124</v>
      </c>
      <c r="D78" s="1966" t="s">
        <v>774</v>
      </c>
      <c r="E78" s="1965">
        <v>113</v>
      </c>
      <c r="F78" s="1965" t="s">
        <v>767</v>
      </c>
      <c r="G78" s="1972" t="s">
        <v>752</v>
      </c>
      <c r="H78" s="1965">
        <v>135</v>
      </c>
      <c r="I78" s="1966" t="s">
        <v>772</v>
      </c>
      <c r="J78" s="1965">
        <v>126</v>
      </c>
      <c r="K78" s="1965" t="s">
        <v>747</v>
      </c>
      <c r="L78" s="643"/>
    </row>
    <row r="79" spans="1:12" ht="15.75">
      <c r="A79" s="1352"/>
      <c r="B79" s="1209" t="s">
        <v>840</v>
      </c>
      <c r="C79" s="1965">
        <v>138</v>
      </c>
      <c r="D79" s="1966" t="s">
        <v>773</v>
      </c>
      <c r="E79" s="1965">
        <v>132</v>
      </c>
      <c r="F79" s="1965" t="s">
        <v>767</v>
      </c>
      <c r="G79" s="1972" t="s">
        <v>449</v>
      </c>
      <c r="H79" s="1965">
        <v>129</v>
      </c>
      <c r="I79" s="1966" t="s">
        <v>772</v>
      </c>
      <c r="J79" s="1965">
        <v>115</v>
      </c>
      <c r="K79" s="1965" t="s">
        <v>776</v>
      </c>
      <c r="L79" s="643"/>
    </row>
    <row r="80" spans="1:12" ht="15.75">
      <c r="A80" s="1352"/>
      <c r="B80" s="1209" t="s">
        <v>812</v>
      </c>
      <c r="C80" s="1965">
        <v>137</v>
      </c>
      <c r="D80" s="1966" t="s">
        <v>776</v>
      </c>
      <c r="E80" s="1965">
        <v>127</v>
      </c>
      <c r="F80" s="1965" t="s">
        <v>763</v>
      </c>
      <c r="G80" s="1972" t="s">
        <v>1026</v>
      </c>
      <c r="H80" s="1965">
        <v>138</v>
      </c>
      <c r="I80" s="1966" t="s">
        <v>784</v>
      </c>
      <c r="J80" s="1965">
        <v>132</v>
      </c>
      <c r="K80" s="1965" t="s">
        <v>748</v>
      </c>
      <c r="L80" s="643"/>
    </row>
    <row r="81" spans="1:12" ht="15.75">
      <c r="A81" s="1352"/>
      <c r="B81" s="1209" t="s">
        <v>419</v>
      </c>
      <c r="C81" s="1965">
        <v>133</v>
      </c>
      <c r="D81" s="1966" t="s">
        <v>772</v>
      </c>
      <c r="E81" s="1965">
        <v>121</v>
      </c>
      <c r="F81" s="1965" t="s">
        <v>803</v>
      </c>
      <c r="G81" s="1972" t="s">
        <v>870</v>
      </c>
      <c r="H81" s="1965">
        <v>135</v>
      </c>
      <c r="I81" s="1966" t="s">
        <v>784</v>
      </c>
      <c r="J81" s="1965">
        <v>129</v>
      </c>
      <c r="K81" s="1965" t="s">
        <v>748</v>
      </c>
      <c r="L81" s="643"/>
    </row>
    <row r="82" spans="1:12" ht="15.75">
      <c r="A82" s="1352"/>
      <c r="B82" s="1209" t="s">
        <v>216</v>
      </c>
      <c r="C82" s="1965">
        <v>131</v>
      </c>
      <c r="D82" s="1966" t="s">
        <v>795</v>
      </c>
      <c r="E82" s="1965">
        <v>123</v>
      </c>
      <c r="F82" s="1965" t="s">
        <v>760</v>
      </c>
      <c r="G82" s="1972" t="s">
        <v>736</v>
      </c>
      <c r="H82" s="1965">
        <v>139</v>
      </c>
      <c r="I82" s="1966" t="s">
        <v>772</v>
      </c>
      <c r="J82" s="1965">
        <v>130</v>
      </c>
      <c r="K82" s="1965" t="s">
        <v>760</v>
      </c>
      <c r="L82" s="643"/>
    </row>
    <row r="83" spans="1:12" ht="15.75">
      <c r="A83" s="1352"/>
      <c r="B83" s="1209" t="s">
        <v>671</v>
      </c>
      <c r="C83" s="1965">
        <v>137</v>
      </c>
      <c r="D83" s="1966" t="s">
        <v>769</v>
      </c>
      <c r="E83" s="1965">
        <v>126</v>
      </c>
      <c r="F83" s="1965" t="s">
        <v>759</v>
      </c>
      <c r="G83" s="1972" t="s">
        <v>750</v>
      </c>
      <c r="H83" s="1965">
        <v>138</v>
      </c>
      <c r="I83" s="1966" t="s">
        <v>751</v>
      </c>
      <c r="J83" s="1965">
        <v>129</v>
      </c>
      <c r="K83" s="1965" t="s">
        <v>760</v>
      </c>
      <c r="L83" s="643"/>
    </row>
    <row r="84" spans="1:12" ht="15.75">
      <c r="A84" s="1352"/>
      <c r="B84" s="1209" t="s">
        <v>422</v>
      </c>
      <c r="C84" s="1965">
        <v>135</v>
      </c>
      <c r="D84" s="1966" t="s">
        <v>773</v>
      </c>
      <c r="E84" s="1965">
        <v>129</v>
      </c>
      <c r="F84" s="1965" t="s">
        <v>748</v>
      </c>
      <c r="G84" s="1972" t="s">
        <v>430</v>
      </c>
      <c r="H84" s="1965">
        <v>134</v>
      </c>
      <c r="I84" s="1966" t="s">
        <v>784</v>
      </c>
      <c r="J84" s="1965">
        <v>125</v>
      </c>
      <c r="K84" s="1965" t="s">
        <v>747</v>
      </c>
      <c r="L84" s="643"/>
    </row>
    <row r="85" spans="1:12" ht="15.75">
      <c r="A85" s="1352"/>
      <c r="B85" s="1209" t="s">
        <v>433</v>
      </c>
      <c r="C85" s="1965">
        <v>130</v>
      </c>
      <c r="D85" s="1966" t="s">
        <v>776</v>
      </c>
      <c r="E85" s="1965">
        <v>123</v>
      </c>
      <c r="F85" s="1965" t="s">
        <v>761</v>
      </c>
      <c r="G85" s="1972" t="s">
        <v>872</v>
      </c>
      <c r="H85" s="1965">
        <v>135</v>
      </c>
      <c r="I85" s="1966" t="s">
        <v>772</v>
      </c>
      <c r="J85" s="1965">
        <v>124</v>
      </c>
      <c r="K85" s="1965" t="s">
        <v>770</v>
      </c>
      <c r="L85" s="643"/>
    </row>
    <row r="86" spans="1:12" ht="15.75">
      <c r="A86" s="1352"/>
      <c r="B86" s="1209" t="s">
        <v>399</v>
      </c>
      <c r="C86" s="1965">
        <v>139</v>
      </c>
      <c r="D86" s="1966" t="s">
        <v>784</v>
      </c>
      <c r="E86" s="1965">
        <v>132</v>
      </c>
      <c r="F86" s="1965" t="s">
        <v>768</v>
      </c>
      <c r="G86" s="1972" t="s">
        <v>667</v>
      </c>
      <c r="H86" s="1965">
        <v>133</v>
      </c>
      <c r="I86" s="1966" t="s">
        <v>770</v>
      </c>
      <c r="J86" s="1965">
        <v>118</v>
      </c>
      <c r="K86" s="1965" t="s">
        <v>774</v>
      </c>
      <c r="L86" s="643"/>
    </row>
    <row r="87" spans="1:12" ht="15.75">
      <c r="A87" s="1352"/>
      <c r="B87" s="1209" t="s">
        <v>741</v>
      </c>
      <c r="C87" s="1965">
        <v>137</v>
      </c>
      <c r="D87" s="1966" t="s">
        <v>772</v>
      </c>
      <c r="E87" s="1965">
        <v>130</v>
      </c>
      <c r="F87" s="1965" t="s">
        <v>747</v>
      </c>
      <c r="G87" s="1972" t="s">
        <v>873</v>
      </c>
      <c r="H87" s="1965">
        <v>134</v>
      </c>
      <c r="I87" s="1966" t="s">
        <v>770</v>
      </c>
      <c r="J87" s="1965">
        <v>125</v>
      </c>
      <c r="K87" s="1965" t="s">
        <v>761</v>
      </c>
      <c r="L87" s="643"/>
    </row>
    <row r="88" spans="1:12" ht="15.75">
      <c r="A88" s="1352"/>
      <c r="B88" s="1209" t="s">
        <v>401</v>
      </c>
      <c r="C88" s="1965">
        <v>138</v>
      </c>
      <c r="D88" s="1966" t="s">
        <v>772</v>
      </c>
      <c r="E88" s="1965">
        <v>136</v>
      </c>
      <c r="F88" s="1965" t="s">
        <v>748</v>
      </c>
      <c r="G88" s="1972" t="s">
        <v>469</v>
      </c>
      <c r="H88" s="1965">
        <v>133</v>
      </c>
      <c r="I88" s="1966" t="s">
        <v>772</v>
      </c>
      <c r="J88" s="1965">
        <v>126</v>
      </c>
      <c r="K88" s="1965" t="s">
        <v>759</v>
      </c>
      <c r="L88" s="643"/>
    </row>
    <row r="89" spans="1:12" ht="15.75">
      <c r="A89" s="1352"/>
      <c r="B89" s="1209" t="s">
        <v>412</v>
      </c>
      <c r="C89" s="1965">
        <v>133</v>
      </c>
      <c r="D89" s="1966" t="s">
        <v>770</v>
      </c>
      <c r="E89" s="1965">
        <v>120</v>
      </c>
      <c r="F89" s="1965" t="s">
        <v>803</v>
      </c>
      <c r="G89" s="1972" t="s">
        <v>670</v>
      </c>
      <c r="H89" s="1965">
        <v>136</v>
      </c>
      <c r="I89" s="1966" t="s">
        <v>770</v>
      </c>
      <c r="J89" s="1965">
        <v>127</v>
      </c>
      <c r="K89" s="1965" t="s">
        <v>763</v>
      </c>
      <c r="L89" s="643"/>
    </row>
    <row r="90" spans="1:12" ht="15.75">
      <c r="A90" s="1352"/>
      <c r="B90" s="1209" t="s">
        <v>814</v>
      </c>
      <c r="C90" s="1965">
        <v>140</v>
      </c>
      <c r="D90" s="1966" t="s">
        <v>772</v>
      </c>
      <c r="E90" s="1965">
        <v>134</v>
      </c>
      <c r="F90" s="1965" t="s">
        <v>761</v>
      </c>
      <c r="G90" s="1972" t="s">
        <v>444</v>
      </c>
      <c r="H90" s="1965">
        <v>133</v>
      </c>
      <c r="I90" s="1966" t="s">
        <v>772</v>
      </c>
      <c r="J90" s="1965">
        <v>118</v>
      </c>
      <c r="K90" s="1965" t="s">
        <v>776</v>
      </c>
      <c r="L90" s="643"/>
    </row>
    <row r="91" spans="1:12" ht="15.75">
      <c r="A91" s="1352"/>
      <c r="B91" s="1209" t="s">
        <v>475</v>
      </c>
      <c r="C91" s="1965">
        <v>138</v>
      </c>
      <c r="D91" s="1966" t="s">
        <v>784</v>
      </c>
      <c r="E91" s="1965">
        <v>125</v>
      </c>
      <c r="F91" s="1965" t="s">
        <v>751</v>
      </c>
      <c r="G91" s="1972" t="s">
        <v>813</v>
      </c>
      <c r="H91" s="1965">
        <v>141</v>
      </c>
      <c r="I91" s="1966" t="s">
        <v>795</v>
      </c>
      <c r="J91" s="1965">
        <v>132</v>
      </c>
      <c r="K91" s="1965" t="s">
        <v>747</v>
      </c>
      <c r="L91" s="643"/>
    </row>
    <row r="92" spans="1:12" ht="15.75">
      <c r="A92" s="1352"/>
      <c r="B92" s="1209" t="s">
        <v>817</v>
      </c>
      <c r="C92" s="1965">
        <v>137</v>
      </c>
      <c r="D92" s="1966" t="s">
        <v>772</v>
      </c>
      <c r="E92" s="1965">
        <v>127</v>
      </c>
      <c r="F92" s="1965" t="s">
        <v>748</v>
      </c>
      <c r="G92" s="1972" t="s">
        <v>447</v>
      </c>
      <c r="H92" s="1965">
        <v>132</v>
      </c>
      <c r="I92" s="1966" t="s">
        <v>772</v>
      </c>
      <c r="J92" s="1965">
        <v>116</v>
      </c>
      <c r="K92" s="1965" t="s">
        <v>776</v>
      </c>
      <c r="L92" s="643"/>
    </row>
    <row r="93" spans="1:12" ht="15.75">
      <c r="A93" s="1352"/>
      <c r="B93" s="1209" t="s">
        <v>403</v>
      </c>
      <c r="C93" s="1965">
        <v>136</v>
      </c>
      <c r="D93" s="1966" t="s">
        <v>772</v>
      </c>
      <c r="E93" s="1965">
        <v>124</v>
      </c>
      <c r="F93" s="1965" t="s">
        <v>760</v>
      </c>
      <c r="G93" s="1972" t="s">
        <v>408</v>
      </c>
      <c r="H93" s="1965">
        <v>134</v>
      </c>
      <c r="I93" s="1966" t="s">
        <v>772</v>
      </c>
      <c r="J93" s="1965">
        <v>125</v>
      </c>
      <c r="K93" s="1965" t="s">
        <v>751</v>
      </c>
      <c r="L93" s="643"/>
    </row>
    <row r="94" spans="1:12" ht="15.75">
      <c r="A94" s="1352"/>
      <c r="B94" s="1209" t="s">
        <v>937</v>
      </c>
      <c r="C94" s="1965">
        <v>138</v>
      </c>
      <c r="D94" s="1966" t="s">
        <v>772</v>
      </c>
      <c r="E94" s="1965">
        <v>132</v>
      </c>
      <c r="F94" s="1965" t="s">
        <v>760</v>
      </c>
      <c r="G94" s="1972" t="s">
        <v>816</v>
      </c>
      <c r="H94" s="1965">
        <v>138</v>
      </c>
      <c r="I94" s="1966" t="s">
        <v>784</v>
      </c>
      <c r="J94" s="1965">
        <v>130</v>
      </c>
      <c r="K94" s="1965" t="s">
        <v>760</v>
      </c>
      <c r="L94" s="643"/>
    </row>
    <row r="95" spans="1:12" ht="15.75">
      <c r="A95" s="1352"/>
      <c r="B95" s="1209" t="s">
        <v>431</v>
      </c>
      <c r="C95" s="1965">
        <v>132</v>
      </c>
      <c r="D95" s="1966" t="s">
        <v>774</v>
      </c>
      <c r="E95" s="1965">
        <v>126</v>
      </c>
      <c r="F95" s="1965" t="s">
        <v>748</v>
      </c>
      <c r="G95" s="1972" t="s">
        <v>437</v>
      </c>
      <c r="H95" s="1965">
        <v>130</v>
      </c>
      <c r="I95" s="1966" t="s">
        <v>767</v>
      </c>
      <c r="J95" s="1965">
        <v>122</v>
      </c>
      <c r="K95" s="1965" t="s">
        <v>763</v>
      </c>
      <c r="L95" s="643"/>
    </row>
    <row r="96" spans="1:12" ht="15.75">
      <c r="A96" s="1352"/>
      <c r="B96" s="1209" t="s">
        <v>429</v>
      </c>
      <c r="C96" s="1965">
        <v>135</v>
      </c>
      <c r="D96" s="1966" t="s">
        <v>770</v>
      </c>
      <c r="E96" s="1965">
        <v>126</v>
      </c>
      <c r="F96" s="1965" t="s">
        <v>763</v>
      </c>
      <c r="G96" s="1972" t="s">
        <v>1024</v>
      </c>
      <c r="H96" s="1965">
        <v>140</v>
      </c>
      <c r="I96" s="1966" t="s">
        <v>772</v>
      </c>
      <c r="J96" s="1965">
        <v>132</v>
      </c>
      <c r="K96" s="1965" t="s">
        <v>784</v>
      </c>
      <c r="L96" s="643"/>
    </row>
    <row r="97" spans="1:12" ht="15.75">
      <c r="A97" s="1352"/>
      <c r="B97" s="1209" t="s">
        <v>470</v>
      </c>
      <c r="C97" s="1965">
        <v>135</v>
      </c>
      <c r="D97" s="1966" t="s">
        <v>784</v>
      </c>
      <c r="E97" s="1965">
        <v>129</v>
      </c>
      <c r="F97" s="1965" t="s">
        <v>748</v>
      </c>
      <c r="G97" s="1972" t="s">
        <v>1025</v>
      </c>
      <c r="H97" s="1965">
        <v>136</v>
      </c>
      <c r="I97" s="1966" t="s">
        <v>795</v>
      </c>
      <c r="J97" s="1965">
        <v>129</v>
      </c>
      <c r="K97" s="1965" t="s">
        <v>748</v>
      </c>
      <c r="L97" s="644"/>
    </row>
    <row r="98" spans="1:12" ht="15.75">
      <c r="A98" s="1352"/>
      <c r="B98" s="1209" t="s">
        <v>874</v>
      </c>
      <c r="C98" s="1965">
        <v>135</v>
      </c>
      <c r="D98" s="1966" t="s">
        <v>784</v>
      </c>
      <c r="E98" s="1965">
        <v>129</v>
      </c>
      <c r="F98" s="1965" t="s">
        <v>748</v>
      </c>
      <c r="G98" s="1972" t="s">
        <v>439</v>
      </c>
      <c r="H98" s="1967">
        <v>140</v>
      </c>
      <c r="I98" s="1966" t="s">
        <v>767</v>
      </c>
      <c r="J98" s="1965">
        <v>134</v>
      </c>
      <c r="K98" s="1965" t="s">
        <v>747</v>
      </c>
      <c r="L98" s="643"/>
    </row>
    <row r="99" spans="1:12" ht="15.75">
      <c r="A99" s="1352"/>
      <c r="B99" s="1209" t="s">
        <v>411</v>
      </c>
      <c r="C99" s="1965">
        <v>136</v>
      </c>
      <c r="D99" s="1966" t="s">
        <v>773</v>
      </c>
      <c r="E99" s="1965">
        <v>129</v>
      </c>
      <c r="F99" s="1965" t="s">
        <v>759</v>
      </c>
      <c r="G99" s="1972" t="s">
        <v>398</v>
      </c>
      <c r="H99" s="1965">
        <v>134</v>
      </c>
      <c r="I99" s="1966" t="s">
        <v>767</v>
      </c>
      <c r="J99" s="1965">
        <v>131</v>
      </c>
      <c r="K99" s="1965" t="s">
        <v>763</v>
      </c>
      <c r="L99" s="643"/>
    </row>
    <row r="100" spans="1:12" ht="15.75">
      <c r="A100" s="1352"/>
      <c r="B100" s="1209" t="s">
        <v>424</v>
      </c>
      <c r="C100" s="1965">
        <v>137</v>
      </c>
      <c r="D100" s="1966" t="s">
        <v>770</v>
      </c>
      <c r="E100" s="1965">
        <v>130</v>
      </c>
      <c r="F100" s="1965" t="s">
        <v>761</v>
      </c>
      <c r="G100" s="1972" t="s">
        <v>448</v>
      </c>
      <c r="H100" s="1965">
        <v>134</v>
      </c>
      <c r="I100" s="1966" t="s">
        <v>776</v>
      </c>
      <c r="J100" s="1965">
        <v>127</v>
      </c>
      <c r="K100" s="1965" t="s">
        <v>803</v>
      </c>
      <c r="L100" s="643"/>
    </row>
    <row r="101" spans="1:12" ht="15.75">
      <c r="A101" s="1352"/>
      <c r="B101" s="1209" t="s">
        <v>466</v>
      </c>
      <c r="C101" s="1965">
        <v>142</v>
      </c>
      <c r="D101" s="1966" t="s">
        <v>795</v>
      </c>
      <c r="E101" s="1965">
        <v>133</v>
      </c>
      <c r="F101" s="1965" t="s">
        <v>747</v>
      </c>
      <c r="G101" s="1972" t="s">
        <v>818</v>
      </c>
      <c r="H101" s="1965">
        <v>138</v>
      </c>
      <c r="I101" s="1966" t="s">
        <v>772</v>
      </c>
      <c r="J101" s="1965">
        <v>131</v>
      </c>
      <c r="K101" s="1965" t="s">
        <v>762</v>
      </c>
      <c r="L101" s="643"/>
    </row>
    <row r="102" spans="1:12" ht="15.75">
      <c r="A102" s="1352"/>
      <c r="B102" s="1209" t="s">
        <v>819</v>
      </c>
      <c r="C102" s="1965">
        <v>131</v>
      </c>
      <c r="D102" s="1966" t="s">
        <v>772</v>
      </c>
      <c r="E102" s="1965">
        <v>116</v>
      </c>
      <c r="F102" s="1965" t="s">
        <v>776</v>
      </c>
      <c r="G102" s="1972" t="s">
        <v>395</v>
      </c>
      <c r="H102" s="1965">
        <v>127</v>
      </c>
      <c r="I102" s="1966" t="s">
        <v>759</v>
      </c>
      <c r="J102" s="1965">
        <v>112</v>
      </c>
      <c r="K102" s="1965" t="s">
        <v>773</v>
      </c>
      <c r="L102" s="643"/>
    </row>
    <row r="103" spans="1:12" ht="15.75">
      <c r="A103" s="1352"/>
      <c r="B103" s="1209" t="s">
        <v>393</v>
      </c>
      <c r="C103" s="1965">
        <v>129</v>
      </c>
      <c r="D103" s="1966" t="s">
        <v>759</v>
      </c>
      <c r="E103" s="1965">
        <v>116</v>
      </c>
      <c r="F103" s="1965" t="s">
        <v>773</v>
      </c>
      <c r="G103" s="1972" t="s">
        <v>820</v>
      </c>
      <c r="H103" s="1965">
        <v>125</v>
      </c>
      <c r="I103" s="1966" t="s">
        <v>770</v>
      </c>
      <c r="J103" s="1965">
        <v>115</v>
      </c>
      <c r="K103" s="1965" t="s">
        <v>761</v>
      </c>
      <c r="L103" s="643"/>
    </row>
    <row r="104" spans="1:12" ht="15.75">
      <c r="A104" s="1352"/>
      <c r="B104" s="1209" t="s">
        <v>821</v>
      </c>
      <c r="C104" s="1965">
        <v>136</v>
      </c>
      <c r="D104" s="1966" t="s">
        <v>769</v>
      </c>
      <c r="E104" s="1965">
        <v>124</v>
      </c>
      <c r="F104" s="1965" t="s">
        <v>748</v>
      </c>
      <c r="G104" s="1972" t="s">
        <v>875</v>
      </c>
      <c r="H104" s="1965">
        <v>135</v>
      </c>
      <c r="I104" s="1966" t="s">
        <v>770</v>
      </c>
      <c r="J104" s="1965">
        <v>128</v>
      </c>
      <c r="K104" s="1965" t="s">
        <v>763</v>
      </c>
      <c r="L104" s="643"/>
    </row>
    <row r="105" spans="1:12" ht="15.75">
      <c r="A105" s="1969"/>
      <c r="B105" s="1209" t="s">
        <v>756</v>
      </c>
      <c r="C105" s="1965">
        <v>138</v>
      </c>
      <c r="D105" s="1966" t="s">
        <v>767</v>
      </c>
      <c r="E105" s="1965">
        <v>129</v>
      </c>
      <c r="F105" s="1965" t="s">
        <v>760</v>
      </c>
      <c r="G105" s="1972" t="s">
        <v>400</v>
      </c>
      <c r="H105" s="1965">
        <v>135.5</v>
      </c>
      <c r="I105" s="1966" t="s">
        <v>795</v>
      </c>
      <c r="J105" s="1965">
        <v>128.6</v>
      </c>
      <c r="K105" s="1965" t="s">
        <v>748</v>
      </c>
      <c r="L105" s="643"/>
    </row>
    <row r="106" spans="1:12" ht="15.75">
      <c r="A106" s="643"/>
      <c r="B106" s="1209" t="s">
        <v>923</v>
      </c>
      <c r="C106" s="1965">
        <v>141</v>
      </c>
      <c r="D106" s="1966" t="s">
        <v>795</v>
      </c>
      <c r="E106" s="1965">
        <v>129</v>
      </c>
      <c r="F106" s="1965" t="s">
        <v>760</v>
      </c>
      <c r="G106" s="1972" t="s">
        <v>822</v>
      </c>
      <c r="H106" s="1965">
        <v>135</v>
      </c>
      <c r="I106" s="1966" t="s">
        <v>770</v>
      </c>
      <c r="J106" s="1965">
        <v>126</v>
      </c>
      <c r="K106" s="1965" t="s">
        <v>763</v>
      </c>
      <c r="L106" s="643"/>
    </row>
    <row r="107" spans="1:12" ht="15.75">
      <c r="A107" s="643"/>
      <c r="B107" s="1209" t="s">
        <v>823</v>
      </c>
      <c r="C107" s="1968">
        <v>138</v>
      </c>
      <c r="D107" s="1966" t="s">
        <v>749</v>
      </c>
      <c r="E107" s="1965">
        <v>128</v>
      </c>
      <c r="F107" s="1965" t="s">
        <v>759</v>
      </c>
      <c r="G107" s="1972" t="s">
        <v>394</v>
      </c>
      <c r="H107" s="1965">
        <v>136</v>
      </c>
      <c r="I107" s="1966" t="s">
        <v>773</v>
      </c>
      <c r="J107" s="1965">
        <v>130</v>
      </c>
      <c r="K107" s="1965" t="s">
        <v>748</v>
      </c>
      <c r="L107" s="643"/>
    </row>
    <row r="108" spans="1:12" ht="15.75">
      <c r="A108" s="27"/>
      <c r="B108" s="1209" t="s">
        <v>442</v>
      </c>
      <c r="C108" s="1965">
        <v>133</v>
      </c>
      <c r="D108" s="1966" t="s">
        <v>772</v>
      </c>
      <c r="E108" s="1965">
        <v>120</v>
      </c>
      <c r="F108" s="1965" t="s">
        <v>761</v>
      </c>
      <c r="G108" s="1972" t="s">
        <v>922</v>
      </c>
      <c r="H108" s="1965">
        <v>137</v>
      </c>
      <c r="I108" s="1966" t="s">
        <v>769</v>
      </c>
      <c r="J108" s="1965">
        <v>130</v>
      </c>
      <c r="K108" s="1965" t="s">
        <v>748</v>
      </c>
      <c r="L108" s="94"/>
    </row>
    <row r="109" spans="1:12" ht="15.75">
      <c r="A109" s="27"/>
      <c r="B109" s="1209" t="s">
        <v>825</v>
      </c>
      <c r="C109" s="1965">
        <v>135</v>
      </c>
      <c r="D109" s="1966" t="s">
        <v>770</v>
      </c>
      <c r="E109" s="1965">
        <v>127</v>
      </c>
      <c r="F109" s="1965" t="s">
        <v>763</v>
      </c>
      <c r="G109" s="1972" t="s">
        <v>468</v>
      </c>
      <c r="H109" s="1965">
        <v>134</v>
      </c>
      <c r="I109" s="1966" t="s">
        <v>784</v>
      </c>
      <c r="J109" s="1965">
        <v>129</v>
      </c>
      <c r="K109" s="1965" t="s">
        <v>748</v>
      </c>
      <c r="L109" s="94"/>
    </row>
    <row r="110" spans="1:12" ht="15.75">
      <c r="A110" s="27"/>
      <c r="B110" s="1209" t="s">
        <v>445</v>
      </c>
      <c r="C110" s="1965">
        <v>138</v>
      </c>
      <c r="D110" s="1966" t="s">
        <v>760</v>
      </c>
      <c r="E110" s="1965">
        <v>119</v>
      </c>
      <c r="F110" s="1965" t="s">
        <v>761</v>
      </c>
      <c r="G110" s="1972" t="s">
        <v>824</v>
      </c>
      <c r="H110" s="1965">
        <v>137</v>
      </c>
      <c r="I110" s="1966" t="s">
        <v>769</v>
      </c>
      <c r="J110" s="1965">
        <v>120</v>
      </c>
      <c r="K110" s="1965" t="s">
        <v>770</v>
      </c>
      <c r="L110" s="27"/>
    </row>
    <row r="111" spans="1:12" ht="15.75">
      <c r="A111" s="27"/>
      <c r="B111" s="1209" t="s">
        <v>757</v>
      </c>
      <c r="C111" s="1965">
        <v>136</v>
      </c>
      <c r="D111" s="1966" t="s">
        <v>770</v>
      </c>
      <c r="E111" s="1965">
        <v>125</v>
      </c>
      <c r="F111" s="1965" t="s">
        <v>767</v>
      </c>
      <c r="G111" s="1972" t="s">
        <v>665</v>
      </c>
      <c r="H111" s="1965">
        <v>133</v>
      </c>
      <c r="I111" s="1966" t="s">
        <v>772</v>
      </c>
      <c r="J111" s="1965">
        <v>126</v>
      </c>
      <c r="K111" s="1965" t="s">
        <v>748</v>
      </c>
      <c r="L111" s="27"/>
    </row>
    <row r="112" spans="1:12" ht="15.75">
      <c r="A112" s="27"/>
      <c r="B112" s="1209" t="s">
        <v>463</v>
      </c>
      <c r="C112" s="1965">
        <v>140</v>
      </c>
      <c r="D112" s="1966" t="s">
        <v>769</v>
      </c>
      <c r="E112" s="1965">
        <v>131</v>
      </c>
      <c r="F112" s="1965" t="s">
        <v>761</v>
      </c>
      <c r="G112" s="1972" t="s">
        <v>826</v>
      </c>
      <c r="H112" s="1965">
        <v>135</v>
      </c>
      <c r="I112" s="1966" t="s">
        <v>767</v>
      </c>
      <c r="J112" s="1965">
        <v>132</v>
      </c>
      <c r="K112" s="1965" t="s">
        <v>747</v>
      </c>
      <c r="L112" s="27"/>
    </row>
    <row r="113" spans="1:12" ht="15.75">
      <c r="A113" s="27"/>
      <c r="B113" s="1209" t="s">
        <v>828</v>
      </c>
      <c r="C113" s="1965">
        <v>135</v>
      </c>
      <c r="D113" s="1966" t="s">
        <v>769</v>
      </c>
      <c r="E113" s="1965">
        <v>128</v>
      </c>
      <c r="F113" s="1965" t="s">
        <v>748</v>
      </c>
      <c r="G113" s="1972" t="s">
        <v>958</v>
      </c>
      <c r="H113" s="1965">
        <v>136</v>
      </c>
      <c r="I113" s="1966" t="s">
        <v>795</v>
      </c>
      <c r="J113" s="1965">
        <v>128</v>
      </c>
      <c r="K113" s="1965" t="s">
        <v>748</v>
      </c>
      <c r="L113" s="27"/>
    </row>
    <row r="114" spans="1:12" ht="15.75">
      <c r="A114" s="27"/>
      <c r="B114" s="1209" t="s">
        <v>830</v>
      </c>
      <c r="C114" s="1965">
        <v>135</v>
      </c>
      <c r="D114" s="1966" t="s">
        <v>770</v>
      </c>
      <c r="E114" s="1965">
        <v>127</v>
      </c>
      <c r="F114" s="1965" t="s">
        <v>761</v>
      </c>
      <c r="G114" s="1972" t="s">
        <v>827</v>
      </c>
      <c r="H114" s="1965">
        <v>135</v>
      </c>
      <c r="I114" s="1966" t="s">
        <v>784</v>
      </c>
      <c r="J114" s="1965">
        <v>128</v>
      </c>
      <c r="K114" s="1965" t="s">
        <v>760</v>
      </c>
      <c r="L114" s="27"/>
    </row>
    <row r="115" spans="1:12" ht="15.75">
      <c r="A115" s="27"/>
      <c r="B115" s="1209" t="s">
        <v>435</v>
      </c>
      <c r="C115" s="1965">
        <v>135</v>
      </c>
      <c r="D115" s="1966" t="s">
        <v>772</v>
      </c>
      <c r="E115" s="1965">
        <v>127</v>
      </c>
      <c r="F115" s="1965" t="s">
        <v>748</v>
      </c>
      <c r="G115" s="1972" t="s">
        <v>829</v>
      </c>
      <c r="H115" s="1965">
        <v>136</v>
      </c>
      <c r="I115" s="1966" t="s">
        <v>767</v>
      </c>
      <c r="J115" s="1965">
        <v>132</v>
      </c>
      <c r="K115" s="1965" t="s">
        <v>759</v>
      </c>
      <c r="L115" s="27"/>
    </row>
    <row r="116" spans="1:12" ht="15.75">
      <c r="A116" s="1159"/>
      <c r="B116" s="1209" t="s">
        <v>440</v>
      </c>
      <c r="C116" s="1965" t="s">
        <v>815</v>
      </c>
      <c r="D116" s="1966" t="s">
        <v>815</v>
      </c>
      <c r="E116" s="1965" t="s">
        <v>815</v>
      </c>
      <c r="F116" s="1965" t="s">
        <v>815</v>
      </c>
      <c r="G116" s="1972" t="s">
        <v>666</v>
      </c>
      <c r="H116" s="1965">
        <v>135</v>
      </c>
      <c r="I116" s="1966" t="s">
        <v>770</v>
      </c>
      <c r="J116" s="1965">
        <v>131</v>
      </c>
      <c r="K116" s="1965" t="s">
        <v>748</v>
      </c>
      <c r="L116" s="1159"/>
    </row>
    <row r="117" spans="1:12" ht="15.75">
      <c r="A117" s="1159"/>
      <c r="B117" s="1209" t="s">
        <v>739</v>
      </c>
      <c r="C117" s="1965">
        <v>136</v>
      </c>
      <c r="D117" s="1966" t="s">
        <v>795</v>
      </c>
      <c r="E117" s="1965">
        <v>128</v>
      </c>
      <c r="F117" s="1965" t="s">
        <v>760</v>
      </c>
      <c r="G117" s="1972" t="s">
        <v>405</v>
      </c>
      <c r="H117" s="1965">
        <v>136</v>
      </c>
      <c r="I117" s="1966" t="s">
        <v>773</v>
      </c>
      <c r="J117" s="1965">
        <v>133</v>
      </c>
      <c r="K117" s="1965" t="s">
        <v>747</v>
      </c>
      <c r="L117" s="1159"/>
    </row>
    <row r="118" spans="1:12" ht="15.75">
      <c r="A118" s="1159"/>
      <c r="B118" s="1209" t="s">
        <v>839</v>
      </c>
      <c r="C118" s="1965">
        <v>137</v>
      </c>
      <c r="D118" s="1966" t="s">
        <v>772</v>
      </c>
      <c r="E118" s="1965">
        <v>128</v>
      </c>
      <c r="F118" s="1965" t="s">
        <v>748</v>
      </c>
      <c r="G118" s="1972" t="s">
        <v>1021</v>
      </c>
      <c r="H118" s="1965">
        <v>136</v>
      </c>
      <c r="I118" s="1966" t="s">
        <v>767</v>
      </c>
      <c r="J118" s="1965">
        <v>133</v>
      </c>
      <c r="K118" s="1965" t="s">
        <v>748</v>
      </c>
      <c r="L118" s="1159"/>
    </row>
    <row r="119" spans="1:12" ht="15.75">
      <c r="A119" s="1159"/>
      <c r="B119" s="1209" t="s">
        <v>831</v>
      </c>
      <c r="C119" s="1965">
        <v>136</v>
      </c>
      <c r="D119" s="1966" t="s">
        <v>770</v>
      </c>
      <c r="E119" s="1965">
        <v>126</v>
      </c>
      <c r="F119" s="1965" t="s">
        <v>763</v>
      </c>
      <c r="G119" s="1972" t="s">
        <v>454</v>
      </c>
      <c r="H119" s="1965">
        <v>132</v>
      </c>
      <c r="I119" s="1966" t="s">
        <v>767</v>
      </c>
      <c r="J119" s="1965">
        <v>125</v>
      </c>
      <c r="K119" s="1965" t="s">
        <v>773</v>
      </c>
      <c r="L119" s="1159"/>
    </row>
    <row r="120" spans="1:12" ht="15.75">
      <c r="A120" s="1159"/>
      <c r="B120" s="1209" t="s">
        <v>833</v>
      </c>
      <c r="C120" s="1965">
        <v>134</v>
      </c>
      <c r="D120" s="1966" t="s">
        <v>772</v>
      </c>
      <c r="E120" s="1965">
        <v>127</v>
      </c>
      <c r="F120" s="1965" t="s">
        <v>748</v>
      </c>
      <c r="G120" s="1972" t="s">
        <v>450</v>
      </c>
      <c r="H120" s="1965">
        <v>133</v>
      </c>
      <c r="I120" s="1966" t="s">
        <v>772</v>
      </c>
      <c r="J120" s="1968">
        <v>109</v>
      </c>
      <c r="K120" s="1965" t="s">
        <v>776</v>
      </c>
      <c r="L120" s="1159"/>
    </row>
    <row r="121" spans="1:12" ht="15.75">
      <c r="A121" s="1159"/>
      <c r="B121" s="1209" t="s">
        <v>917</v>
      </c>
      <c r="C121" s="1965">
        <v>137</v>
      </c>
      <c r="D121" s="1966" t="s">
        <v>772</v>
      </c>
      <c r="E121" s="1965">
        <v>127</v>
      </c>
      <c r="F121" s="1965" t="s">
        <v>760</v>
      </c>
      <c r="G121" s="1972" t="s">
        <v>832</v>
      </c>
      <c r="H121" s="1965">
        <v>136</v>
      </c>
      <c r="I121" s="1966" t="s">
        <v>770</v>
      </c>
      <c r="J121" s="1965">
        <v>128</v>
      </c>
      <c r="K121" s="1965" t="s">
        <v>763</v>
      </c>
      <c r="L121" s="1159"/>
    </row>
    <row r="122" spans="1:12" ht="15.75">
      <c r="A122" s="1159"/>
      <c r="B122" s="1209" t="s">
        <v>427</v>
      </c>
      <c r="C122" s="1965">
        <v>134</v>
      </c>
      <c r="D122" s="1966" t="s">
        <v>770</v>
      </c>
      <c r="E122" s="1965">
        <v>125</v>
      </c>
      <c r="F122" s="1965" t="s">
        <v>763</v>
      </c>
      <c r="G122" s="1972" t="s">
        <v>443</v>
      </c>
      <c r="H122" s="1965">
        <v>138</v>
      </c>
      <c r="I122" s="1966" t="s">
        <v>773</v>
      </c>
      <c r="J122" s="1965">
        <v>130</v>
      </c>
      <c r="K122" s="1965" t="s">
        <v>776</v>
      </c>
      <c r="L122" s="1159"/>
    </row>
    <row r="123" spans="1:12" ht="15.75">
      <c r="A123" s="1159"/>
      <c r="B123" s="1209" t="s">
        <v>735</v>
      </c>
      <c r="C123" s="1965">
        <v>136</v>
      </c>
      <c r="D123" s="1966" t="s">
        <v>784</v>
      </c>
      <c r="E123" s="1965">
        <v>127</v>
      </c>
      <c r="F123" s="1965" t="s">
        <v>748</v>
      </c>
      <c r="G123" s="1972" t="s">
        <v>1022</v>
      </c>
      <c r="H123" s="1965">
        <v>138</v>
      </c>
      <c r="I123" s="1966" t="s">
        <v>774</v>
      </c>
      <c r="J123" s="1965">
        <v>130</v>
      </c>
      <c r="K123" s="1965" t="s">
        <v>760</v>
      </c>
      <c r="L123" s="1159"/>
    </row>
    <row r="124" spans="1:12" ht="15.75">
      <c r="A124" s="1159"/>
      <c r="B124" s="1209" t="s">
        <v>476</v>
      </c>
      <c r="C124" s="1965">
        <v>139</v>
      </c>
      <c r="D124" s="1966" t="s">
        <v>765</v>
      </c>
      <c r="E124" s="1965">
        <v>125</v>
      </c>
      <c r="F124" s="1965" t="s">
        <v>803</v>
      </c>
      <c r="G124" s="1972" t="s">
        <v>737</v>
      </c>
      <c r="H124" s="1965">
        <v>130</v>
      </c>
      <c r="I124" s="1966" t="s">
        <v>769</v>
      </c>
      <c r="J124" s="1965">
        <v>123</v>
      </c>
      <c r="K124" s="1965" t="s">
        <v>763</v>
      </c>
      <c r="L124" s="1159"/>
    </row>
    <row r="125" spans="1:12" ht="15.75">
      <c r="A125" s="1159"/>
      <c r="B125" s="1209" t="s">
        <v>836</v>
      </c>
      <c r="C125" s="1965">
        <v>136</v>
      </c>
      <c r="D125" s="1966" t="s">
        <v>770</v>
      </c>
      <c r="E125" s="1965">
        <v>126</v>
      </c>
      <c r="F125" s="1965" t="s">
        <v>761</v>
      </c>
      <c r="G125" s="1972" t="s">
        <v>432</v>
      </c>
      <c r="H125" s="1965">
        <v>139</v>
      </c>
      <c r="I125" s="1966" t="s">
        <v>795</v>
      </c>
      <c r="J125" s="1965">
        <v>126</v>
      </c>
      <c r="K125" s="1965" t="s">
        <v>763</v>
      </c>
      <c r="L125" s="1159"/>
    </row>
    <row r="126" spans="1:12" ht="15.75">
      <c r="A126" s="1159"/>
      <c r="B126" s="1209" t="s">
        <v>837</v>
      </c>
      <c r="C126" s="1965">
        <v>138</v>
      </c>
      <c r="D126" s="1966" t="s">
        <v>767</v>
      </c>
      <c r="E126" s="1965">
        <v>135</v>
      </c>
      <c r="F126" s="1965" t="s">
        <v>748</v>
      </c>
      <c r="G126" s="1972" t="s">
        <v>834</v>
      </c>
      <c r="H126" s="1965">
        <v>138</v>
      </c>
      <c r="I126" s="1966" t="s">
        <v>774</v>
      </c>
      <c r="J126" s="1965">
        <v>126</v>
      </c>
      <c r="K126" s="1965" t="s">
        <v>763</v>
      </c>
      <c r="L126" s="1159"/>
    </row>
    <row r="127" spans="1:12" ht="15.75">
      <c r="A127" s="1159"/>
      <c r="B127" s="1209" t="s">
        <v>672</v>
      </c>
      <c r="C127" s="1965">
        <v>131</v>
      </c>
      <c r="D127" s="1966" t="s">
        <v>774</v>
      </c>
      <c r="E127" s="1965">
        <v>115</v>
      </c>
      <c r="F127" s="1965" t="s">
        <v>776</v>
      </c>
      <c r="G127" s="1972" t="s">
        <v>835</v>
      </c>
      <c r="H127" s="1965">
        <v>136</v>
      </c>
      <c r="I127" s="1966" t="s">
        <v>769</v>
      </c>
      <c r="J127" s="1965">
        <v>127</v>
      </c>
      <c r="K127" s="1965" t="s">
        <v>748</v>
      </c>
      <c r="L127" s="1159"/>
    </row>
    <row r="128" spans="1:12" ht="15.75">
      <c r="A128" s="384"/>
      <c r="B128" s="1209" t="s">
        <v>838</v>
      </c>
      <c r="C128" s="1965">
        <v>138</v>
      </c>
      <c r="D128" s="1966" t="s">
        <v>772</v>
      </c>
      <c r="E128" s="1965">
        <v>130</v>
      </c>
      <c r="F128" s="1965" t="s">
        <v>747</v>
      </c>
      <c r="G128" s="1972"/>
      <c r="H128" s="1965"/>
      <c r="I128" s="1966"/>
      <c r="J128" s="1965"/>
      <c r="K128" s="1965"/>
      <c r="L128" s="384"/>
    </row>
    <row r="129" spans="1:12" ht="18">
      <c r="A129" s="384"/>
      <c r="B129" s="1262"/>
      <c r="C129" s="1263"/>
      <c r="D129" s="1263"/>
      <c r="E129" s="1263"/>
      <c r="F129" s="1263"/>
      <c r="G129" s="1262"/>
      <c r="H129" s="1263"/>
      <c r="I129" s="1263"/>
      <c r="J129" s="1263"/>
      <c r="K129" s="1263"/>
      <c r="L129" s="384"/>
    </row>
    <row r="130" spans="1:12">
      <c r="A130" s="384"/>
      <c r="B130" s="645"/>
      <c r="C130" s="384"/>
      <c r="D130" s="384"/>
      <c r="E130" s="384"/>
      <c r="F130" s="384"/>
      <c r="G130" s="645"/>
      <c r="H130" s="384"/>
      <c r="I130" s="384"/>
      <c r="J130" s="384"/>
      <c r="K130" s="384"/>
      <c r="L130" s="384"/>
    </row>
    <row r="131" spans="1:12">
      <c r="A131" s="384"/>
      <c r="B131" s="645"/>
      <c r="C131" s="384"/>
      <c r="D131" s="384"/>
      <c r="E131" s="384"/>
      <c r="F131" s="384"/>
      <c r="G131" s="645"/>
      <c r="H131" s="384"/>
      <c r="I131" s="384"/>
      <c r="J131" s="384"/>
      <c r="K131" s="384"/>
      <c r="L131" s="384"/>
    </row>
    <row r="132" spans="1:12" ht="18">
      <c r="A132" s="384"/>
      <c r="B132" s="1262"/>
      <c r="C132" s="1263"/>
      <c r="D132" s="1263"/>
      <c r="E132" s="1263"/>
      <c r="F132" s="1263"/>
      <c r="G132" s="1262"/>
      <c r="H132" s="1263"/>
      <c r="I132" s="1263"/>
      <c r="J132" s="1263"/>
      <c r="K132" s="1263"/>
      <c r="L132" s="384"/>
    </row>
    <row r="133" spans="1:12" ht="18">
      <c r="A133" s="384"/>
      <c r="B133" s="1262"/>
      <c r="C133" s="1263"/>
      <c r="D133" s="1263"/>
      <c r="E133" s="1263"/>
      <c r="F133" s="1263"/>
      <c r="G133" s="1262"/>
      <c r="H133" s="1263"/>
      <c r="I133" s="1263"/>
      <c r="J133" s="1263"/>
      <c r="K133" s="1263"/>
      <c r="L133" s="38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3" sqref="G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64" t="s">
        <v>1</v>
      </c>
      <c r="B1" s="1973">
        <f>[1]YesterdayGen!A2</f>
        <v>43884</v>
      </c>
      <c r="C1" s="33"/>
      <c r="D1" s="33"/>
      <c r="E1" s="33"/>
      <c r="F1" s="33"/>
      <c r="G1" s="3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34"/>
      <c r="S1" s="34"/>
    </row>
    <row r="2" spans="1:27" ht="15.75">
      <c r="A2" s="35"/>
      <c r="B2" s="1974"/>
      <c r="C2" s="1974"/>
      <c r="D2" s="1974"/>
      <c r="E2" s="36"/>
      <c r="F2" s="37"/>
      <c r="G2" s="33"/>
      <c r="H2" s="33" t="s">
        <v>5</v>
      </c>
      <c r="I2" s="33"/>
      <c r="J2" s="33"/>
      <c r="K2" s="38"/>
      <c r="L2" s="39"/>
      <c r="M2" s="33"/>
      <c r="N2" s="33"/>
      <c r="O2" s="33"/>
      <c r="P2" s="33"/>
    </row>
    <row r="3" spans="1:27" ht="20.25">
      <c r="A3" s="40" t="s">
        <v>13</v>
      </c>
      <c r="B3" s="41" t="s">
        <v>477</v>
      </c>
      <c r="C3" s="42" t="s">
        <v>14</v>
      </c>
      <c r="D3" s="43" t="s">
        <v>15</v>
      </c>
      <c r="E3" s="44" t="s">
        <v>16</v>
      </c>
      <c r="F3" s="45"/>
      <c r="G3" s="33"/>
      <c r="H3" s="33"/>
      <c r="I3" s="33"/>
      <c r="J3" s="33"/>
      <c r="K3" s="46" t="s">
        <v>17</v>
      </c>
      <c r="L3" s="46"/>
      <c r="M3" s="46"/>
      <c r="N3" s="46"/>
      <c r="O3" s="47"/>
      <c r="P3" s="33"/>
      <c r="S3" s="48"/>
    </row>
    <row r="4" spans="1:27" ht="18">
      <c r="A4" s="49">
        <v>0</v>
      </c>
      <c r="B4" s="50">
        <f>ABS([1]EWIC!C6)</f>
        <v>1270</v>
      </c>
      <c r="C4" s="51">
        <f>[1]YesterdayGen!GV30</f>
        <v>4922</v>
      </c>
      <c r="D4" s="52">
        <f>[1]YesterdayGen!GW30</f>
        <v>4289</v>
      </c>
      <c r="E4" s="53">
        <f>C4+D4</f>
        <v>9211</v>
      </c>
      <c r="F4" s="4"/>
      <c r="G4" s="33"/>
      <c r="H4" s="54"/>
      <c r="I4" s="54"/>
      <c r="J4" s="55"/>
      <c r="K4" s="54"/>
      <c r="L4" s="54"/>
      <c r="M4" s="54"/>
      <c r="N4" s="33"/>
      <c r="O4" s="2172" t="s">
        <v>26</v>
      </c>
      <c r="P4" s="2173"/>
    </row>
    <row r="5" spans="1:27" ht="15.75">
      <c r="A5" s="56">
        <v>2.0833333333333332E-2</v>
      </c>
      <c r="B5" s="57">
        <f>(B4+B6)/2</f>
        <v>1170</v>
      </c>
      <c r="C5" s="58">
        <f>C4/2+C6/2</f>
        <v>4588.5</v>
      </c>
      <c r="D5" s="59">
        <f>D4/2+D6/2</f>
        <v>4062</v>
      </c>
      <c r="E5" s="60">
        <f t="shared" ref="E5:E52" si="0">C5+D5</f>
        <v>8650.5</v>
      </c>
      <c r="F5" s="61"/>
      <c r="G5" s="33"/>
      <c r="H5" s="62" t="s">
        <v>12</v>
      </c>
      <c r="I5" s="63">
        <f>B1</f>
        <v>43884</v>
      </c>
      <c r="J5" s="33"/>
      <c r="K5" s="38"/>
      <c r="L5" s="39"/>
      <c r="M5" s="64"/>
      <c r="N5" s="33"/>
      <c r="O5" s="33"/>
      <c r="P5" s="33" t="s">
        <v>10</v>
      </c>
    </row>
    <row r="6" spans="1:27">
      <c r="A6" s="65">
        <v>4.1666666666666664E-2</v>
      </c>
      <c r="B6" s="50">
        <f>ABS([1]EWIC!C7)</f>
        <v>1070</v>
      </c>
      <c r="C6" s="51">
        <f>[1]YesterdayGen!GV5</f>
        <v>4255</v>
      </c>
      <c r="D6" s="52">
        <f>[1]YesterdayGen!GW5</f>
        <v>3835</v>
      </c>
      <c r="E6" s="60">
        <f t="shared" si="0"/>
        <v>8090</v>
      </c>
      <c r="F6" s="61"/>
      <c r="G6" s="33"/>
    </row>
    <row r="7" spans="1:27">
      <c r="A7" s="49">
        <v>6.25E-2</v>
      </c>
      <c r="B7" s="57">
        <f>(B6+B8)/2</f>
        <v>1039</v>
      </c>
      <c r="C7" s="58">
        <f>C6/2+C8/2</f>
        <v>4229</v>
      </c>
      <c r="D7" s="59">
        <f>D6/2+D8/2</f>
        <v>3633.5</v>
      </c>
      <c r="E7" s="60">
        <f t="shared" si="0"/>
        <v>7862.5</v>
      </c>
      <c r="F7" s="61"/>
      <c r="G7" s="33"/>
    </row>
    <row r="8" spans="1:27">
      <c r="A8" s="56">
        <v>8.3333333333333301E-2</v>
      </c>
      <c r="B8" s="50">
        <f>ABS([1]EWIC!C8)</f>
        <v>1008</v>
      </c>
      <c r="C8" s="51">
        <f>[1]YesterdayGen!GV6</f>
        <v>4203</v>
      </c>
      <c r="D8" s="52">
        <f>[1]YesterdayGen!GW6</f>
        <v>3432</v>
      </c>
      <c r="E8" s="60">
        <f t="shared" si="0"/>
        <v>7635</v>
      </c>
      <c r="F8" s="61"/>
      <c r="G8" s="33"/>
      <c r="S8" s="33"/>
    </row>
    <row r="9" spans="1:27" ht="15">
      <c r="A9" s="65">
        <v>0.104166666666667</v>
      </c>
      <c r="B9" s="57">
        <f>(B8+B10)/2</f>
        <v>1020</v>
      </c>
      <c r="C9" s="58">
        <f>C8/2+C10/2</f>
        <v>4130</v>
      </c>
      <c r="D9" s="59">
        <f>D8/2+D10/2</f>
        <v>3403.5</v>
      </c>
      <c r="E9" s="60">
        <f t="shared" si="0"/>
        <v>7533.5</v>
      </c>
      <c r="F9" s="61"/>
      <c r="G9" s="33"/>
      <c r="S9" s="2174" t="s">
        <v>21</v>
      </c>
      <c r="T9" s="201">
        <v>9893</v>
      </c>
      <c r="AA9" s="7" t="s">
        <v>1029</v>
      </c>
    </row>
    <row r="10" spans="1:27" ht="15">
      <c r="A10" s="66">
        <v>0.125</v>
      </c>
      <c r="B10" s="50">
        <f>ABS([1]EWIC!C9)</f>
        <v>1032</v>
      </c>
      <c r="C10" s="51">
        <f>[1]YesterdayGen!GV7</f>
        <v>4057</v>
      </c>
      <c r="D10" s="52">
        <f>[1]YesterdayGen!GW7</f>
        <v>3375</v>
      </c>
      <c r="E10" s="60">
        <f t="shared" si="0"/>
        <v>7432</v>
      </c>
      <c r="F10" s="61"/>
      <c r="G10" s="33"/>
      <c r="S10" s="2175"/>
      <c r="T10" s="67">
        <v>0.79166666666666663</v>
      </c>
    </row>
    <row r="11" spans="1:27" ht="15">
      <c r="A11" s="56">
        <v>0.14583333333333301</v>
      </c>
      <c r="B11" s="57">
        <f>(B10+B12)/2</f>
        <v>1016</v>
      </c>
      <c r="C11" s="58">
        <f>C10/2+C12/2</f>
        <v>3997.5</v>
      </c>
      <c r="D11" s="59">
        <f>D10/2+D12/2</f>
        <v>3359</v>
      </c>
      <c r="E11" s="60">
        <f t="shared" si="0"/>
        <v>7356.5</v>
      </c>
      <c r="F11" s="61"/>
      <c r="G11" s="33"/>
      <c r="S11" s="2176" t="s">
        <v>22</v>
      </c>
      <c r="T11" s="202">
        <v>9346</v>
      </c>
      <c r="AA11" s="7" t="s">
        <v>1030</v>
      </c>
    </row>
    <row r="12" spans="1:27" ht="15">
      <c r="A12" s="65">
        <v>0.16666666666666699</v>
      </c>
      <c r="B12" s="50">
        <f>ABS([1]EWIC!C10)</f>
        <v>1000</v>
      </c>
      <c r="C12" s="51">
        <f>[1]YesterdayGen!GV8</f>
        <v>3938</v>
      </c>
      <c r="D12" s="52">
        <f>[1]YesterdayGen!GW8</f>
        <v>3343</v>
      </c>
      <c r="E12" s="60">
        <f t="shared" si="0"/>
        <v>7281</v>
      </c>
      <c r="F12" s="61"/>
      <c r="G12" s="33"/>
      <c r="S12" s="2177"/>
      <c r="T12" s="68">
        <v>0.5</v>
      </c>
    </row>
    <row r="13" spans="1:27" ht="15">
      <c r="A13" s="66">
        <v>0.1875</v>
      </c>
      <c r="B13" s="57">
        <f>(B12+B14)/2</f>
        <v>985</v>
      </c>
      <c r="C13" s="58">
        <f>C12/2+C14/2</f>
        <v>3891</v>
      </c>
      <c r="D13" s="59">
        <f>D12/2+D14/2</f>
        <v>3316</v>
      </c>
      <c r="E13" s="60">
        <f t="shared" si="0"/>
        <v>7207</v>
      </c>
      <c r="F13" s="61"/>
      <c r="G13" s="33"/>
      <c r="S13" s="2169" t="s">
        <v>9</v>
      </c>
      <c r="T13" s="69">
        <v>9893</v>
      </c>
    </row>
    <row r="14" spans="1:27" ht="15">
      <c r="A14" s="56">
        <v>0.20833333333333301</v>
      </c>
      <c r="B14" s="50">
        <f>ABS([1]EWIC!C11)</f>
        <v>970</v>
      </c>
      <c r="C14" s="51">
        <f>[1]YesterdayGen!GV9</f>
        <v>3844</v>
      </c>
      <c r="D14" s="52">
        <f>[1]YesterdayGen!GW9</f>
        <v>3289</v>
      </c>
      <c r="E14" s="60">
        <f t="shared" si="0"/>
        <v>7133</v>
      </c>
      <c r="F14" s="61"/>
      <c r="G14" s="33"/>
      <c r="S14" s="2170"/>
      <c r="T14" s="70">
        <v>0.79166666666666663</v>
      </c>
    </row>
    <row r="15" spans="1:27">
      <c r="A15" s="65">
        <v>0.22916666666666699</v>
      </c>
      <c r="B15" s="57">
        <f>(B14+B16)/2</f>
        <v>950</v>
      </c>
      <c r="C15" s="58">
        <f>C14/2+C16/2</f>
        <v>3947.5</v>
      </c>
      <c r="D15" s="59">
        <f>D14/2+D16/2</f>
        <v>3294.5</v>
      </c>
      <c r="E15" s="60">
        <f t="shared" si="0"/>
        <v>7242</v>
      </c>
      <c r="F15" s="61"/>
      <c r="G15" s="33"/>
      <c r="S15" s="37"/>
    </row>
    <row r="16" spans="1:27">
      <c r="A16" s="66">
        <v>0.25</v>
      </c>
      <c r="B16" s="50">
        <f>ABS([1]EWIC!C12)</f>
        <v>930</v>
      </c>
      <c r="C16" s="51">
        <f>[1]YesterdayGen!GV10</f>
        <v>4051</v>
      </c>
      <c r="D16" s="52">
        <f>[1]YesterdayGen!GW10</f>
        <v>3300</v>
      </c>
      <c r="E16" s="60">
        <f t="shared" si="0"/>
        <v>7351</v>
      </c>
      <c r="F16" s="61"/>
      <c r="G16" s="33"/>
    </row>
    <row r="17" spans="1:19">
      <c r="A17" s="56">
        <v>0.27083333333333298</v>
      </c>
      <c r="B17" s="57">
        <f>(B16+B18)/2</f>
        <v>895</v>
      </c>
      <c r="C17" s="58">
        <f>C16/2+C18/2</f>
        <v>4303.5</v>
      </c>
      <c r="D17" s="59">
        <f>D16/2+D18/2</f>
        <v>3380.5</v>
      </c>
      <c r="E17" s="60">
        <f t="shared" si="0"/>
        <v>7684</v>
      </c>
      <c r="F17" s="61"/>
      <c r="G17" s="33"/>
    </row>
    <row r="18" spans="1:19">
      <c r="A18" s="66">
        <v>0.29166666666666702</v>
      </c>
      <c r="B18" s="50">
        <f>ABS([1]EWIC!C13)</f>
        <v>860</v>
      </c>
      <c r="C18" s="51">
        <f>[1]YesterdayGen!GV11</f>
        <v>4556</v>
      </c>
      <c r="D18" s="52">
        <f>[1]YesterdayGen!GW11</f>
        <v>3461</v>
      </c>
      <c r="E18" s="60">
        <f t="shared" si="0"/>
        <v>8017</v>
      </c>
      <c r="F18" s="61"/>
      <c r="G18" s="33"/>
    </row>
    <row r="19" spans="1:19">
      <c r="A19" s="56">
        <v>0.3125</v>
      </c>
      <c r="B19" s="57">
        <f>(B18+B20)/2</f>
        <v>810</v>
      </c>
      <c r="C19" s="58">
        <f>C18/2+C20/2</f>
        <v>4769.5</v>
      </c>
      <c r="D19" s="59">
        <f>D18/2+D20/2</f>
        <v>3636.5</v>
      </c>
      <c r="E19" s="60">
        <f t="shared" si="0"/>
        <v>8406</v>
      </c>
      <c r="F19" s="61"/>
      <c r="G19" s="33"/>
      <c r="S19" s="7" t="s">
        <v>23</v>
      </c>
    </row>
    <row r="20" spans="1:19">
      <c r="A20" s="65">
        <v>0.33333333333333298</v>
      </c>
      <c r="B20" s="50">
        <f>ABS([1]EWIC!C14)</f>
        <v>760</v>
      </c>
      <c r="C20" s="51">
        <f>[1]YesterdayGen!GV12</f>
        <v>4983</v>
      </c>
      <c r="D20" s="52">
        <f>[1]YesterdayGen!GW12</f>
        <v>3812</v>
      </c>
      <c r="E20" s="60">
        <f t="shared" si="0"/>
        <v>8795</v>
      </c>
      <c r="F20" s="61"/>
      <c r="G20" s="33"/>
    </row>
    <row r="21" spans="1:19">
      <c r="A21" s="66">
        <v>0.35416666666666702</v>
      </c>
      <c r="B21" s="57">
        <f>(B20+B22)/2</f>
        <v>770</v>
      </c>
      <c r="C21" s="58">
        <f>C20/2+C22/2</f>
        <v>5044</v>
      </c>
      <c r="D21" s="59">
        <f>D20/2+D22/2</f>
        <v>3927</v>
      </c>
      <c r="E21" s="60">
        <f t="shared" si="0"/>
        <v>8971</v>
      </c>
      <c r="F21" s="61"/>
      <c r="G21" s="33"/>
    </row>
    <row r="22" spans="1:19">
      <c r="A22" s="56">
        <v>0.375</v>
      </c>
      <c r="B22" s="50">
        <f>ABS([1]EWIC!C15)</f>
        <v>780</v>
      </c>
      <c r="C22" s="51">
        <f>[1]YesterdayGen!GV13</f>
        <v>5105</v>
      </c>
      <c r="D22" s="52">
        <f>[1]YesterdayGen!GW13</f>
        <v>4042</v>
      </c>
      <c r="E22" s="60">
        <f t="shared" si="0"/>
        <v>9147</v>
      </c>
      <c r="F22" s="61"/>
      <c r="G22" s="33"/>
    </row>
    <row r="23" spans="1:19">
      <c r="A23" s="65">
        <v>0.39583333333333298</v>
      </c>
      <c r="B23" s="57">
        <f>(B22+B24)/2</f>
        <v>808</v>
      </c>
      <c r="C23" s="58">
        <f>C22/2+C24/2</f>
        <v>5054.5</v>
      </c>
      <c r="D23" s="59">
        <f>D22/2+D24/2</f>
        <v>3967</v>
      </c>
      <c r="E23" s="60">
        <f t="shared" si="0"/>
        <v>9021.5</v>
      </c>
      <c r="F23" s="61"/>
      <c r="G23" s="33"/>
    </row>
    <row r="24" spans="1:19">
      <c r="A24" s="66">
        <v>0.41666666666666702</v>
      </c>
      <c r="B24" s="50">
        <f>ABS([1]EWIC!C16)</f>
        <v>836</v>
      </c>
      <c r="C24" s="51">
        <f>[1]YesterdayGen!GV14</f>
        <v>5004</v>
      </c>
      <c r="D24" s="52">
        <f>[1]YesterdayGen!GW14</f>
        <v>3892</v>
      </c>
      <c r="E24" s="60">
        <f t="shared" si="0"/>
        <v>8896</v>
      </c>
      <c r="F24" s="61"/>
      <c r="G24" s="33"/>
    </row>
    <row r="25" spans="1:19">
      <c r="A25" s="56">
        <v>0.4375</v>
      </c>
      <c r="B25" s="57">
        <f>(B24+B26)/2</f>
        <v>988</v>
      </c>
      <c r="C25" s="58">
        <f>C24/2+C26/2</f>
        <v>5070</v>
      </c>
      <c r="D25" s="59">
        <f>D24/2+D26/2</f>
        <v>4079</v>
      </c>
      <c r="E25" s="60">
        <f t="shared" si="0"/>
        <v>9149</v>
      </c>
      <c r="F25" s="61"/>
      <c r="G25" s="33"/>
    </row>
    <row r="26" spans="1:19">
      <c r="A26" s="65">
        <v>0.45833333333333298</v>
      </c>
      <c r="B26" s="50">
        <f>ABS([1]EWIC!C17)</f>
        <v>1140</v>
      </c>
      <c r="C26" s="51">
        <f>[1]YesterdayGen!GV15</f>
        <v>5136</v>
      </c>
      <c r="D26" s="52">
        <f>[1]YesterdayGen!GW15</f>
        <v>4266</v>
      </c>
      <c r="E26" s="60">
        <f t="shared" si="0"/>
        <v>9402</v>
      </c>
      <c r="F26" s="61"/>
      <c r="G26" s="33"/>
    </row>
    <row r="27" spans="1:19">
      <c r="A27" s="66">
        <v>0.47916666666666702</v>
      </c>
      <c r="B27" s="57">
        <f>(B26+B28)/2</f>
        <v>1200</v>
      </c>
      <c r="C27" s="58">
        <f>C26/2+C28/2</f>
        <v>5218.5</v>
      </c>
      <c r="D27" s="59">
        <f>D26/2+D28/2</f>
        <v>4369.5</v>
      </c>
      <c r="E27" s="60">
        <f t="shared" si="0"/>
        <v>9588</v>
      </c>
      <c r="F27" s="61"/>
      <c r="G27" s="33"/>
    </row>
    <row r="28" spans="1:19">
      <c r="A28" s="56">
        <v>0.5</v>
      </c>
      <c r="B28" s="50">
        <f>ABS([1]EWIC!C18)</f>
        <v>1260</v>
      </c>
      <c r="C28" s="51">
        <f>[1]YesterdayGen!GV16</f>
        <v>5301</v>
      </c>
      <c r="D28" s="52">
        <f>[1]YesterdayGen!GW16</f>
        <v>4473</v>
      </c>
      <c r="E28" s="60">
        <f t="shared" si="0"/>
        <v>9774</v>
      </c>
      <c r="F28" s="61"/>
      <c r="G28" s="33"/>
    </row>
    <row r="29" spans="1:19">
      <c r="A29" s="65">
        <v>0.52083333333333304</v>
      </c>
      <c r="B29" s="57">
        <f>(B28+B30)/2</f>
        <v>1240</v>
      </c>
      <c r="C29" s="58">
        <f>C28/2+C30/2</f>
        <v>5409</v>
      </c>
      <c r="D29" s="59">
        <f>D28/2+D30/2</f>
        <v>4555.5</v>
      </c>
      <c r="E29" s="60">
        <f t="shared" si="0"/>
        <v>9964.5</v>
      </c>
      <c r="F29" s="61"/>
      <c r="G29" s="33"/>
    </row>
    <row r="30" spans="1:19">
      <c r="A30" s="66">
        <v>0.54166666666666696</v>
      </c>
      <c r="B30" s="50">
        <f>ABS([1]EWIC!C19)</f>
        <v>1220</v>
      </c>
      <c r="C30" s="51">
        <f>[1]YesterdayGen!GV17</f>
        <v>5517</v>
      </c>
      <c r="D30" s="52">
        <f>[1]YesterdayGen!GW17</f>
        <v>4638</v>
      </c>
      <c r="E30" s="60">
        <f t="shared" si="0"/>
        <v>10155</v>
      </c>
      <c r="F30" s="61"/>
      <c r="G30" s="33"/>
    </row>
    <row r="31" spans="1:19">
      <c r="A31" s="56">
        <v>0.5625</v>
      </c>
      <c r="B31" s="57">
        <f>(B30+B32)/2</f>
        <v>1230</v>
      </c>
      <c r="C31" s="58">
        <f>C30/2+C32/2</f>
        <v>5545</v>
      </c>
      <c r="D31" s="59">
        <f>D30/2+D32/2</f>
        <v>4597</v>
      </c>
      <c r="E31" s="60">
        <f t="shared" si="0"/>
        <v>10142</v>
      </c>
      <c r="F31" s="71"/>
      <c r="G31" s="33"/>
    </row>
    <row r="32" spans="1:19">
      <c r="A32" s="66">
        <v>0.58333333333333304</v>
      </c>
      <c r="B32" s="50">
        <f>ABS([1]EWIC!C20)</f>
        <v>1240</v>
      </c>
      <c r="C32" s="51">
        <f>[1]YesterdayGen!GV18</f>
        <v>5573</v>
      </c>
      <c r="D32" s="52">
        <f>[1]YesterdayGen!GW18</f>
        <v>4556</v>
      </c>
      <c r="E32" s="60">
        <f t="shared" si="0"/>
        <v>10129</v>
      </c>
      <c r="F32" s="71"/>
      <c r="G32" s="33"/>
    </row>
    <row r="33" spans="1:17">
      <c r="A33" s="56">
        <v>0.60416666666666696</v>
      </c>
      <c r="B33" s="57">
        <f>(B32+B34)/2</f>
        <v>1235</v>
      </c>
      <c r="C33" s="58">
        <f>C32/2+C34/2</f>
        <v>5502.5</v>
      </c>
      <c r="D33" s="59">
        <f>D32/2+D34/2</f>
        <v>4450.5</v>
      </c>
      <c r="E33" s="60">
        <f t="shared" si="0"/>
        <v>9953</v>
      </c>
      <c r="F33" s="71"/>
      <c r="G33" s="33"/>
    </row>
    <row r="34" spans="1:17">
      <c r="A34" s="65">
        <v>0.625</v>
      </c>
      <c r="B34" s="50">
        <f>ABS([1]EWIC!C21)</f>
        <v>1230</v>
      </c>
      <c r="C34" s="51">
        <f>[1]YesterdayGen!GV19</f>
        <v>5432</v>
      </c>
      <c r="D34" s="52">
        <f>[1]YesterdayGen!GW19</f>
        <v>4345</v>
      </c>
      <c r="E34" s="60">
        <f t="shared" si="0"/>
        <v>9777</v>
      </c>
      <c r="F34" s="71"/>
      <c r="G34" s="33"/>
    </row>
    <row r="35" spans="1:17">
      <c r="A35" s="66">
        <v>0.64583333333333304</v>
      </c>
      <c r="B35" s="57">
        <f>(B34+B36)/2</f>
        <v>1205</v>
      </c>
      <c r="C35" s="58">
        <f>C34/2+C36/2</f>
        <v>5344</v>
      </c>
      <c r="D35" s="59">
        <f>D34/2+D36/2</f>
        <v>4283.5</v>
      </c>
      <c r="E35" s="60">
        <f t="shared" si="0"/>
        <v>9627.5</v>
      </c>
      <c r="F35" s="71"/>
      <c r="G35" s="33"/>
    </row>
    <row r="36" spans="1:17" ht="18">
      <c r="A36" s="56">
        <v>0.66666666666666696</v>
      </c>
      <c r="B36" s="50">
        <f>ABS([1]EWIC!C22)</f>
        <v>1180</v>
      </c>
      <c r="C36" s="51">
        <f>[1]YesterdayGen!GV20</f>
        <v>5256</v>
      </c>
      <c r="D36" s="52">
        <f>[1]YesterdayGen!GW20</f>
        <v>4222</v>
      </c>
      <c r="E36" s="60">
        <f t="shared" si="0"/>
        <v>9478</v>
      </c>
      <c r="F36" s="72"/>
      <c r="G36" s="33"/>
      <c r="O36" s="33"/>
      <c r="P36" s="73"/>
      <c r="Q36" s="73"/>
    </row>
    <row r="37" spans="1:17" ht="18">
      <c r="A37" s="65">
        <v>0.6875</v>
      </c>
      <c r="B37" s="57">
        <f>(B36+B38)/2</f>
        <v>1170</v>
      </c>
      <c r="C37" s="58">
        <f>C36/2+C38/2</f>
        <v>5293</v>
      </c>
      <c r="D37" s="59">
        <f>D36/2+D38/2</f>
        <v>4171.5</v>
      </c>
      <c r="E37" s="60">
        <f t="shared" si="0"/>
        <v>9464.5</v>
      </c>
      <c r="F37" s="74"/>
      <c r="G37" s="33"/>
      <c r="Q37" s="75"/>
    </row>
    <row r="38" spans="1:17">
      <c r="A38" s="66">
        <v>0.70833333333333304</v>
      </c>
      <c r="B38" s="50">
        <f>ABS([1]EWIC!C23)</f>
        <v>1160</v>
      </c>
      <c r="C38" s="51">
        <f>[1]YesterdayGen!GV21</f>
        <v>5330</v>
      </c>
      <c r="D38" s="52">
        <f>[1]YesterdayGen!GW21</f>
        <v>4121</v>
      </c>
      <c r="E38" s="60">
        <f t="shared" si="0"/>
        <v>9451</v>
      </c>
      <c r="F38" s="47"/>
      <c r="G38" s="33"/>
      <c r="Q38" s="33"/>
    </row>
    <row r="39" spans="1:17">
      <c r="A39" s="56">
        <v>0.72916666666666696</v>
      </c>
      <c r="B39" s="57">
        <f>(B38+B40)/2</f>
        <v>1140</v>
      </c>
      <c r="C39" s="58">
        <f>C38/2+C40/2</f>
        <v>5532</v>
      </c>
      <c r="D39" s="59">
        <f>D38/2+D40/2</f>
        <v>4305</v>
      </c>
      <c r="E39" s="60">
        <f t="shared" si="0"/>
        <v>9837</v>
      </c>
      <c r="F39" s="47"/>
      <c r="G39" s="33"/>
    </row>
    <row r="40" spans="1:17">
      <c r="A40" s="65">
        <v>0.75</v>
      </c>
      <c r="B40" s="50">
        <f>ABS([1]EWIC!C24)</f>
        <v>1120</v>
      </c>
      <c r="C40" s="51">
        <f>[1]YesterdayGen!GV22</f>
        <v>5734</v>
      </c>
      <c r="D40" s="52">
        <f>[1]YesterdayGen!GW22</f>
        <v>4489</v>
      </c>
      <c r="E40" s="60">
        <f t="shared" si="0"/>
        <v>10223</v>
      </c>
      <c r="F40" s="47"/>
      <c r="G40" s="33"/>
    </row>
    <row r="41" spans="1:17">
      <c r="A41" s="56">
        <v>0.77083333333333304</v>
      </c>
      <c r="B41" s="76">
        <f>B40/2+B42/2</f>
        <v>1025</v>
      </c>
      <c r="C41" s="77">
        <f>C40/2+C42/2</f>
        <v>6046</v>
      </c>
      <c r="D41" s="78">
        <f>D40/2+D42/2</f>
        <v>4631.5</v>
      </c>
      <c r="E41" s="60">
        <f t="shared" si="0"/>
        <v>10677.5</v>
      </c>
      <c r="F41" s="47"/>
      <c r="G41" s="33"/>
    </row>
    <row r="42" spans="1:17">
      <c r="A42" s="65">
        <v>0.79166666666666596</v>
      </c>
      <c r="B42" s="50">
        <f>ABS([1]EWIC!C26)</f>
        <v>930</v>
      </c>
      <c r="C42" s="51">
        <f>[1]YesterdayGen!GV24</f>
        <v>6358</v>
      </c>
      <c r="D42" s="52">
        <f>[1]YesterdayGen!GW24</f>
        <v>4774</v>
      </c>
      <c r="E42" s="60">
        <f t="shared" si="0"/>
        <v>11132</v>
      </c>
      <c r="F42" s="47"/>
      <c r="G42" s="33"/>
    </row>
    <row r="43" spans="1:17">
      <c r="A43" s="65">
        <v>0.8125</v>
      </c>
      <c r="B43" s="79">
        <f>ABS([1]EWIC!C27)</f>
        <v>1090</v>
      </c>
      <c r="C43" s="51">
        <f>[1]YesterdayGen!GV25</f>
        <v>6002</v>
      </c>
      <c r="D43" s="52">
        <f>[1]YesterdayGen!GW25</f>
        <v>4843</v>
      </c>
      <c r="E43" s="60">
        <f t="shared" si="0"/>
        <v>10845</v>
      </c>
      <c r="F43" s="47"/>
      <c r="G43" s="33"/>
    </row>
    <row r="44" spans="1:17" ht="15">
      <c r="A44" s="66">
        <v>0.83333333333333337</v>
      </c>
      <c r="B44" s="50">
        <f>ABS([1]EWIC!C28)</f>
        <v>1130</v>
      </c>
      <c r="C44" s="51">
        <f>[1]YesterdayGen!GV26</f>
        <v>5854</v>
      </c>
      <c r="D44" s="52">
        <f>[1]YesterdayGen!GW26</f>
        <v>4902</v>
      </c>
      <c r="E44" s="60">
        <f t="shared" si="0"/>
        <v>10756</v>
      </c>
      <c r="F44" s="47"/>
      <c r="G44" s="33"/>
      <c r="O44" s="23" t="s">
        <v>19</v>
      </c>
      <c r="P44" s="80"/>
    </row>
    <row r="45" spans="1:17">
      <c r="A45" s="56">
        <v>0.85416666666666696</v>
      </c>
      <c r="B45" s="57">
        <f>(B44+B46)/2</f>
        <v>1200</v>
      </c>
      <c r="C45" s="58">
        <f>C44/2+C46/2</f>
        <v>5783.5</v>
      </c>
      <c r="D45" s="59">
        <f>D44/2+D46/2</f>
        <v>4915.5</v>
      </c>
      <c r="E45" s="60">
        <f t="shared" si="0"/>
        <v>10699</v>
      </c>
      <c r="F45" s="47"/>
      <c r="G45" s="33"/>
      <c r="O45" s="23" t="s">
        <v>6</v>
      </c>
      <c r="P45" s="81"/>
    </row>
    <row r="46" spans="1:17" ht="15.75">
      <c r="A46" s="66">
        <v>0.875</v>
      </c>
      <c r="B46" s="50">
        <f>ABS([1]EWIC!C29)</f>
        <v>1270</v>
      </c>
      <c r="C46" s="51">
        <f>[1]YesterdayGen!GV27</f>
        <v>5713</v>
      </c>
      <c r="D46" s="52">
        <f>[1]YesterdayGen!GW27</f>
        <v>4929</v>
      </c>
      <c r="E46" s="60">
        <f t="shared" si="0"/>
        <v>10642</v>
      </c>
      <c r="F46" s="47"/>
      <c r="G46" s="33"/>
      <c r="O46" s="31"/>
    </row>
    <row r="47" spans="1:17">
      <c r="A47" s="56">
        <v>0.89583333333333304</v>
      </c>
      <c r="B47" s="57">
        <f>(B46+B48)/2</f>
        <v>1295</v>
      </c>
      <c r="C47" s="58">
        <f>C46/2+C48/2</f>
        <v>5606</v>
      </c>
      <c r="D47" s="59">
        <f>D46/2+D48/2</f>
        <v>4837</v>
      </c>
      <c r="E47" s="60">
        <f t="shared" si="0"/>
        <v>10443</v>
      </c>
      <c r="F47" s="47"/>
      <c r="G47" s="33"/>
    </row>
    <row r="48" spans="1:17" ht="15">
      <c r="A48" s="65">
        <v>0.91666666666666696</v>
      </c>
      <c r="B48" s="50">
        <f>ABS([1]EWIC!C30)</f>
        <v>1320</v>
      </c>
      <c r="C48" s="51">
        <f>[1]YesterdayGen!GV28</f>
        <v>5499</v>
      </c>
      <c r="D48" s="52">
        <f>[1]YesterdayGen!GW28</f>
        <v>4745</v>
      </c>
      <c r="E48" s="60">
        <f t="shared" si="0"/>
        <v>10244</v>
      </c>
      <c r="F48" s="47"/>
      <c r="G48" s="33"/>
      <c r="P48" s="13" t="s">
        <v>20</v>
      </c>
    </row>
    <row r="49" spans="1:12" ht="15.75">
      <c r="A49" s="66">
        <v>0.9375</v>
      </c>
      <c r="B49" s="57">
        <f>(B48+B50)/2</f>
        <v>1300</v>
      </c>
      <c r="C49" s="58">
        <f>C48/2+C50/2</f>
        <v>5217</v>
      </c>
      <c r="D49" s="59">
        <f>D48/2+D50/2</f>
        <v>4751</v>
      </c>
      <c r="E49" s="60">
        <f t="shared" si="0"/>
        <v>9968</v>
      </c>
      <c r="F49" s="47"/>
      <c r="G49" s="33"/>
      <c r="L49" s="31"/>
    </row>
    <row r="50" spans="1:12">
      <c r="A50" s="56">
        <v>0.95833333333333304</v>
      </c>
      <c r="B50" s="50">
        <f>ABS([1]EWIC!C31)</f>
        <v>1280</v>
      </c>
      <c r="C50" s="51">
        <f>[1]YesterdayGen!GV29</f>
        <v>4935</v>
      </c>
      <c r="D50" s="52">
        <f>[1]YesterdayGen!GW29</f>
        <v>4757</v>
      </c>
      <c r="E50" s="60">
        <f t="shared" si="0"/>
        <v>9692</v>
      </c>
      <c r="F50" s="47"/>
      <c r="G50" s="33"/>
    </row>
    <row r="51" spans="1:12">
      <c r="A51" s="65">
        <v>0.97916666666666696</v>
      </c>
      <c r="B51" s="57">
        <f>(B50+B52)/2</f>
        <v>1275</v>
      </c>
      <c r="C51" s="58">
        <f>C50/2+C52/2</f>
        <v>4928.5</v>
      </c>
      <c r="D51" s="59">
        <f>D50/2+D52/2</f>
        <v>4523</v>
      </c>
      <c r="E51" s="60">
        <f t="shared" si="0"/>
        <v>9451.5</v>
      </c>
      <c r="F51" s="47"/>
      <c r="G51" s="33"/>
    </row>
    <row r="52" spans="1:12">
      <c r="A52" s="82" t="s">
        <v>8</v>
      </c>
      <c r="B52" s="50">
        <f>ABS([1]EWIC!C32)</f>
        <v>1270</v>
      </c>
      <c r="C52" s="51">
        <f>[1]YesterdayGen!GV30</f>
        <v>4922</v>
      </c>
      <c r="D52" s="52">
        <f>[1]YesterdayGen!GW30</f>
        <v>4289</v>
      </c>
      <c r="E52" s="60">
        <f t="shared" si="0"/>
        <v>9211</v>
      </c>
      <c r="F52" s="47"/>
      <c r="G52" s="33"/>
    </row>
    <row r="53" spans="1:12" ht="15" thickBot="1">
      <c r="A53" s="1975"/>
      <c r="B53" s="1976"/>
      <c r="C53" s="1976"/>
      <c r="D53" s="1976"/>
      <c r="E53" s="1977"/>
      <c r="F53" s="47"/>
      <c r="G53" s="33"/>
    </row>
    <row r="54" spans="1:12">
      <c r="A54" s="37"/>
      <c r="B54" s="83"/>
      <c r="C54" s="84"/>
      <c r="D54" s="84"/>
      <c r="E54" s="85"/>
      <c r="F54" s="47"/>
      <c r="G54" s="33"/>
    </row>
    <row r="55" spans="1:12">
      <c r="A55" s="37"/>
      <c r="B55" s="83"/>
      <c r="C55" s="84"/>
      <c r="D55" s="84"/>
      <c r="E55" s="85"/>
      <c r="F55" s="47"/>
      <c r="G55" s="33"/>
    </row>
    <row r="56" spans="1:12">
      <c r="A56" s="33"/>
      <c r="B56" s="33"/>
      <c r="C56" s="33"/>
      <c r="D56" s="33"/>
      <c r="E56" s="33"/>
      <c r="F56" s="47"/>
      <c r="G56" s="33"/>
    </row>
    <row r="57" spans="1:12">
      <c r="A57" s="33"/>
      <c r="B57" s="33"/>
      <c r="C57" s="33"/>
      <c r="D57" s="33"/>
      <c r="E57" s="33"/>
      <c r="F57" s="47"/>
      <c r="G57" s="33"/>
    </row>
    <row r="58" spans="1:12">
      <c r="A58" s="33"/>
      <c r="B58" s="33"/>
      <c r="C58" s="86"/>
      <c r="D58" s="87"/>
      <c r="E58" s="86"/>
      <c r="F58" s="87"/>
      <c r="G58" s="33"/>
    </row>
    <row r="59" spans="1:12">
      <c r="A59" s="33"/>
      <c r="B59" s="33"/>
      <c r="C59" s="33"/>
      <c r="D59" s="33"/>
      <c r="E59" s="85"/>
      <c r="F59" s="85"/>
      <c r="G59" s="33"/>
    </row>
    <row r="60" spans="1:12">
      <c r="A60" s="33"/>
      <c r="B60" s="33"/>
      <c r="C60" s="33"/>
      <c r="D60" s="33"/>
      <c r="E60" s="85"/>
      <c r="F60" s="85"/>
      <c r="G60" s="33"/>
    </row>
    <row r="61" spans="1:12">
      <c r="A61" s="33"/>
      <c r="B61" s="33"/>
      <c r="C61" s="33"/>
      <c r="D61" s="33"/>
      <c r="E61" s="85"/>
      <c r="F61" s="85"/>
      <c r="G61" s="33"/>
    </row>
    <row r="62" spans="1:12">
      <c r="A62" s="33"/>
      <c r="B62" s="33"/>
      <c r="C62" s="33"/>
      <c r="D62" s="33"/>
      <c r="E62" s="85"/>
      <c r="F62" s="85"/>
      <c r="G62" s="33"/>
    </row>
    <row r="63" spans="1:12">
      <c r="A63" s="33"/>
      <c r="B63" s="33"/>
      <c r="C63" s="33"/>
      <c r="D63" s="33"/>
      <c r="E63" s="85"/>
      <c r="F63" s="85"/>
      <c r="G63" s="33"/>
    </row>
    <row r="64" spans="1:12">
      <c r="A64" s="33"/>
      <c r="B64" s="33"/>
      <c r="C64" s="33"/>
      <c r="D64" s="33"/>
      <c r="E64" s="33"/>
      <c r="F64" s="47"/>
      <c r="G64" s="33"/>
    </row>
    <row r="65" spans="1:7">
      <c r="A65" s="33"/>
      <c r="B65" s="33"/>
      <c r="C65" s="33"/>
      <c r="D65" s="33"/>
      <c r="E65" s="33"/>
      <c r="F65" s="47"/>
      <c r="G65" s="33"/>
    </row>
    <row r="66" spans="1:7">
      <c r="A66" s="33"/>
      <c r="B66" s="33"/>
      <c r="C66" s="33"/>
      <c r="D66" s="33"/>
      <c r="E66" s="33"/>
      <c r="F66" s="47"/>
      <c r="G66" s="33"/>
    </row>
    <row r="67" spans="1:7">
      <c r="A67" s="33"/>
      <c r="B67" s="33"/>
      <c r="C67" s="47"/>
      <c r="D67" s="33"/>
      <c r="E67" s="85"/>
      <c r="F67" s="47"/>
      <c r="G67" s="33"/>
    </row>
    <row r="68" spans="1:7">
      <c r="A68" s="33"/>
      <c r="B68" s="33"/>
      <c r="C68" s="47"/>
      <c r="D68" s="33"/>
      <c r="E68" s="85"/>
      <c r="F68" s="47"/>
      <c r="G68" s="33"/>
    </row>
    <row r="69" spans="1:7">
      <c r="A69" s="33"/>
      <c r="B69" s="33"/>
      <c r="C69" s="47"/>
      <c r="D69" s="33"/>
      <c r="E69" s="85"/>
      <c r="F69" s="47"/>
      <c r="G69" s="33"/>
    </row>
    <row r="70" spans="1:7">
      <c r="A70" s="33"/>
      <c r="B70" s="33"/>
      <c r="C70" s="47"/>
      <c r="D70" s="33"/>
      <c r="E70" s="85"/>
      <c r="F70" s="47"/>
      <c r="G70" s="33"/>
    </row>
    <row r="71" spans="1:7">
      <c r="A71" s="33"/>
      <c r="B71" s="33"/>
      <c r="C71" s="47"/>
      <c r="D71" s="33"/>
      <c r="E71" s="85"/>
      <c r="F71" s="47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85" zoomScaleNormal="85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R1" s="88" t="s">
        <v>24</v>
      </c>
      <c r="S1" s="88"/>
      <c r="T1" s="88"/>
      <c r="U1" s="89" t="s">
        <v>3</v>
      </c>
      <c r="V1" s="89"/>
      <c r="W1" s="89"/>
      <c r="X1" s="89"/>
      <c r="Y1" s="88"/>
      <c r="Z1" s="88"/>
      <c r="AA1" s="13"/>
      <c r="AB1" s="13"/>
      <c r="AC1" s="90"/>
    </row>
    <row r="2" spans="1:39" ht="24.75" customHeight="1">
      <c r="N2"/>
      <c r="P2" s="1997"/>
      <c r="Q2" s="1997"/>
      <c r="R2" s="91" t="s">
        <v>0</v>
      </c>
      <c r="S2" s="91"/>
      <c r="T2" s="1998" t="s">
        <v>25</v>
      </c>
      <c r="U2" s="1997"/>
      <c r="V2" s="1997"/>
      <c r="W2" s="1978"/>
      <c r="X2" s="1979"/>
      <c r="Y2" s="1980"/>
      <c r="Z2" s="1981"/>
      <c r="AA2" s="13"/>
      <c r="AB2" s="13"/>
      <c r="AC2" s="90"/>
    </row>
    <row r="3" spans="1:39" ht="15.75">
      <c r="A3" s="33" t="s">
        <v>1</v>
      </c>
      <c r="B3" s="92">
        <f>[1]YesterdayGen!A2</f>
        <v>43884</v>
      </c>
      <c r="C3" s="86"/>
      <c r="D3" s="33" t="s">
        <v>11</v>
      </c>
      <c r="E3" s="33"/>
      <c r="F3" s="47">
        <f>[1]YesterdayGen!GX31</f>
        <v>224022979</v>
      </c>
      <c r="G3" s="47"/>
      <c r="H3" s="33"/>
      <c r="I3" s="33"/>
      <c r="J3" s="33"/>
      <c r="K3" s="27"/>
      <c r="L3" s="93"/>
      <c r="M3" s="93"/>
      <c r="N3" s="93"/>
      <c r="O3" s="93"/>
      <c r="R3" s="94"/>
      <c r="S3" s="94"/>
      <c r="T3" s="94"/>
      <c r="U3" s="30"/>
      <c r="V3" s="30"/>
      <c r="W3" s="31"/>
      <c r="X3" s="94"/>
      <c r="Y3" s="94"/>
      <c r="Z3" s="94"/>
      <c r="AA3" s="13"/>
      <c r="AB3" s="13"/>
      <c r="AC3" s="90"/>
    </row>
    <row r="4" spans="1:39" ht="20.25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1"/>
      <c r="M4" s="151"/>
      <c r="N4" s="658"/>
      <c r="O4" s="27"/>
      <c r="Q4" s="483"/>
      <c r="R4" s="1982">
        <f>B3</f>
        <v>43884</v>
      </c>
      <c r="S4" s="1983"/>
      <c r="T4" s="95"/>
      <c r="U4" s="95"/>
      <c r="V4" s="95"/>
      <c r="W4" s="95"/>
      <c r="X4" s="38" t="s">
        <v>18</v>
      </c>
      <c r="Y4" s="13"/>
      <c r="AA4" s="38"/>
      <c r="AB4" s="38"/>
      <c r="AC4" s="96"/>
    </row>
    <row r="5" spans="1:39" ht="15.75">
      <c r="A5" s="97" t="s">
        <v>13</v>
      </c>
      <c r="B5" s="98" t="s">
        <v>31</v>
      </c>
      <c r="C5" s="99" t="s">
        <v>32</v>
      </c>
      <c r="D5" s="100" t="s">
        <v>33</v>
      </c>
      <c r="E5" s="100" t="s">
        <v>706</v>
      </c>
      <c r="F5" s="101" t="s">
        <v>707</v>
      </c>
      <c r="G5" s="102" t="s">
        <v>34</v>
      </c>
      <c r="H5" s="103" t="s">
        <v>35</v>
      </c>
      <c r="I5" s="103" t="s">
        <v>708</v>
      </c>
      <c r="J5" s="104" t="s">
        <v>709</v>
      </c>
      <c r="K5" s="105" t="s">
        <v>37</v>
      </c>
      <c r="L5" s="106" t="s">
        <v>679</v>
      </c>
      <c r="M5" s="1984" t="s">
        <v>963</v>
      </c>
      <c r="N5" s="1985" t="s">
        <v>36</v>
      </c>
      <c r="O5" s="27"/>
      <c r="P5" s="1986"/>
      <c r="Q5" s="1986"/>
      <c r="R5" s="107"/>
      <c r="S5" s="108"/>
      <c r="T5" s="109"/>
      <c r="U5" s="107"/>
      <c r="Y5" s="107"/>
      <c r="Z5" s="107"/>
      <c r="AA5" s="13"/>
      <c r="AB5" s="13"/>
      <c r="AC5" s="90"/>
    </row>
    <row r="6" spans="1:39" ht="15.75">
      <c r="A6" s="110">
        <v>0</v>
      </c>
      <c r="B6" s="111">
        <f>[1]YesterdayGen!GY30</f>
        <v>3400</v>
      </c>
      <c r="C6" s="112">
        <f>[1]YesterdayGen!GZ30</f>
        <v>903</v>
      </c>
      <c r="D6" s="113">
        <f>[1]YesterdayGen!HA30</f>
        <v>1435</v>
      </c>
      <c r="E6" s="113">
        <f>[1]YesterdayGen!HB30</f>
        <v>0</v>
      </c>
      <c r="F6" s="114">
        <f>[1]YesterdayGen!HC30</f>
        <v>207</v>
      </c>
      <c r="G6" s="115">
        <f>[1]YesterdayGen!HD30</f>
        <v>2992</v>
      </c>
      <c r="H6" s="116">
        <f>[1]YesterdayGen!HE30</f>
        <v>35</v>
      </c>
      <c r="I6" s="116">
        <f>[1]YesterdayGen!HF30</f>
        <v>0</v>
      </c>
      <c r="J6" s="117">
        <f>[1]YesterdayGen!HG30</f>
        <v>129</v>
      </c>
      <c r="K6" s="118">
        <f>[1]YesterdayGen!HH30</f>
        <v>108</v>
      </c>
      <c r="L6" s="119">
        <f>[1]YesterdayGen!HI30</f>
        <v>0</v>
      </c>
      <c r="M6" s="1987">
        <f>[1]YesterdayGen!HJ30</f>
        <v>2</v>
      </c>
      <c r="N6" s="1988">
        <f>[1]YesterdayGen!HK30</f>
        <v>0</v>
      </c>
      <c r="O6" s="27"/>
      <c r="R6" s="95"/>
      <c r="S6" s="95"/>
      <c r="T6" s="95"/>
      <c r="U6" s="62"/>
      <c r="V6" s="62"/>
      <c r="W6" s="120"/>
      <c r="X6" s="121"/>
      <c r="Y6" s="95"/>
      <c r="Z6" s="95"/>
      <c r="AA6" s="13"/>
      <c r="AB6" s="13"/>
      <c r="AC6" s="90"/>
    </row>
    <row r="7" spans="1:39" ht="15.75">
      <c r="A7" s="122">
        <v>2.0833333333333332E-2</v>
      </c>
      <c r="B7" s="123">
        <f t="shared" ref="B7:L7" si="0">B6/2+B8/2</f>
        <v>3166.5</v>
      </c>
      <c r="C7" s="124">
        <f t="shared" si="0"/>
        <v>905</v>
      </c>
      <c r="D7" s="125">
        <f t="shared" si="0"/>
        <v>1415.5</v>
      </c>
      <c r="E7" s="659">
        <f t="shared" si="0"/>
        <v>0</v>
      </c>
      <c r="F7" s="126">
        <f t="shared" si="0"/>
        <v>118.5</v>
      </c>
      <c r="G7" s="127">
        <f t="shared" si="0"/>
        <v>2833</v>
      </c>
      <c r="H7" s="128">
        <f t="shared" si="0"/>
        <v>35</v>
      </c>
      <c r="I7" s="128">
        <f>I6/2+I8/2</f>
        <v>0</v>
      </c>
      <c r="J7" s="129">
        <f t="shared" si="0"/>
        <v>73</v>
      </c>
      <c r="K7" s="130">
        <f t="shared" si="0"/>
        <v>103</v>
      </c>
      <c r="L7" s="131">
        <f t="shared" si="0"/>
        <v>0</v>
      </c>
      <c r="M7" s="1989">
        <f>M6/2+M8/2</f>
        <v>1</v>
      </c>
      <c r="N7" s="647">
        <f>N6/2+N8/2</f>
        <v>0</v>
      </c>
      <c r="O7" s="27"/>
      <c r="R7" s="13"/>
      <c r="S7" s="31" t="s">
        <v>12</v>
      </c>
      <c r="T7" s="132">
        <f>B3</f>
        <v>43884</v>
      </c>
      <c r="U7" s="13"/>
      <c r="V7" s="13"/>
      <c r="W7" s="13"/>
      <c r="X7" s="13"/>
      <c r="Y7" s="13"/>
      <c r="Z7" s="13"/>
      <c r="AA7" s="13"/>
      <c r="AB7" s="13"/>
      <c r="AC7" s="90"/>
    </row>
    <row r="8" spans="1:39" ht="15">
      <c r="A8" s="122">
        <v>4.1666666666666664E-2</v>
      </c>
      <c r="B8" s="111">
        <f>[1]YesterdayGen!GY5</f>
        <v>2933</v>
      </c>
      <c r="C8" s="112">
        <f>[1]YesterdayGen!GZ5</f>
        <v>907</v>
      </c>
      <c r="D8" s="113">
        <f>[1]YesterdayGen!HA5</f>
        <v>1396</v>
      </c>
      <c r="E8" s="113">
        <f>[1]YesterdayGen!HB5</f>
        <v>0</v>
      </c>
      <c r="F8" s="114">
        <f>[1]YesterdayGen!HC5</f>
        <v>30</v>
      </c>
      <c r="G8" s="115">
        <f>[1]YesterdayGen!HD5</f>
        <v>2674</v>
      </c>
      <c r="H8" s="116">
        <f>[1]YesterdayGen!HE5</f>
        <v>35</v>
      </c>
      <c r="I8" s="116">
        <f>[1]YesterdayGen!HF5</f>
        <v>0</v>
      </c>
      <c r="J8" s="117">
        <f>[1]YesterdayGen!HG5</f>
        <v>17</v>
      </c>
      <c r="K8" s="118">
        <f>[1]YesterdayGen!HH5</f>
        <v>98</v>
      </c>
      <c r="L8" s="119">
        <f>[1]YesterdayGen!HI5</f>
        <v>0</v>
      </c>
      <c r="M8" s="1987">
        <f>[1]YesterdayGen!HJ5</f>
        <v>0</v>
      </c>
      <c r="N8" s="646">
        <f>[1]YesterdayGen!HK5</f>
        <v>0</v>
      </c>
      <c r="O8" s="27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90"/>
    </row>
    <row r="9" spans="1:39" ht="57">
      <c r="A9" s="110">
        <v>6.25E-2</v>
      </c>
      <c r="B9" s="123">
        <f t="shared" ref="B9:L9" si="1">B8/2+B10/2</f>
        <v>2929</v>
      </c>
      <c r="C9" s="124">
        <f t="shared" si="1"/>
        <v>789</v>
      </c>
      <c r="D9" s="125">
        <f t="shared" si="1"/>
        <v>1400.5</v>
      </c>
      <c r="E9" s="659">
        <f t="shared" si="1"/>
        <v>0</v>
      </c>
      <c r="F9" s="126">
        <f t="shared" si="1"/>
        <v>15</v>
      </c>
      <c r="G9" s="127">
        <f t="shared" si="1"/>
        <v>2590.5</v>
      </c>
      <c r="H9" s="128">
        <f t="shared" si="1"/>
        <v>35</v>
      </c>
      <c r="I9" s="128">
        <f>I8/2+I10/2</f>
        <v>0</v>
      </c>
      <c r="J9" s="129">
        <f t="shared" si="1"/>
        <v>8.5</v>
      </c>
      <c r="K9" s="130">
        <f t="shared" si="1"/>
        <v>95</v>
      </c>
      <c r="L9" s="131">
        <f t="shared" si="1"/>
        <v>0</v>
      </c>
      <c r="M9" s="1989">
        <f>M8/2+M10/2</f>
        <v>0</v>
      </c>
      <c r="N9" s="647">
        <f>N8/2+N10/2</f>
        <v>0</v>
      </c>
      <c r="O9" s="27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990" t="s">
        <v>964</v>
      </c>
      <c r="AD9" s="1991">
        <f>F3/1000000</f>
        <v>224.02297899999999</v>
      </c>
      <c r="AE9" s="1992">
        <f>F3/1000000</f>
        <v>224.02297899999999</v>
      </c>
      <c r="AM9" s="1297" t="s">
        <v>1036</v>
      </c>
    </row>
    <row r="10" spans="1:39" ht="16.5" customHeight="1">
      <c r="A10" s="122">
        <v>8.3333333333333301E-2</v>
      </c>
      <c r="B10" s="111">
        <f>[1]YesterdayGen!GY6</f>
        <v>2925</v>
      </c>
      <c r="C10" s="112">
        <f>[1]YesterdayGen!GZ6</f>
        <v>671</v>
      </c>
      <c r="D10" s="113">
        <f>[1]YesterdayGen!HA6</f>
        <v>1405</v>
      </c>
      <c r="E10" s="113">
        <f>[1]YesterdayGen!HB6</f>
        <v>0</v>
      </c>
      <c r="F10" s="114">
        <f>[1]YesterdayGen!HC6</f>
        <v>0</v>
      </c>
      <c r="G10" s="115">
        <f>[1]YesterdayGen!HD6</f>
        <v>2507</v>
      </c>
      <c r="H10" s="116">
        <f>[1]YesterdayGen!HE6</f>
        <v>35</v>
      </c>
      <c r="I10" s="116">
        <f>[1]YesterdayGen!HF6</f>
        <v>0</v>
      </c>
      <c r="J10" s="117">
        <f>[1]YesterdayGen!HG6</f>
        <v>0</v>
      </c>
      <c r="K10" s="118">
        <f>[1]YesterdayGen!HH6</f>
        <v>92</v>
      </c>
      <c r="L10" s="119">
        <f>[1]YesterdayGen!HI6</f>
        <v>0</v>
      </c>
      <c r="M10" s="1987">
        <f>[1]YesterdayGen!HJ6</f>
        <v>0</v>
      </c>
      <c r="N10" s="646">
        <f>[1]YesterdayGen!HK6</f>
        <v>0</v>
      </c>
      <c r="O10" s="27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990" t="s">
        <v>965</v>
      </c>
      <c r="AD10" s="1991">
        <f>SUM(N6:N54)*24/50000</f>
        <v>0.1081824</v>
      </c>
      <c r="AE10" s="1992">
        <f>SUM(N6:N54)*24/50000</f>
        <v>0.1081824</v>
      </c>
      <c r="AM10" s="1297"/>
    </row>
    <row r="11" spans="1:39" ht="15" customHeight="1">
      <c r="A11" s="122">
        <v>0.104166666666667</v>
      </c>
      <c r="B11" s="123">
        <f t="shared" ref="B11:L11" si="2">B10/2+B12/2</f>
        <v>2899.5</v>
      </c>
      <c r="C11" s="124">
        <f t="shared" si="2"/>
        <v>671</v>
      </c>
      <c r="D11" s="125">
        <f t="shared" si="2"/>
        <v>1360.5</v>
      </c>
      <c r="E11" s="659">
        <f t="shared" si="2"/>
        <v>0</v>
      </c>
      <c r="F11" s="126">
        <f t="shared" si="2"/>
        <v>0</v>
      </c>
      <c r="G11" s="127">
        <f t="shared" si="2"/>
        <v>2475.5</v>
      </c>
      <c r="H11" s="128">
        <f t="shared" si="2"/>
        <v>35</v>
      </c>
      <c r="I11" s="128">
        <f>I10/2+I12/2</f>
        <v>0</v>
      </c>
      <c r="J11" s="129">
        <f t="shared" si="2"/>
        <v>0</v>
      </c>
      <c r="K11" s="130">
        <f t="shared" si="2"/>
        <v>92</v>
      </c>
      <c r="L11" s="131">
        <f t="shared" si="2"/>
        <v>0</v>
      </c>
      <c r="M11" s="1989">
        <f>M10/2+M12/2</f>
        <v>0</v>
      </c>
      <c r="N11" s="647">
        <f>N10/2+N12/2</f>
        <v>0</v>
      </c>
      <c r="O11" s="27"/>
      <c r="R11" s="13"/>
      <c r="S11" s="13"/>
      <c r="T11" s="13"/>
      <c r="U11" s="13"/>
      <c r="V11" s="13"/>
      <c r="W11" s="13"/>
      <c r="X11" s="13"/>
      <c r="Y11" s="13"/>
      <c r="Z11" s="13"/>
      <c r="AA11" s="134"/>
      <c r="AB11" s="134"/>
      <c r="AC11" s="1993" t="s">
        <v>966</v>
      </c>
      <c r="AD11" s="1994">
        <f>SUM(AE9:AE10)</f>
        <v>224.1311614</v>
      </c>
      <c r="AE11" s="1992">
        <f>SUM(AE9:AE10)</f>
        <v>224.1311614</v>
      </c>
      <c r="AM11" s="1297"/>
    </row>
    <row r="12" spans="1:39" ht="16.5" customHeight="1">
      <c r="A12" s="110">
        <v>0.125</v>
      </c>
      <c r="B12" s="111">
        <f>[1]YesterdayGen!GY7</f>
        <v>2874</v>
      </c>
      <c r="C12" s="112">
        <f>[1]YesterdayGen!GZ7</f>
        <v>671</v>
      </c>
      <c r="D12" s="113">
        <f>[1]YesterdayGen!HA7</f>
        <v>1316</v>
      </c>
      <c r="E12" s="113">
        <f>[1]YesterdayGen!HB7</f>
        <v>0</v>
      </c>
      <c r="F12" s="114">
        <f>[1]YesterdayGen!HC7</f>
        <v>0</v>
      </c>
      <c r="G12" s="115">
        <f>[1]YesterdayGen!HD7</f>
        <v>2444</v>
      </c>
      <c r="H12" s="116">
        <f>[1]YesterdayGen!HE7</f>
        <v>35</v>
      </c>
      <c r="I12" s="116">
        <f>[1]YesterdayGen!HF7</f>
        <v>0</v>
      </c>
      <c r="J12" s="117">
        <f>[1]YesterdayGen!HG7</f>
        <v>0</v>
      </c>
      <c r="K12" s="118">
        <f>[1]YesterdayGen!HH7</f>
        <v>92</v>
      </c>
      <c r="L12" s="119">
        <f>[1]YesterdayGen!HI7</f>
        <v>0</v>
      </c>
      <c r="M12" s="1987">
        <f>[1]YesterdayGen!HJ7</f>
        <v>0</v>
      </c>
      <c r="N12" s="646">
        <f>[1]YesterdayGen!HK7</f>
        <v>0</v>
      </c>
      <c r="O12" s="27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90"/>
      <c r="AE12" s="27"/>
      <c r="AM12" s="1297"/>
    </row>
    <row r="13" spans="1:39" ht="15">
      <c r="A13" s="122">
        <v>0.14583333333333301</v>
      </c>
      <c r="B13" s="123">
        <f t="shared" ref="B13:L13" si="3">B12/2+B14/2</f>
        <v>2821.5</v>
      </c>
      <c r="C13" s="124">
        <f t="shared" si="3"/>
        <v>672.5</v>
      </c>
      <c r="D13" s="125">
        <f t="shared" si="3"/>
        <v>1294.5</v>
      </c>
      <c r="E13" s="659">
        <f t="shared" si="3"/>
        <v>0</v>
      </c>
      <c r="F13" s="126">
        <f t="shared" si="3"/>
        <v>0</v>
      </c>
      <c r="G13" s="127">
        <f t="shared" si="3"/>
        <v>2441</v>
      </c>
      <c r="H13" s="128">
        <f t="shared" si="3"/>
        <v>35</v>
      </c>
      <c r="I13" s="128">
        <f>I12/2+I14/2</f>
        <v>0</v>
      </c>
      <c r="J13" s="129">
        <f t="shared" si="3"/>
        <v>0</v>
      </c>
      <c r="K13" s="130">
        <f t="shared" si="3"/>
        <v>92</v>
      </c>
      <c r="L13" s="131">
        <f t="shared" si="3"/>
        <v>0</v>
      </c>
      <c r="M13" s="1989">
        <f>M12/2+M14/2</f>
        <v>0</v>
      </c>
      <c r="N13" s="647">
        <f>N12/2+N14/2</f>
        <v>0</v>
      </c>
      <c r="O13" s="27"/>
      <c r="R13" s="13"/>
      <c r="S13" s="13"/>
      <c r="T13" s="13"/>
      <c r="U13" s="13"/>
      <c r="V13" s="13"/>
      <c r="W13" s="13"/>
      <c r="X13" s="13"/>
      <c r="Y13" s="13"/>
      <c r="Z13" s="7" t="s">
        <v>7</v>
      </c>
      <c r="AA13" s="13"/>
      <c r="AB13" s="13"/>
      <c r="AC13" s="90"/>
    </row>
    <row r="14" spans="1:39" ht="15">
      <c r="A14" s="122">
        <v>0.16666666666666699</v>
      </c>
      <c r="B14" s="111">
        <f>[1]YesterdayGen!GY8</f>
        <v>2769</v>
      </c>
      <c r="C14" s="112">
        <f>[1]YesterdayGen!GZ8</f>
        <v>674</v>
      </c>
      <c r="D14" s="113">
        <f>[1]YesterdayGen!HA8</f>
        <v>1273</v>
      </c>
      <c r="E14" s="113">
        <f>[1]YesterdayGen!HB8</f>
        <v>0</v>
      </c>
      <c r="F14" s="114">
        <f>[1]YesterdayGen!HC8</f>
        <v>0</v>
      </c>
      <c r="G14" s="115">
        <f>[1]YesterdayGen!HD8</f>
        <v>2438</v>
      </c>
      <c r="H14" s="116">
        <f>[1]YesterdayGen!HE8</f>
        <v>35</v>
      </c>
      <c r="I14" s="116">
        <f>[1]YesterdayGen!HF8</f>
        <v>0</v>
      </c>
      <c r="J14" s="117">
        <f>[1]YesterdayGen!HG8</f>
        <v>0</v>
      </c>
      <c r="K14" s="118">
        <f>[1]YesterdayGen!HH8</f>
        <v>92</v>
      </c>
      <c r="L14" s="119">
        <f>[1]YesterdayGen!HI8</f>
        <v>0</v>
      </c>
      <c r="M14" s="1987">
        <f>[1]YesterdayGen!HJ8</f>
        <v>0</v>
      </c>
      <c r="N14" s="646">
        <f>[1]YesterdayGen!HK8</f>
        <v>0</v>
      </c>
      <c r="O14" s="27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90"/>
    </row>
    <row r="15" spans="1:39" ht="15">
      <c r="A15" s="110">
        <v>0.1875</v>
      </c>
      <c r="B15" s="123">
        <f t="shared" ref="B15:L15" si="4">B14/2+B16/2</f>
        <v>2727</v>
      </c>
      <c r="C15" s="124">
        <f t="shared" si="4"/>
        <v>674</v>
      </c>
      <c r="D15" s="125">
        <f t="shared" si="4"/>
        <v>1255.5</v>
      </c>
      <c r="E15" s="659">
        <f t="shared" si="4"/>
        <v>0</v>
      </c>
      <c r="F15" s="126">
        <f t="shared" si="4"/>
        <v>0</v>
      </c>
      <c r="G15" s="127">
        <f t="shared" si="4"/>
        <v>2425.5</v>
      </c>
      <c r="H15" s="128">
        <f t="shared" si="4"/>
        <v>35</v>
      </c>
      <c r="I15" s="128">
        <f>I14/2+I16/2</f>
        <v>0</v>
      </c>
      <c r="J15" s="129">
        <f t="shared" si="4"/>
        <v>0</v>
      </c>
      <c r="K15" s="130">
        <f t="shared" si="4"/>
        <v>90</v>
      </c>
      <c r="L15" s="131">
        <f t="shared" si="4"/>
        <v>0</v>
      </c>
      <c r="M15" s="1989">
        <f>M14/2+M16/2</f>
        <v>0</v>
      </c>
      <c r="N15" s="647">
        <f>N14/2+N16/2</f>
        <v>0</v>
      </c>
      <c r="O15" s="27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90"/>
    </row>
    <row r="16" spans="1:39" ht="15">
      <c r="A16" s="122">
        <v>0.20833333333333301</v>
      </c>
      <c r="B16" s="111">
        <f>[1]YesterdayGen!GY9</f>
        <v>2685</v>
      </c>
      <c r="C16" s="112">
        <f>[1]YesterdayGen!GZ9</f>
        <v>674</v>
      </c>
      <c r="D16" s="113">
        <f>[1]YesterdayGen!HA9</f>
        <v>1238</v>
      </c>
      <c r="E16" s="113">
        <f>[1]YesterdayGen!HB9</f>
        <v>0</v>
      </c>
      <c r="F16" s="114">
        <f>[1]YesterdayGen!HC9</f>
        <v>0</v>
      </c>
      <c r="G16" s="115">
        <f>[1]YesterdayGen!HD9</f>
        <v>2413</v>
      </c>
      <c r="H16" s="116">
        <f>[1]YesterdayGen!HE9</f>
        <v>35</v>
      </c>
      <c r="I16" s="116">
        <f>[1]YesterdayGen!HF9</f>
        <v>0</v>
      </c>
      <c r="J16" s="117">
        <f>[1]YesterdayGen!HG9</f>
        <v>0</v>
      </c>
      <c r="K16" s="118">
        <f>[1]YesterdayGen!HH9</f>
        <v>88</v>
      </c>
      <c r="L16" s="119">
        <f>[1]YesterdayGen!HI9</f>
        <v>0</v>
      </c>
      <c r="M16" s="1995">
        <f>[1]YesterdayGen!HJ9</f>
        <v>0</v>
      </c>
      <c r="N16" s="648">
        <f>[1]YesterdayGen!HK9</f>
        <v>0</v>
      </c>
      <c r="O16" s="27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90"/>
      <c r="AD16" s="135"/>
    </row>
    <row r="17" spans="1:31" ht="15">
      <c r="A17" s="122">
        <v>0.22916666666666699</v>
      </c>
      <c r="B17" s="123">
        <f t="shared" ref="B17:L17" si="5">B16/2+B18/2</f>
        <v>2757.5</v>
      </c>
      <c r="C17" s="124">
        <f t="shared" si="5"/>
        <v>676</v>
      </c>
      <c r="D17" s="125">
        <f t="shared" si="5"/>
        <v>1270</v>
      </c>
      <c r="E17" s="659">
        <f t="shared" si="5"/>
        <v>0</v>
      </c>
      <c r="F17" s="126">
        <f t="shared" si="5"/>
        <v>0</v>
      </c>
      <c r="G17" s="127">
        <f t="shared" si="5"/>
        <v>2417.5</v>
      </c>
      <c r="H17" s="128">
        <f t="shared" si="5"/>
        <v>35</v>
      </c>
      <c r="I17" s="128">
        <f>I16/2+I18/2</f>
        <v>0</v>
      </c>
      <c r="J17" s="129">
        <f t="shared" si="5"/>
        <v>0</v>
      </c>
      <c r="K17" s="130">
        <f t="shared" si="5"/>
        <v>86</v>
      </c>
      <c r="L17" s="131">
        <f t="shared" si="5"/>
        <v>0</v>
      </c>
      <c r="M17" s="1989">
        <f>M16/2+M18/2</f>
        <v>0</v>
      </c>
      <c r="N17" s="647">
        <f>N16/2+N18/2</f>
        <v>0</v>
      </c>
      <c r="O17" s="27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90"/>
    </row>
    <row r="18" spans="1:31" ht="15">
      <c r="A18" s="110">
        <v>0.25</v>
      </c>
      <c r="B18" s="111">
        <f>[1]YesterdayGen!GY10</f>
        <v>2830</v>
      </c>
      <c r="C18" s="112">
        <f>[1]YesterdayGen!GZ10</f>
        <v>678</v>
      </c>
      <c r="D18" s="113">
        <f>[1]YesterdayGen!HA10</f>
        <v>1302</v>
      </c>
      <c r="E18" s="113">
        <f>[1]YesterdayGen!HB10</f>
        <v>0</v>
      </c>
      <c r="F18" s="114">
        <f>[1]YesterdayGen!HC10</f>
        <v>0</v>
      </c>
      <c r="G18" s="115">
        <f>[1]YesterdayGen!HD10</f>
        <v>2422</v>
      </c>
      <c r="H18" s="116">
        <f>[1]YesterdayGen!HE10</f>
        <v>35</v>
      </c>
      <c r="I18" s="116">
        <f>[1]YesterdayGen!HF10</f>
        <v>0</v>
      </c>
      <c r="J18" s="117">
        <f>[1]YesterdayGen!HG10</f>
        <v>0</v>
      </c>
      <c r="K18" s="118">
        <f>[1]YesterdayGen!HH10</f>
        <v>84</v>
      </c>
      <c r="L18" s="119">
        <f>[1]YesterdayGen!HI10</f>
        <v>0</v>
      </c>
      <c r="M18" s="1995">
        <f>[1]YesterdayGen!HJ10</f>
        <v>0</v>
      </c>
      <c r="N18" s="648">
        <f>[1]YesterdayGen!HK10</f>
        <v>0</v>
      </c>
      <c r="O18" s="27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90"/>
      <c r="AE18" s="133"/>
    </row>
    <row r="19" spans="1:31" ht="15.75">
      <c r="A19" s="122">
        <v>0.27083333333333298</v>
      </c>
      <c r="B19" s="123">
        <f t="shared" ref="B19:L19" si="6">B18/2+B20/2</f>
        <v>2962.5</v>
      </c>
      <c r="C19" s="124">
        <f t="shared" si="6"/>
        <v>654.5</v>
      </c>
      <c r="D19" s="125">
        <f t="shared" si="6"/>
        <v>1407.5</v>
      </c>
      <c r="E19" s="659">
        <f t="shared" si="6"/>
        <v>0</v>
      </c>
      <c r="F19" s="126">
        <f t="shared" si="6"/>
        <v>25</v>
      </c>
      <c r="G19" s="127">
        <f t="shared" si="6"/>
        <v>2488</v>
      </c>
      <c r="H19" s="128">
        <f t="shared" si="6"/>
        <v>35</v>
      </c>
      <c r="I19" s="128">
        <f>I18/2+I20/2</f>
        <v>0</v>
      </c>
      <c r="J19" s="129">
        <f t="shared" si="6"/>
        <v>16.5</v>
      </c>
      <c r="K19" s="130">
        <f t="shared" si="6"/>
        <v>87</v>
      </c>
      <c r="L19" s="131">
        <f t="shared" si="6"/>
        <v>8</v>
      </c>
      <c r="M19" s="1989">
        <f>M18/2+M20/2</f>
        <v>0</v>
      </c>
      <c r="N19" s="647">
        <f>N18/2+N20/2</f>
        <v>0</v>
      </c>
      <c r="O19" s="27"/>
      <c r="R19" s="13"/>
      <c r="S19" s="13"/>
      <c r="T19" s="13"/>
      <c r="U19" s="13"/>
      <c r="V19" s="13"/>
      <c r="W19" s="13"/>
      <c r="X19" s="136" t="s">
        <v>2</v>
      </c>
      <c r="Y19" s="13"/>
      <c r="Z19" s="13"/>
      <c r="AA19" s="13"/>
      <c r="AB19" s="13"/>
      <c r="AC19" s="90"/>
      <c r="AD19" s="7" t="s">
        <v>27</v>
      </c>
    </row>
    <row r="20" spans="1:31" ht="15">
      <c r="A20" s="122">
        <v>0.29166666666666702</v>
      </c>
      <c r="B20" s="111">
        <f>[1]YesterdayGen!GY11</f>
        <v>3095</v>
      </c>
      <c r="C20" s="112">
        <f>[1]YesterdayGen!GZ11</f>
        <v>631</v>
      </c>
      <c r="D20" s="113">
        <f>[1]YesterdayGen!HA11</f>
        <v>1513</v>
      </c>
      <c r="E20" s="113">
        <f>[1]YesterdayGen!HB11</f>
        <v>0</v>
      </c>
      <c r="F20" s="114">
        <f>[1]YesterdayGen!HC11</f>
        <v>50</v>
      </c>
      <c r="G20" s="115">
        <f>[1]YesterdayGen!HD11</f>
        <v>2554</v>
      </c>
      <c r="H20" s="116">
        <f>[1]YesterdayGen!HE11</f>
        <v>35</v>
      </c>
      <c r="I20" s="116">
        <f>[1]YesterdayGen!HF11</f>
        <v>0</v>
      </c>
      <c r="J20" s="117">
        <f>[1]YesterdayGen!HG11</f>
        <v>33</v>
      </c>
      <c r="K20" s="118">
        <f>[1]YesterdayGen!HH11</f>
        <v>90</v>
      </c>
      <c r="L20" s="119">
        <f>[1]YesterdayGen!HI11</f>
        <v>16</v>
      </c>
      <c r="M20" s="1995">
        <f>[1]YesterdayGen!HJ11</f>
        <v>0</v>
      </c>
      <c r="N20" s="648">
        <f>[1]YesterdayGen!HK11</f>
        <v>0</v>
      </c>
      <c r="O20" s="27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90"/>
      <c r="AE20" s="137"/>
    </row>
    <row r="21" spans="1:31" ht="15.75">
      <c r="A21" s="110">
        <v>0.3125</v>
      </c>
      <c r="B21" s="123">
        <f t="shared" ref="B21:L21" si="7">B20/2+B22/2</f>
        <v>3162</v>
      </c>
      <c r="C21" s="124">
        <f t="shared" si="7"/>
        <v>631</v>
      </c>
      <c r="D21" s="125">
        <f t="shared" si="7"/>
        <v>1595</v>
      </c>
      <c r="E21" s="659">
        <f t="shared" si="7"/>
        <v>0</v>
      </c>
      <c r="F21" s="126">
        <f t="shared" si="7"/>
        <v>139</v>
      </c>
      <c r="G21" s="127">
        <f t="shared" si="7"/>
        <v>2661</v>
      </c>
      <c r="H21" s="128">
        <f t="shared" si="7"/>
        <v>35</v>
      </c>
      <c r="I21" s="128">
        <f>I20/2+I22/2</f>
        <v>0</v>
      </c>
      <c r="J21" s="129">
        <f t="shared" si="7"/>
        <v>33</v>
      </c>
      <c r="K21" s="130">
        <f t="shared" si="7"/>
        <v>93</v>
      </c>
      <c r="L21" s="131">
        <f t="shared" si="7"/>
        <v>56</v>
      </c>
      <c r="M21" s="1989">
        <f>M20/2+M22/2</f>
        <v>0</v>
      </c>
      <c r="N21" s="647">
        <f>N20/2+N22/2</f>
        <v>26.262499999999999</v>
      </c>
      <c r="O21" s="27"/>
      <c r="R21" s="13"/>
      <c r="S21" s="13"/>
      <c r="T21" s="13"/>
      <c r="U21" s="13"/>
      <c r="V21" s="13"/>
      <c r="W21" s="138" t="s">
        <v>28</v>
      </c>
      <c r="X21" s="13"/>
      <c r="Y21" s="13"/>
      <c r="Z21" s="13"/>
      <c r="AA21" s="13"/>
      <c r="AB21" s="13"/>
      <c r="AC21" s="90"/>
      <c r="AE21" s="7" t="s">
        <v>0</v>
      </c>
    </row>
    <row r="22" spans="1:31" ht="15">
      <c r="A22" s="122">
        <v>0.33333333333333298</v>
      </c>
      <c r="B22" s="111">
        <f>[1]YesterdayGen!GY12</f>
        <v>3229</v>
      </c>
      <c r="C22" s="112">
        <f>[1]YesterdayGen!GZ12</f>
        <v>631</v>
      </c>
      <c r="D22" s="113">
        <f>[1]YesterdayGen!HA12</f>
        <v>1677</v>
      </c>
      <c r="E22" s="113">
        <f>[1]YesterdayGen!HB12</f>
        <v>0</v>
      </c>
      <c r="F22" s="114">
        <f>[1]YesterdayGen!HC12</f>
        <v>228</v>
      </c>
      <c r="G22" s="115">
        <f>[1]YesterdayGen!HD12</f>
        <v>2768</v>
      </c>
      <c r="H22" s="116">
        <f>[1]YesterdayGen!HE12</f>
        <v>35</v>
      </c>
      <c r="I22" s="116">
        <f>[1]YesterdayGen!HF12</f>
        <v>0</v>
      </c>
      <c r="J22" s="117">
        <f>[1]YesterdayGen!HG12</f>
        <v>33</v>
      </c>
      <c r="K22" s="118">
        <f>[1]YesterdayGen!HH12</f>
        <v>96</v>
      </c>
      <c r="L22" s="119">
        <f>[1]YesterdayGen!HI12</f>
        <v>96</v>
      </c>
      <c r="M22" s="1995">
        <f>[1]YesterdayGen!HJ12</f>
        <v>0</v>
      </c>
      <c r="N22" s="648">
        <f>[1]YesterdayGen!HK12</f>
        <v>52.524999999999999</v>
      </c>
      <c r="O22" s="27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90"/>
    </row>
    <row r="23" spans="1:31" ht="15">
      <c r="A23" s="122">
        <v>0.35416666666666702</v>
      </c>
      <c r="B23" s="123">
        <f t="shared" ref="B23:L23" si="8">B22/2+B24/2</f>
        <v>3230</v>
      </c>
      <c r="C23" s="124">
        <f t="shared" si="8"/>
        <v>631</v>
      </c>
      <c r="D23" s="125">
        <f t="shared" si="8"/>
        <v>1627.5</v>
      </c>
      <c r="E23" s="659">
        <f t="shared" si="8"/>
        <v>0</v>
      </c>
      <c r="F23" s="126">
        <f t="shared" si="8"/>
        <v>312</v>
      </c>
      <c r="G23" s="127">
        <f t="shared" si="8"/>
        <v>2813.5</v>
      </c>
      <c r="H23" s="128">
        <f t="shared" si="8"/>
        <v>37.5</v>
      </c>
      <c r="I23" s="128">
        <f>I22/2+I24/2</f>
        <v>0</v>
      </c>
      <c r="J23" s="129">
        <f t="shared" si="8"/>
        <v>72.5</v>
      </c>
      <c r="K23" s="130">
        <f t="shared" si="8"/>
        <v>86</v>
      </c>
      <c r="L23" s="131">
        <f t="shared" si="8"/>
        <v>159</v>
      </c>
      <c r="M23" s="1989">
        <f>M22/2+M24/2</f>
        <v>0</v>
      </c>
      <c r="N23" s="647">
        <f>N22/2+N24/2</f>
        <v>56.344999999999999</v>
      </c>
      <c r="O23" s="27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90"/>
    </row>
    <row r="24" spans="1:31" ht="15">
      <c r="A24" s="110">
        <v>0.375</v>
      </c>
      <c r="B24" s="111">
        <f>[1]YesterdayGen!GY13</f>
        <v>3231</v>
      </c>
      <c r="C24" s="112">
        <f>[1]YesterdayGen!GZ13</f>
        <v>631</v>
      </c>
      <c r="D24" s="113">
        <f>[1]YesterdayGen!HA13</f>
        <v>1578</v>
      </c>
      <c r="E24" s="113">
        <f>[1]YesterdayGen!HB13</f>
        <v>0</v>
      </c>
      <c r="F24" s="114">
        <f>[1]YesterdayGen!HC13</f>
        <v>396</v>
      </c>
      <c r="G24" s="115">
        <f>[1]YesterdayGen!HD13</f>
        <v>2859</v>
      </c>
      <c r="H24" s="116">
        <f>[1]YesterdayGen!HE13</f>
        <v>40</v>
      </c>
      <c r="I24" s="116">
        <f>[1]YesterdayGen!HF13</f>
        <v>0</v>
      </c>
      <c r="J24" s="117">
        <f>[1]YesterdayGen!HG13</f>
        <v>112</v>
      </c>
      <c r="K24" s="118">
        <f>[1]YesterdayGen!HH13</f>
        <v>76</v>
      </c>
      <c r="L24" s="119">
        <f>[1]YesterdayGen!HI13</f>
        <v>222</v>
      </c>
      <c r="M24" s="1995">
        <f>[1]YesterdayGen!HJ13</f>
        <v>0</v>
      </c>
      <c r="N24" s="648">
        <f>[1]YesterdayGen!HK13</f>
        <v>60.164999999999999</v>
      </c>
      <c r="O24" s="27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90"/>
    </row>
    <row r="25" spans="1:31" ht="15">
      <c r="A25" s="122">
        <v>0.39583333333333298</v>
      </c>
      <c r="B25" s="123">
        <f t="shared" ref="B25:L25" si="9">B24/2+B26/2</f>
        <v>3203</v>
      </c>
      <c r="C25" s="124">
        <f t="shared" si="9"/>
        <v>631</v>
      </c>
      <c r="D25" s="125">
        <f t="shared" si="9"/>
        <v>1527</v>
      </c>
      <c r="E25" s="659">
        <f t="shared" si="9"/>
        <v>0</v>
      </c>
      <c r="F25" s="126">
        <f t="shared" si="9"/>
        <v>336</v>
      </c>
      <c r="G25" s="127">
        <f t="shared" si="9"/>
        <v>2786</v>
      </c>
      <c r="H25" s="128">
        <f t="shared" si="9"/>
        <v>40</v>
      </c>
      <c r="I25" s="128">
        <f>I24/2+I26/2</f>
        <v>0</v>
      </c>
      <c r="J25" s="129">
        <f t="shared" si="9"/>
        <v>136.5</v>
      </c>
      <c r="K25" s="130">
        <f t="shared" si="9"/>
        <v>80</v>
      </c>
      <c r="L25" s="131">
        <f t="shared" si="9"/>
        <v>280.5</v>
      </c>
      <c r="M25" s="1989">
        <f>M24/2+M26/2</f>
        <v>0</v>
      </c>
      <c r="N25" s="647">
        <f>N24/2+N26/2</f>
        <v>30.0825</v>
      </c>
      <c r="O25" s="27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90"/>
      <c r="AD25" s="7" t="s">
        <v>4</v>
      </c>
    </row>
    <row r="26" spans="1:31" ht="15">
      <c r="A26" s="122">
        <v>0.41666666666666702</v>
      </c>
      <c r="B26" s="111">
        <f>[1]YesterdayGen!GY14</f>
        <v>3175</v>
      </c>
      <c r="C26" s="112">
        <f>[1]YesterdayGen!GZ14</f>
        <v>631</v>
      </c>
      <c r="D26" s="113">
        <f>[1]YesterdayGen!HA14</f>
        <v>1476</v>
      </c>
      <c r="E26" s="113">
        <f>[1]YesterdayGen!HB14</f>
        <v>0</v>
      </c>
      <c r="F26" s="114">
        <f>[1]YesterdayGen!HC14</f>
        <v>276</v>
      </c>
      <c r="G26" s="115">
        <f>[1]YesterdayGen!HD14</f>
        <v>2713</v>
      </c>
      <c r="H26" s="116">
        <f>[1]YesterdayGen!HE14</f>
        <v>40</v>
      </c>
      <c r="I26" s="116">
        <f>[1]YesterdayGen!HF14</f>
        <v>0</v>
      </c>
      <c r="J26" s="117">
        <f>[1]YesterdayGen!HG14</f>
        <v>161</v>
      </c>
      <c r="K26" s="118">
        <f>[1]YesterdayGen!HH14</f>
        <v>84</v>
      </c>
      <c r="L26" s="119">
        <f>[1]YesterdayGen!HI14</f>
        <v>339</v>
      </c>
      <c r="M26" s="1995">
        <f>[1]YesterdayGen!HJ14</f>
        <v>0</v>
      </c>
      <c r="N26" s="648">
        <f>[1]YesterdayGen!HK14</f>
        <v>0</v>
      </c>
      <c r="O26" s="27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90"/>
    </row>
    <row r="27" spans="1:31" ht="15">
      <c r="A27" s="110">
        <v>0.4375</v>
      </c>
      <c r="B27" s="123">
        <f t="shared" ref="B27:L27" si="10">B26/2+B28/2</f>
        <v>3184</v>
      </c>
      <c r="C27" s="124">
        <f t="shared" si="10"/>
        <v>766.5</v>
      </c>
      <c r="D27" s="125">
        <f t="shared" si="10"/>
        <v>1483.5</v>
      </c>
      <c r="E27" s="659">
        <f t="shared" si="10"/>
        <v>0</v>
      </c>
      <c r="F27" s="126">
        <f t="shared" si="10"/>
        <v>296.5</v>
      </c>
      <c r="G27" s="127">
        <f t="shared" si="10"/>
        <v>2763.5</v>
      </c>
      <c r="H27" s="128">
        <f t="shared" si="10"/>
        <v>40</v>
      </c>
      <c r="I27" s="128">
        <f>I26/2+I28/2</f>
        <v>0</v>
      </c>
      <c r="J27" s="129">
        <f t="shared" si="10"/>
        <v>157.5</v>
      </c>
      <c r="K27" s="130">
        <f t="shared" si="10"/>
        <v>91</v>
      </c>
      <c r="L27" s="131">
        <f t="shared" si="10"/>
        <v>363</v>
      </c>
      <c r="M27" s="1989">
        <f>M26/2+M28/2</f>
        <v>1</v>
      </c>
      <c r="N27" s="647">
        <f>N26/2+N28/2</f>
        <v>0</v>
      </c>
      <c r="O27" s="27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90"/>
    </row>
    <row r="28" spans="1:31" ht="15">
      <c r="A28" s="122">
        <v>0.45833333333333298</v>
      </c>
      <c r="B28" s="111">
        <f>[1]YesterdayGen!GY15</f>
        <v>3193</v>
      </c>
      <c r="C28" s="112">
        <f>[1]YesterdayGen!GZ15</f>
        <v>902</v>
      </c>
      <c r="D28" s="113">
        <f>[1]YesterdayGen!HA15</f>
        <v>1491</v>
      </c>
      <c r="E28" s="113">
        <f>[1]YesterdayGen!HB15</f>
        <v>0</v>
      </c>
      <c r="F28" s="114">
        <f>[1]YesterdayGen!HC15</f>
        <v>317</v>
      </c>
      <c r="G28" s="115">
        <f>[1]YesterdayGen!HD15</f>
        <v>2814</v>
      </c>
      <c r="H28" s="116">
        <f>[1]YesterdayGen!HE15</f>
        <v>40</v>
      </c>
      <c r="I28" s="116">
        <f>[1]YesterdayGen!HF15</f>
        <v>0</v>
      </c>
      <c r="J28" s="117">
        <f>[1]YesterdayGen!HG15</f>
        <v>154</v>
      </c>
      <c r="K28" s="118">
        <f>[1]YesterdayGen!HH15</f>
        <v>98</v>
      </c>
      <c r="L28" s="119">
        <f>[1]YesterdayGen!HI15</f>
        <v>387</v>
      </c>
      <c r="M28" s="1995">
        <f>[1]YesterdayGen!HJ15</f>
        <v>2</v>
      </c>
      <c r="N28" s="648">
        <f>[1]YesterdayGen!HK15</f>
        <v>0</v>
      </c>
      <c r="O28" s="27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90"/>
    </row>
    <row r="29" spans="1:31" ht="15">
      <c r="A29" s="122">
        <v>0.47916666666666702</v>
      </c>
      <c r="B29" s="123">
        <f t="shared" ref="B29:L29" si="11">B28/2+B30/2</f>
        <v>3200.5</v>
      </c>
      <c r="C29" s="124">
        <f t="shared" si="11"/>
        <v>902</v>
      </c>
      <c r="D29" s="125">
        <f t="shared" si="11"/>
        <v>1504</v>
      </c>
      <c r="E29" s="659">
        <f t="shared" si="11"/>
        <v>0</v>
      </c>
      <c r="F29" s="126">
        <f t="shared" si="11"/>
        <v>390.5</v>
      </c>
      <c r="G29" s="127">
        <f t="shared" si="11"/>
        <v>2902.5</v>
      </c>
      <c r="H29" s="128">
        <f t="shared" si="11"/>
        <v>40</v>
      </c>
      <c r="I29" s="128">
        <f>I28/2+I30/2</f>
        <v>0</v>
      </c>
      <c r="J29" s="129">
        <f t="shared" si="11"/>
        <v>154</v>
      </c>
      <c r="K29" s="130">
        <f t="shared" si="11"/>
        <v>101</v>
      </c>
      <c r="L29" s="131">
        <f t="shared" si="11"/>
        <v>387.5</v>
      </c>
      <c r="M29" s="1989">
        <f>M28/2+M30/2</f>
        <v>2.5</v>
      </c>
      <c r="N29" s="647">
        <f>N28/2+N30/2</f>
        <v>0</v>
      </c>
      <c r="O29" s="27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90"/>
    </row>
    <row r="30" spans="1:31" ht="15">
      <c r="A30" s="110">
        <v>0.5</v>
      </c>
      <c r="B30" s="111">
        <f>[1]YesterdayGen!GY16</f>
        <v>3208</v>
      </c>
      <c r="C30" s="112">
        <f>[1]YesterdayGen!GZ16</f>
        <v>902</v>
      </c>
      <c r="D30" s="113">
        <f>[1]YesterdayGen!HA16</f>
        <v>1517</v>
      </c>
      <c r="E30" s="113">
        <f>[1]YesterdayGen!HB16</f>
        <v>0</v>
      </c>
      <c r="F30" s="114">
        <f>[1]YesterdayGen!HC16</f>
        <v>464</v>
      </c>
      <c r="G30" s="115">
        <f>[1]YesterdayGen!HD16</f>
        <v>2991</v>
      </c>
      <c r="H30" s="116">
        <f>[1]YesterdayGen!HE16</f>
        <v>40</v>
      </c>
      <c r="I30" s="116">
        <f>[1]YesterdayGen!HF16</f>
        <v>0</v>
      </c>
      <c r="J30" s="117">
        <f>[1]YesterdayGen!HG16</f>
        <v>154</v>
      </c>
      <c r="K30" s="118">
        <f>[1]YesterdayGen!HH16</f>
        <v>104</v>
      </c>
      <c r="L30" s="119">
        <f>[1]YesterdayGen!HI16</f>
        <v>388</v>
      </c>
      <c r="M30" s="1995">
        <f>[1]YesterdayGen!HJ16</f>
        <v>3</v>
      </c>
      <c r="N30" s="648">
        <f>[1]YesterdayGen!HK16</f>
        <v>0</v>
      </c>
      <c r="O30" s="27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90"/>
    </row>
    <row r="31" spans="1:31" ht="15">
      <c r="A31" s="122">
        <v>0.52083333333333304</v>
      </c>
      <c r="B31" s="123">
        <f t="shared" ref="B31:L31" si="12">B30/2+B32/2</f>
        <v>3190</v>
      </c>
      <c r="C31" s="124">
        <f t="shared" si="12"/>
        <v>901.5</v>
      </c>
      <c r="D31" s="125">
        <f t="shared" si="12"/>
        <v>1657</v>
      </c>
      <c r="E31" s="659">
        <f t="shared" si="12"/>
        <v>0</v>
      </c>
      <c r="F31" s="126">
        <f t="shared" si="12"/>
        <v>478.5</v>
      </c>
      <c r="G31" s="127">
        <f t="shared" si="12"/>
        <v>3059</v>
      </c>
      <c r="H31" s="128">
        <f t="shared" si="12"/>
        <v>40</v>
      </c>
      <c r="I31" s="128">
        <f>I30/2+I32/2</f>
        <v>0</v>
      </c>
      <c r="J31" s="129">
        <f>J30/2+J32/2</f>
        <v>156</v>
      </c>
      <c r="K31" s="130">
        <f>K30/2+K32/2</f>
        <v>107</v>
      </c>
      <c r="L31" s="131">
        <f t="shared" si="12"/>
        <v>367.5</v>
      </c>
      <c r="M31" s="1989">
        <f>M30/2+M32/2</f>
        <v>3.5</v>
      </c>
      <c r="N31" s="647">
        <f>N30/2+N32/2</f>
        <v>0</v>
      </c>
      <c r="O31" s="27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90"/>
    </row>
    <row r="32" spans="1:31" ht="15">
      <c r="A32" s="122">
        <v>0.54166666666666696</v>
      </c>
      <c r="B32" s="111">
        <f>[1]YesterdayGen!GY17</f>
        <v>3172</v>
      </c>
      <c r="C32" s="112">
        <f>[1]YesterdayGen!GZ17</f>
        <v>901</v>
      </c>
      <c r="D32" s="113">
        <f>[1]YesterdayGen!HA17</f>
        <v>1797</v>
      </c>
      <c r="E32" s="113">
        <f>[1]YesterdayGen!HB17</f>
        <v>0</v>
      </c>
      <c r="F32" s="114">
        <f>[1]YesterdayGen!HC17</f>
        <v>493</v>
      </c>
      <c r="G32" s="115">
        <f>[1]YesterdayGen!HD17</f>
        <v>3127</v>
      </c>
      <c r="H32" s="116">
        <f>[1]YesterdayGen!HE17</f>
        <v>40</v>
      </c>
      <c r="I32" s="116">
        <f>[1]YesterdayGen!HF17</f>
        <v>0</v>
      </c>
      <c r="J32" s="117">
        <f>[1]YesterdayGen!HG17</f>
        <v>158</v>
      </c>
      <c r="K32" s="118">
        <f>[1]YesterdayGen!HH17</f>
        <v>110</v>
      </c>
      <c r="L32" s="119">
        <f>[1]YesterdayGen!HI17</f>
        <v>347</v>
      </c>
      <c r="M32" s="1995">
        <f>[1]YesterdayGen!HJ17</f>
        <v>4</v>
      </c>
      <c r="N32" s="648">
        <f>[1]YesterdayGen!HK18</f>
        <v>0</v>
      </c>
      <c r="O32" s="27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90"/>
    </row>
    <row r="33" spans="1:30" ht="15">
      <c r="A33" s="110">
        <v>0.5625</v>
      </c>
      <c r="B33" s="123">
        <f t="shared" ref="B33:L33" si="13">B32/2+B34/2</f>
        <v>3172</v>
      </c>
      <c r="C33" s="124">
        <f t="shared" si="13"/>
        <v>901</v>
      </c>
      <c r="D33" s="125">
        <f t="shared" si="13"/>
        <v>1797</v>
      </c>
      <c r="E33" s="659">
        <f t="shared" si="13"/>
        <v>0</v>
      </c>
      <c r="F33" s="126">
        <f t="shared" si="13"/>
        <v>493</v>
      </c>
      <c r="G33" s="127">
        <f t="shared" si="13"/>
        <v>3127</v>
      </c>
      <c r="H33" s="128">
        <f t="shared" si="13"/>
        <v>40</v>
      </c>
      <c r="I33" s="128">
        <f>I32/2+I34/2</f>
        <v>0</v>
      </c>
      <c r="J33" s="129">
        <f t="shared" si="13"/>
        <v>158</v>
      </c>
      <c r="K33" s="130">
        <f>K32/2+K34/2</f>
        <v>110</v>
      </c>
      <c r="L33" s="131">
        <f t="shared" si="13"/>
        <v>347</v>
      </c>
      <c r="M33" s="1989">
        <f>M32/2+M34/2</f>
        <v>4</v>
      </c>
      <c r="N33" s="647">
        <f>N32/2+N34/2</f>
        <v>0</v>
      </c>
      <c r="O33" s="27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90"/>
    </row>
    <row r="34" spans="1:30" ht="15">
      <c r="A34" s="122">
        <v>0.58333333333333304</v>
      </c>
      <c r="B34" s="111">
        <f>[1]YesterdayGen!GY17</f>
        <v>3172</v>
      </c>
      <c r="C34" s="112">
        <f>[1]YesterdayGen!GZ17</f>
        <v>901</v>
      </c>
      <c r="D34" s="113">
        <f>[1]YesterdayGen!HA17</f>
        <v>1797</v>
      </c>
      <c r="E34" s="113">
        <f>[1]YesterdayGen!HB17</f>
        <v>0</v>
      </c>
      <c r="F34" s="114">
        <f>[1]YesterdayGen!HC17</f>
        <v>493</v>
      </c>
      <c r="G34" s="115">
        <f>[1]YesterdayGen!HD17</f>
        <v>3127</v>
      </c>
      <c r="H34" s="116">
        <f>[1]YesterdayGen!HE17</f>
        <v>40</v>
      </c>
      <c r="I34" s="116">
        <f>[1]YesterdayGen!HF17</f>
        <v>0</v>
      </c>
      <c r="J34" s="117">
        <f>[1]YesterdayGen!HG17</f>
        <v>158</v>
      </c>
      <c r="K34" s="118">
        <f>[1]YesterdayGen!HH17</f>
        <v>110</v>
      </c>
      <c r="L34" s="119">
        <f>[1]YesterdayGen!HI17</f>
        <v>347</v>
      </c>
      <c r="M34" s="1995">
        <f>[1]YesterdayGen!HJ17</f>
        <v>4</v>
      </c>
      <c r="N34" s="648">
        <f>[1]YesterdayGen!HK18</f>
        <v>0</v>
      </c>
      <c r="O34" s="27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90"/>
    </row>
    <row r="35" spans="1:30" ht="15">
      <c r="A35" s="122">
        <v>0.60416666666666696</v>
      </c>
      <c r="B35" s="123">
        <f t="shared" ref="B35:L35" si="14">B34/2+B36/2</f>
        <v>3218</v>
      </c>
      <c r="C35" s="124">
        <f t="shared" si="14"/>
        <v>901</v>
      </c>
      <c r="D35" s="125">
        <f t="shared" si="14"/>
        <v>1749</v>
      </c>
      <c r="E35" s="659">
        <f t="shared" si="14"/>
        <v>0</v>
      </c>
      <c r="F35" s="126">
        <f t="shared" si="14"/>
        <v>471.5</v>
      </c>
      <c r="G35" s="127">
        <f t="shared" si="14"/>
        <v>3010</v>
      </c>
      <c r="H35" s="128">
        <f t="shared" si="14"/>
        <v>40</v>
      </c>
      <c r="I35" s="128">
        <f>I34/2+I36/2</f>
        <v>0</v>
      </c>
      <c r="J35" s="129">
        <f t="shared" si="14"/>
        <v>150</v>
      </c>
      <c r="K35" s="130">
        <f>K34/2+K36/2</f>
        <v>112</v>
      </c>
      <c r="L35" s="131">
        <f t="shared" si="14"/>
        <v>298</v>
      </c>
      <c r="M35" s="1989">
        <f>M34/2+M36/2</f>
        <v>4</v>
      </c>
      <c r="N35" s="647">
        <f>N34/2+N36/2</f>
        <v>0</v>
      </c>
      <c r="O35" s="27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90"/>
    </row>
    <row r="36" spans="1:30" ht="15">
      <c r="A36" s="110">
        <v>0.625</v>
      </c>
      <c r="B36" s="111">
        <f>[1]YesterdayGen!GY19</f>
        <v>3264</v>
      </c>
      <c r="C36" s="112">
        <f>[1]YesterdayGen!GZ19</f>
        <v>901</v>
      </c>
      <c r="D36" s="113">
        <f>[1]YesterdayGen!HA19</f>
        <v>1701</v>
      </c>
      <c r="E36" s="113">
        <f>[1]YesterdayGen!HB19</f>
        <v>0</v>
      </c>
      <c r="F36" s="114">
        <f>[1]YesterdayGen!HC19</f>
        <v>450</v>
      </c>
      <c r="G36" s="115">
        <f>[1]YesterdayGen!HD19</f>
        <v>2893</v>
      </c>
      <c r="H36" s="116">
        <f>[1]YesterdayGen!HE19</f>
        <v>40</v>
      </c>
      <c r="I36" s="116">
        <f>[1]YesterdayGen!HF19</f>
        <v>0</v>
      </c>
      <c r="J36" s="117">
        <f>[1]YesterdayGen!HG19</f>
        <v>142</v>
      </c>
      <c r="K36" s="118">
        <f>[1]YesterdayGen!HH19</f>
        <v>114</v>
      </c>
      <c r="L36" s="119">
        <f>[1]YesterdayGen!HI19</f>
        <v>249</v>
      </c>
      <c r="M36" s="1995">
        <f>[1]YesterdayGen!HJ19</f>
        <v>4</v>
      </c>
      <c r="N36" s="648">
        <f>[1]YesterdayGen!HK19</f>
        <v>0</v>
      </c>
      <c r="O36" s="27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90"/>
    </row>
    <row r="37" spans="1:30" ht="15">
      <c r="A37" s="122">
        <v>0.64583333333333304</v>
      </c>
      <c r="B37" s="123">
        <f t="shared" ref="B37:L37" si="15">B36/2+B38/2</f>
        <v>3238.5</v>
      </c>
      <c r="C37" s="124">
        <f t="shared" si="15"/>
        <v>901.5</v>
      </c>
      <c r="D37" s="125">
        <f t="shared" si="15"/>
        <v>1698.5</v>
      </c>
      <c r="E37" s="659">
        <f t="shared" si="15"/>
        <v>0</v>
      </c>
      <c r="F37" s="126">
        <f t="shared" si="15"/>
        <v>421.5</v>
      </c>
      <c r="G37" s="127">
        <f t="shared" si="15"/>
        <v>2851</v>
      </c>
      <c r="H37" s="128">
        <f t="shared" si="15"/>
        <v>40</v>
      </c>
      <c r="I37" s="128">
        <f>I36/2+I38/2</f>
        <v>0</v>
      </c>
      <c r="J37" s="129">
        <f t="shared" si="15"/>
        <v>144.5</v>
      </c>
      <c r="K37" s="130">
        <f>K36/2+K38/2</f>
        <v>117</v>
      </c>
      <c r="L37" s="131">
        <f t="shared" si="15"/>
        <v>198.5</v>
      </c>
      <c r="M37" s="1989">
        <f>M36/2+M38/2</f>
        <v>4</v>
      </c>
      <c r="N37" s="647">
        <f>N36/2+N38/2</f>
        <v>0</v>
      </c>
      <c r="O37" s="27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90"/>
    </row>
    <row r="38" spans="1:30" ht="15">
      <c r="A38" s="122">
        <v>0.66666666666666696</v>
      </c>
      <c r="B38" s="111">
        <f>[1]YesterdayGen!GY20</f>
        <v>3213</v>
      </c>
      <c r="C38" s="112">
        <f>[1]YesterdayGen!GZ20</f>
        <v>902</v>
      </c>
      <c r="D38" s="113">
        <f>[1]YesterdayGen!HA20</f>
        <v>1696</v>
      </c>
      <c r="E38" s="113">
        <f>[1]YesterdayGen!HB20</f>
        <v>0</v>
      </c>
      <c r="F38" s="114">
        <f>[1]YesterdayGen!HC20</f>
        <v>393</v>
      </c>
      <c r="G38" s="115">
        <f>[1]YesterdayGen!HD20</f>
        <v>2809</v>
      </c>
      <c r="H38" s="116">
        <f>[1]YesterdayGen!HE20</f>
        <v>40</v>
      </c>
      <c r="I38" s="116">
        <f>[1]YesterdayGen!HF20</f>
        <v>0</v>
      </c>
      <c r="J38" s="117">
        <f>[1]YesterdayGen!HG20</f>
        <v>147</v>
      </c>
      <c r="K38" s="118">
        <f>[1]YesterdayGen!HH20</f>
        <v>120</v>
      </c>
      <c r="L38" s="119">
        <f>[1]YesterdayGen!HI20</f>
        <v>148</v>
      </c>
      <c r="M38" s="1995">
        <f>[1]YesterdayGen!HJ20</f>
        <v>4</v>
      </c>
      <c r="N38" s="648">
        <f>[1]YesterdayGen!HK20</f>
        <v>0</v>
      </c>
      <c r="O38" s="27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90"/>
    </row>
    <row r="39" spans="1:30" ht="15">
      <c r="A39" s="110">
        <v>0.6875</v>
      </c>
      <c r="B39" s="1996">
        <f>B38/2+B40/2</f>
        <v>3228</v>
      </c>
      <c r="C39" s="124">
        <f t="shared" ref="C39:L39" si="16">C38/2+C40/2</f>
        <v>902</v>
      </c>
      <c r="D39" s="125">
        <f t="shared" si="16"/>
        <v>1708</v>
      </c>
      <c r="E39" s="659">
        <f t="shared" si="16"/>
        <v>0</v>
      </c>
      <c r="F39" s="126">
        <f t="shared" si="16"/>
        <v>411</v>
      </c>
      <c r="G39" s="127">
        <f t="shared" si="16"/>
        <v>2812</v>
      </c>
      <c r="H39" s="128">
        <f t="shared" si="16"/>
        <v>40</v>
      </c>
      <c r="I39" s="128">
        <f>I38/2+I40/2</f>
        <v>0</v>
      </c>
      <c r="J39" s="129">
        <f t="shared" si="16"/>
        <v>150.5</v>
      </c>
      <c r="K39" s="130">
        <f>K38/2+K40/2</f>
        <v>118</v>
      </c>
      <c r="L39" s="131">
        <f t="shared" si="16"/>
        <v>89</v>
      </c>
      <c r="M39" s="1989">
        <f>M38/2+M40/2</f>
        <v>2</v>
      </c>
      <c r="N39" s="647">
        <f>N38/2+N40/2</f>
        <v>0</v>
      </c>
      <c r="O39" s="27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90"/>
      <c r="AD39" s="7" t="s">
        <v>0</v>
      </c>
    </row>
    <row r="40" spans="1:30" ht="15">
      <c r="A40" s="122">
        <v>0.70833333333333304</v>
      </c>
      <c r="B40" s="111">
        <f>[1]YesterdayGen!GY21</f>
        <v>3243</v>
      </c>
      <c r="C40" s="112">
        <f>[1]YesterdayGen!GZ21</f>
        <v>902</v>
      </c>
      <c r="D40" s="113">
        <f>[1]YesterdayGen!HA21</f>
        <v>1720</v>
      </c>
      <c r="E40" s="113">
        <f>[1]YesterdayGen!HB21</f>
        <v>0</v>
      </c>
      <c r="F40" s="114">
        <f>[1]YesterdayGen!HC21</f>
        <v>429</v>
      </c>
      <c r="G40" s="115">
        <f>[1]YesterdayGen!HD21</f>
        <v>2815</v>
      </c>
      <c r="H40" s="116">
        <f>[1]YesterdayGen!HE21</f>
        <v>40</v>
      </c>
      <c r="I40" s="116">
        <f>[1]YesterdayGen!HF21</f>
        <v>0</v>
      </c>
      <c r="J40" s="117">
        <f>[1]YesterdayGen!HG21</f>
        <v>154</v>
      </c>
      <c r="K40" s="118">
        <f>[1]YesterdayGen!HH21</f>
        <v>116</v>
      </c>
      <c r="L40" s="119">
        <f>[1]YesterdayGen!HI21</f>
        <v>30</v>
      </c>
      <c r="M40" s="1995">
        <f>[1]YesterdayGen!HJ21</f>
        <v>0</v>
      </c>
      <c r="N40" s="648">
        <f>[1]YesterdayGen!HK21</f>
        <v>0</v>
      </c>
      <c r="O40" s="27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90"/>
    </row>
    <row r="41" spans="1:30" ht="15">
      <c r="A41" s="122">
        <v>0.72916666666666696</v>
      </c>
      <c r="B41" s="123">
        <f t="shared" ref="B41:L41" si="17">B40/2+B42/2</f>
        <v>3223</v>
      </c>
      <c r="C41" s="124">
        <f t="shared" si="17"/>
        <v>902</v>
      </c>
      <c r="D41" s="125">
        <f t="shared" si="17"/>
        <v>1700.5</v>
      </c>
      <c r="E41" s="659">
        <f t="shared" si="17"/>
        <v>0</v>
      </c>
      <c r="F41" s="126">
        <f t="shared" si="17"/>
        <v>617</v>
      </c>
      <c r="G41" s="127">
        <f t="shared" si="17"/>
        <v>2858.5</v>
      </c>
      <c r="H41" s="128">
        <f t="shared" si="17"/>
        <v>40</v>
      </c>
      <c r="I41" s="128">
        <f>I40/2+I42/2</f>
        <v>4.5</v>
      </c>
      <c r="J41" s="129">
        <f t="shared" si="17"/>
        <v>353.5</v>
      </c>
      <c r="K41" s="130">
        <f t="shared" si="17"/>
        <v>119</v>
      </c>
      <c r="L41" s="131">
        <f t="shared" si="17"/>
        <v>15</v>
      </c>
      <c r="M41" s="1989">
        <f>M40/2+M42/2</f>
        <v>3</v>
      </c>
      <c r="N41" s="647">
        <f>N40/2+N42/2</f>
        <v>0</v>
      </c>
      <c r="O41" s="27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90"/>
    </row>
    <row r="42" spans="1:30" ht="15.75">
      <c r="A42" s="110">
        <v>0.75</v>
      </c>
      <c r="B42" s="111">
        <f>[1]YesterdayGen!GY22</f>
        <v>3203</v>
      </c>
      <c r="C42" s="112">
        <f>[1]YesterdayGen!GZ22</f>
        <v>902</v>
      </c>
      <c r="D42" s="113">
        <f>[1]YesterdayGen!HA22</f>
        <v>1681</v>
      </c>
      <c r="E42" s="113">
        <f>[1]YesterdayGen!HB22</f>
        <v>0</v>
      </c>
      <c r="F42" s="114">
        <f>[1]YesterdayGen!HC22</f>
        <v>805</v>
      </c>
      <c r="G42" s="115">
        <f>[1]YesterdayGen!HD22</f>
        <v>2902</v>
      </c>
      <c r="H42" s="116">
        <f>[1]YesterdayGen!HE22</f>
        <v>40</v>
      </c>
      <c r="I42" s="116">
        <f>[1]YesterdayGen!HF22</f>
        <v>9</v>
      </c>
      <c r="J42" s="117">
        <f>[1]YesterdayGen!HG22</f>
        <v>553</v>
      </c>
      <c r="K42" s="118">
        <f>[1]YesterdayGen!HH22</f>
        <v>122</v>
      </c>
      <c r="L42" s="119">
        <f>[1]YesterdayGen!HI22</f>
        <v>0</v>
      </c>
      <c r="M42" s="1995">
        <f>[1]YesterdayGen!HJ22</f>
        <v>6</v>
      </c>
      <c r="N42" s="648">
        <f>[1]YesterdayGen!HK22</f>
        <v>0</v>
      </c>
      <c r="O42" s="27"/>
      <c r="R42" s="13"/>
      <c r="S42" s="13"/>
      <c r="T42" s="31"/>
      <c r="U42" s="31"/>
      <c r="V42" s="13"/>
      <c r="W42" s="13"/>
      <c r="X42" s="13"/>
      <c r="Y42" s="13"/>
      <c r="Z42" s="13"/>
      <c r="AA42" s="13"/>
      <c r="AB42" s="13"/>
      <c r="AC42" s="90"/>
    </row>
    <row r="43" spans="1:30" ht="15">
      <c r="A43" s="122">
        <v>0.77083333333333304</v>
      </c>
      <c r="B43" s="123">
        <f t="shared" ref="B43:L43" si="18">B42/2+B44/2</f>
        <v>3277.5</v>
      </c>
      <c r="C43" s="124">
        <f t="shared" si="18"/>
        <v>760</v>
      </c>
      <c r="D43" s="125">
        <f t="shared" si="18"/>
        <v>1724.5</v>
      </c>
      <c r="E43" s="659">
        <f t="shared" si="18"/>
        <v>0</v>
      </c>
      <c r="F43" s="126">
        <f t="shared" si="18"/>
        <v>1038.5</v>
      </c>
      <c r="G43" s="127">
        <f t="shared" si="18"/>
        <v>3128.5</v>
      </c>
      <c r="H43" s="128">
        <f t="shared" si="18"/>
        <v>40</v>
      </c>
      <c r="I43" s="128">
        <f>I42/2+I44/2</f>
        <v>4.5</v>
      </c>
      <c r="J43" s="129">
        <f t="shared" si="18"/>
        <v>576.5</v>
      </c>
      <c r="K43" s="130">
        <f t="shared" si="18"/>
        <v>123</v>
      </c>
      <c r="L43" s="131">
        <f t="shared" si="18"/>
        <v>0</v>
      </c>
      <c r="M43" s="1989">
        <f>M42/2+M44/2</f>
        <v>4.5</v>
      </c>
      <c r="N43" s="649">
        <f>N42/2+N44/2</f>
        <v>0</v>
      </c>
      <c r="O43" s="27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90"/>
    </row>
    <row r="44" spans="1:30" ht="15">
      <c r="A44" s="122">
        <v>0.79166666666666696</v>
      </c>
      <c r="B44" s="111">
        <f>[1]YesterdayGen!GY24</f>
        <v>3352</v>
      </c>
      <c r="C44" s="112">
        <f>[1]YesterdayGen!GZ24</f>
        <v>618</v>
      </c>
      <c r="D44" s="113">
        <f>[1]YesterdayGen!HA24</f>
        <v>1768</v>
      </c>
      <c r="E44" s="113">
        <f>[1]YesterdayGen!HB24</f>
        <v>0</v>
      </c>
      <c r="F44" s="114">
        <f>[1]YesterdayGen!HC24</f>
        <v>1272</v>
      </c>
      <c r="G44" s="115">
        <f>[1]YesterdayGen!HD24</f>
        <v>3355</v>
      </c>
      <c r="H44" s="116">
        <f>[1]YesterdayGen!HE24</f>
        <v>40</v>
      </c>
      <c r="I44" s="116">
        <f>[1]YesterdayGen!HF24</f>
        <v>0</v>
      </c>
      <c r="J44" s="117">
        <f>[1]YesterdayGen!HG24</f>
        <v>600</v>
      </c>
      <c r="K44" s="118">
        <f>[1]YesterdayGen!HH24</f>
        <v>124</v>
      </c>
      <c r="L44" s="119">
        <f>[1]YesterdayGen!HI24</f>
        <v>0</v>
      </c>
      <c r="M44" s="1995">
        <f>[1]YesterdayGen!HJ24</f>
        <v>3</v>
      </c>
      <c r="N44" s="648">
        <f>[1]YesterdayGen!HK24</f>
        <v>0</v>
      </c>
      <c r="O44" s="27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90"/>
    </row>
    <row r="45" spans="1:30" ht="15">
      <c r="A45" s="110">
        <v>0.8125</v>
      </c>
      <c r="B45" s="111">
        <f>[1]YesterdayGen!GY25</f>
        <v>3365</v>
      </c>
      <c r="C45" s="112">
        <f>[1]YesterdayGen!GZ25</f>
        <v>618</v>
      </c>
      <c r="D45" s="113">
        <f>[1]YesterdayGen!HA25</f>
        <v>1787</v>
      </c>
      <c r="E45" s="113">
        <f>[1]YesterdayGen!HB25</f>
        <v>0</v>
      </c>
      <c r="F45" s="114">
        <f>[1]YesterdayGen!HC25</f>
        <v>920</v>
      </c>
      <c r="G45" s="115">
        <f>[1]YesterdayGen!HD25</f>
        <v>3572</v>
      </c>
      <c r="H45" s="116">
        <f>[1]YesterdayGen!HE25</f>
        <v>40</v>
      </c>
      <c r="I45" s="116">
        <f>[1]YesterdayGen!HF25</f>
        <v>0</v>
      </c>
      <c r="J45" s="117">
        <f>[1]YesterdayGen!HG25</f>
        <v>420</v>
      </c>
      <c r="K45" s="118">
        <f>[1]YesterdayGen!HH25</f>
        <v>120</v>
      </c>
      <c r="L45" s="119">
        <f>[1]YesterdayGen!HI25</f>
        <v>0</v>
      </c>
      <c r="M45" s="1987">
        <f>[1]YesterdayGen!HJ25</f>
        <v>3</v>
      </c>
      <c r="N45" s="647">
        <f>N44/2+N46/2</f>
        <v>0</v>
      </c>
      <c r="O45" s="27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90"/>
    </row>
    <row r="46" spans="1:30" ht="15">
      <c r="A46" s="122">
        <v>0.83333333333333304</v>
      </c>
      <c r="B46" s="111">
        <f>[1]YesterdayGen!GY26</f>
        <v>3403</v>
      </c>
      <c r="C46" s="112">
        <f>[1]YesterdayGen!GZ26</f>
        <v>618</v>
      </c>
      <c r="D46" s="113">
        <f>[1]YesterdayGen!HA26</f>
        <v>1834</v>
      </c>
      <c r="E46" s="113">
        <f>[1]YesterdayGen!HB26</f>
        <v>0</v>
      </c>
      <c r="F46" s="114">
        <f>[1]YesterdayGen!HC26</f>
        <v>716</v>
      </c>
      <c r="G46" s="115">
        <f>[1]YesterdayGen!HD26</f>
        <v>3639</v>
      </c>
      <c r="H46" s="116">
        <f>[1]YesterdayGen!HE26</f>
        <v>40</v>
      </c>
      <c r="I46" s="116">
        <f>[1]YesterdayGen!HF26</f>
        <v>0</v>
      </c>
      <c r="J46" s="117">
        <f>[1]YesterdayGen!HG26</f>
        <v>384</v>
      </c>
      <c r="K46" s="118">
        <f>[1]YesterdayGen!HH26</f>
        <v>120</v>
      </c>
      <c r="L46" s="119">
        <f>[1]YesterdayGen!HI26</f>
        <v>0</v>
      </c>
      <c r="M46" s="1995">
        <f>[1]YesterdayGen!HJ26</f>
        <v>2</v>
      </c>
      <c r="N46" s="648">
        <f>[1]YesterdayGen!HK26</f>
        <v>0</v>
      </c>
      <c r="O46" s="27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90"/>
    </row>
    <row r="47" spans="1:30" ht="15">
      <c r="A47" s="122">
        <v>0.85416666666666696</v>
      </c>
      <c r="B47" s="123">
        <f t="shared" ref="B47:L47" si="19">B46/2+B48/2</f>
        <v>3383</v>
      </c>
      <c r="C47" s="124">
        <f t="shared" si="19"/>
        <v>618</v>
      </c>
      <c r="D47" s="125">
        <f t="shared" si="19"/>
        <v>1848.5</v>
      </c>
      <c r="E47" s="659">
        <f t="shared" si="19"/>
        <v>0</v>
      </c>
      <c r="F47" s="126">
        <f t="shared" si="19"/>
        <v>672.5</v>
      </c>
      <c r="G47" s="127">
        <f t="shared" si="19"/>
        <v>3678.5</v>
      </c>
      <c r="H47" s="128">
        <f t="shared" si="19"/>
        <v>40</v>
      </c>
      <c r="I47" s="128">
        <f t="shared" si="19"/>
        <v>0</v>
      </c>
      <c r="J47" s="129">
        <f t="shared" si="19"/>
        <v>337.5</v>
      </c>
      <c r="K47" s="130">
        <f t="shared" si="19"/>
        <v>120</v>
      </c>
      <c r="L47" s="131">
        <f t="shared" si="19"/>
        <v>0</v>
      </c>
      <c r="M47" s="1989">
        <f>M46/2+M48/2</f>
        <v>1</v>
      </c>
      <c r="N47" s="647">
        <f>N46/2+N48/2</f>
        <v>0</v>
      </c>
      <c r="O47" s="27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90"/>
    </row>
    <row r="48" spans="1:30" ht="15">
      <c r="A48" s="110">
        <v>0.875</v>
      </c>
      <c r="B48" s="111">
        <f>[1]YesterdayGen!GY27</f>
        <v>3363</v>
      </c>
      <c r="C48" s="112">
        <f>[1]YesterdayGen!GZ27</f>
        <v>618</v>
      </c>
      <c r="D48" s="113">
        <f>[1]YesterdayGen!HA27</f>
        <v>1863</v>
      </c>
      <c r="E48" s="113">
        <f>[1]YesterdayGen!HB27</f>
        <v>0</v>
      </c>
      <c r="F48" s="114">
        <f>[1]YesterdayGen!HC27</f>
        <v>629</v>
      </c>
      <c r="G48" s="115">
        <f>[1]YesterdayGen!HD27</f>
        <v>3718</v>
      </c>
      <c r="H48" s="116">
        <f>[1]YesterdayGen!HE27</f>
        <v>40</v>
      </c>
      <c r="I48" s="116">
        <f>[1]YesterdayGen!HF27</f>
        <v>0</v>
      </c>
      <c r="J48" s="117">
        <f>[1]YesterdayGen!HG27</f>
        <v>291</v>
      </c>
      <c r="K48" s="118">
        <f>[1]YesterdayGen!HH27</f>
        <v>120</v>
      </c>
      <c r="L48" s="119">
        <f>[1]YesterdayGen!HI27</f>
        <v>0</v>
      </c>
      <c r="M48" s="1995">
        <f>[1]YesterdayGen!HJ27</f>
        <v>0</v>
      </c>
      <c r="N48" s="648">
        <f>[1]YesterdayGen!HK27</f>
        <v>0</v>
      </c>
      <c r="O48" s="27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90"/>
    </row>
    <row r="49" spans="1:29" ht="15">
      <c r="A49" s="122">
        <v>0.89583333333333304</v>
      </c>
      <c r="B49" s="123">
        <f t="shared" ref="B49:L49" si="20">B48/2+B50/2</f>
        <v>3351.5</v>
      </c>
      <c r="C49" s="124">
        <f t="shared" si="20"/>
        <v>752</v>
      </c>
      <c r="D49" s="125">
        <f t="shared" si="20"/>
        <v>1849</v>
      </c>
      <c r="E49" s="659">
        <f t="shared" si="20"/>
        <v>0</v>
      </c>
      <c r="F49" s="126">
        <f t="shared" si="20"/>
        <v>541.5</v>
      </c>
      <c r="G49" s="127">
        <f t="shared" si="20"/>
        <v>3563</v>
      </c>
      <c r="H49" s="128">
        <f t="shared" si="20"/>
        <v>37.5</v>
      </c>
      <c r="I49" s="128">
        <f>I48/2+I50/2</f>
        <v>0</v>
      </c>
      <c r="J49" s="129">
        <f t="shared" si="20"/>
        <v>228.5</v>
      </c>
      <c r="K49" s="130">
        <f>K48/2+K50/2</f>
        <v>119</v>
      </c>
      <c r="L49" s="131">
        <f t="shared" si="20"/>
        <v>0</v>
      </c>
      <c r="M49" s="1989">
        <f>M48/2+M50/2</f>
        <v>1</v>
      </c>
      <c r="N49" s="647">
        <f>N48/2+N50/2</f>
        <v>0</v>
      </c>
      <c r="O49" s="27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90"/>
    </row>
    <row r="50" spans="1:29" ht="15.75">
      <c r="A50" s="122">
        <v>0.91666666666666696</v>
      </c>
      <c r="B50" s="111">
        <f>[1]YesterdayGen!GY28</f>
        <v>3340</v>
      </c>
      <c r="C50" s="112">
        <f>[1]YesterdayGen!GZ28</f>
        <v>886</v>
      </c>
      <c r="D50" s="113">
        <f>[1]YesterdayGen!HA28</f>
        <v>1835</v>
      </c>
      <c r="E50" s="113">
        <f>[1]YesterdayGen!HB28</f>
        <v>0</v>
      </c>
      <c r="F50" s="114">
        <f>[1]YesterdayGen!HC28</f>
        <v>454</v>
      </c>
      <c r="G50" s="115">
        <f>[1]YesterdayGen!HD28</f>
        <v>3408</v>
      </c>
      <c r="H50" s="116">
        <f>[1]YesterdayGen!HE28</f>
        <v>35</v>
      </c>
      <c r="I50" s="116">
        <f>[1]YesterdayGen!HF28</f>
        <v>0</v>
      </c>
      <c r="J50" s="117">
        <f>[1]YesterdayGen!HG28</f>
        <v>166</v>
      </c>
      <c r="K50" s="118">
        <f>[1]YesterdayGen!HH28</f>
        <v>118</v>
      </c>
      <c r="L50" s="119">
        <f>[1]YesterdayGen!HI28</f>
        <v>0</v>
      </c>
      <c r="M50" s="1995">
        <f>[1]YesterdayGen!HJ28</f>
        <v>2</v>
      </c>
      <c r="N50" s="648">
        <f>[1]YesterdayGen!HK28</f>
        <v>0</v>
      </c>
      <c r="O50" s="27"/>
      <c r="R50" s="13"/>
      <c r="S50" s="13"/>
      <c r="T50" s="13"/>
      <c r="U50" s="13"/>
      <c r="V50" s="13"/>
      <c r="W50" s="13"/>
      <c r="X50" s="13"/>
      <c r="Y50" s="13"/>
      <c r="Z50" s="31"/>
      <c r="AA50" s="31"/>
      <c r="AB50" s="31"/>
      <c r="AC50" s="90"/>
    </row>
    <row r="51" spans="1:29" ht="15.75">
      <c r="A51" s="110">
        <v>0.9375</v>
      </c>
      <c r="B51" s="123">
        <f t="shared" ref="B51:L51" si="21">B50/2+B52/2</f>
        <v>3308.5</v>
      </c>
      <c r="C51" s="124">
        <f t="shared" si="21"/>
        <v>894</v>
      </c>
      <c r="D51" s="125">
        <f t="shared" si="21"/>
        <v>1697.5</v>
      </c>
      <c r="E51" s="659">
        <f t="shared" si="21"/>
        <v>0</v>
      </c>
      <c r="F51" s="126">
        <f t="shared" si="21"/>
        <v>402.5</v>
      </c>
      <c r="G51" s="127">
        <f t="shared" si="21"/>
        <v>3362</v>
      </c>
      <c r="H51" s="128">
        <f>H50/2+H52/2</f>
        <v>35</v>
      </c>
      <c r="I51" s="128">
        <f>I50/2+I52/2</f>
        <v>0</v>
      </c>
      <c r="J51" s="129">
        <f t="shared" si="21"/>
        <v>150</v>
      </c>
      <c r="K51" s="130">
        <f t="shared" si="21"/>
        <v>115</v>
      </c>
      <c r="L51" s="131">
        <f t="shared" si="21"/>
        <v>0</v>
      </c>
      <c r="M51" s="1989">
        <f>M50/2+M52/2</f>
        <v>3.5</v>
      </c>
      <c r="N51" s="647">
        <f>N50/2+N52/2</f>
        <v>0</v>
      </c>
      <c r="O51" s="27"/>
      <c r="R51" s="13"/>
      <c r="S51" s="13"/>
      <c r="T51" s="13"/>
      <c r="U51" s="13"/>
      <c r="V51" s="13"/>
      <c r="W51" s="13"/>
      <c r="X51" s="13"/>
      <c r="Y51" s="13"/>
      <c r="Z51" s="31"/>
      <c r="AA51" s="31"/>
      <c r="AB51" s="31"/>
      <c r="AC51" s="90"/>
    </row>
    <row r="52" spans="1:29">
      <c r="A52" s="122">
        <v>0.95833333333333304</v>
      </c>
      <c r="B52" s="111">
        <f>[1]YesterdayGen!GY29</f>
        <v>3277</v>
      </c>
      <c r="C52" s="112">
        <f>[1]YesterdayGen!GZ29</f>
        <v>902</v>
      </c>
      <c r="D52" s="113">
        <f>[1]YesterdayGen!HA29</f>
        <v>1560</v>
      </c>
      <c r="E52" s="113">
        <f>[1]YesterdayGen!HB29</f>
        <v>0</v>
      </c>
      <c r="F52" s="114">
        <f>[1]YesterdayGen!HC29</f>
        <v>351</v>
      </c>
      <c r="G52" s="115">
        <f>[1]YesterdayGen!HD29</f>
        <v>3316</v>
      </c>
      <c r="H52" s="116">
        <f>[1]YesterdayGen!HE29</f>
        <v>35</v>
      </c>
      <c r="I52" s="116">
        <f>[1]YesterdayGen!HF29</f>
        <v>0</v>
      </c>
      <c r="J52" s="117">
        <f>[1]YesterdayGen!HG29</f>
        <v>134</v>
      </c>
      <c r="K52" s="118">
        <f>[1]YesterdayGen!HH29</f>
        <v>112</v>
      </c>
      <c r="L52" s="119">
        <f>[1]YesterdayGen!HI29</f>
        <v>0</v>
      </c>
      <c r="M52" s="1995">
        <f>[1]YesterdayGen!HJ29</f>
        <v>5</v>
      </c>
      <c r="N52" s="648">
        <f>[1]YesterdayGen!HK29</f>
        <v>0</v>
      </c>
      <c r="O52" s="27"/>
    </row>
    <row r="53" spans="1:29" ht="23.25" customHeight="1">
      <c r="A53" s="122">
        <v>0.97916666666666696</v>
      </c>
      <c r="B53" s="123">
        <f>B52/2+B54/2</f>
        <v>3338.5</v>
      </c>
      <c r="C53" s="124">
        <f t="shared" ref="C53:L53" si="22">C52/2+C54/2</f>
        <v>902.5</v>
      </c>
      <c r="D53" s="125">
        <f t="shared" si="22"/>
        <v>1497.5</v>
      </c>
      <c r="E53" s="659">
        <f t="shared" si="22"/>
        <v>0</v>
      </c>
      <c r="F53" s="126">
        <f t="shared" si="22"/>
        <v>279</v>
      </c>
      <c r="G53" s="127">
        <f t="shared" si="22"/>
        <v>3154</v>
      </c>
      <c r="H53" s="128">
        <f t="shared" si="22"/>
        <v>35</v>
      </c>
      <c r="I53" s="128">
        <f>I52/2+I54/2</f>
        <v>0</v>
      </c>
      <c r="J53" s="129">
        <f t="shared" si="22"/>
        <v>131.5</v>
      </c>
      <c r="K53" s="130">
        <f t="shared" si="22"/>
        <v>110</v>
      </c>
      <c r="L53" s="131">
        <f t="shared" si="22"/>
        <v>0</v>
      </c>
      <c r="M53" s="1989">
        <f>M52/2+M54/2</f>
        <v>3.5</v>
      </c>
      <c r="N53" s="647">
        <f>N52/2+N54/2</f>
        <v>0</v>
      </c>
      <c r="O53" s="27"/>
      <c r="S53" s="31" t="s">
        <v>29</v>
      </c>
      <c r="T53" s="13"/>
      <c r="U53" s="31" t="str">
        <f>[1]Forecast!G217</f>
        <v>29.0°C</v>
      </c>
      <c r="W53" s="31"/>
    </row>
    <row r="54" spans="1:29">
      <c r="A54" s="139" t="s">
        <v>8</v>
      </c>
      <c r="B54" s="111">
        <f>[1]YesterdayGen!GY30</f>
        <v>3400</v>
      </c>
      <c r="C54" s="112">
        <f>[1]YesterdayGen!GZ30</f>
        <v>903</v>
      </c>
      <c r="D54" s="113">
        <f>[1]YesterdayGen!HA30</f>
        <v>1435</v>
      </c>
      <c r="E54" s="113">
        <f>[1]YesterdayGen!HB30</f>
        <v>0</v>
      </c>
      <c r="F54" s="114">
        <f>[1]YesterdayGen!HC30</f>
        <v>207</v>
      </c>
      <c r="G54" s="115">
        <f>[1]YesterdayGen!HD30</f>
        <v>2992</v>
      </c>
      <c r="H54" s="116">
        <f>[1]YesterdayGen!HE30</f>
        <v>35</v>
      </c>
      <c r="I54" s="116">
        <f>[1]YesterdayGen!HF30</f>
        <v>0</v>
      </c>
      <c r="J54" s="117">
        <f>[1]YesterdayGen!HG30</f>
        <v>129</v>
      </c>
      <c r="K54" s="118">
        <f>[1]YesterdayGen!HH30</f>
        <v>108</v>
      </c>
      <c r="L54" s="119">
        <f>[1]YesterdayGen!HI30</f>
        <v>0</v>
      </c>
      <c r="M54" s="1995">
        <f>[1]YesterdayGen!HJ30</f>
        <v>2</v>
      </c>
      <c r="N54" s="648">
        <f>[1]YesterdayGen!HK30</f>
        <v>0</v>
      </c>
      <c r="O54" s="27"/>
    </row>
    <row r="55" spans="1:29">
      <c r="A55" s="27"/>
      <c r="B55" s="27"/>
      <c r="C55" s="27"/>
      <c r="D55" s="140"/>
      <c r="E55" s="140"/>
      <c r="F55" s="140"/>
      <c r="G55" s="140"/>
      <c r="H55" s="140"/>
      <c r="I55" s="140"/>
      <c r="J55" s="141"/>
      <c r="K55" s="141"/>
      <c r="L55" s="141"/>
      <c r="M55" s="141"/>
      <c r="N55" s="141"/>
      <c r="O55" s="27"/>
    </row>
    <row r="56" spans="1:29">
      <c r="A56" s="27"/>
      <c r="B56" s="27"/>
      <c r="C56" s="27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</row>
    <row r="57" spans="1:29" ht="15.75">
      <c r="A57" s="27"/>
      <c r="B57" s="27"/>
      <c r="C57" s="27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V57" s="31" t="s">
        <v>19</v>
      </c>
    </row>
    <row r="58" spans="1:29" ht="15.75">
      <c r="A58" s="27"/>
      <c r="B58" s="27"/>
      <c r="C58" s="27"/>
      <c r="D58" s="142"/>
      <c r="E58" s="142"/>
      <c r="F58" s="142"/>
      <c r="G58" s="142"/>
      <c r="H58" s="142"/>
      <c r="I58" s="142"/>
      <c r="J58" s="143"/>
      <c r="K58" s="144"/>
      <c r="L58" s="144"/>
      <c r="M58" s="144"/>
      <c r="N58" s="144"/>
      <c r="O58" s="144"/>
      <c r="V58" s="31" t="s">
        <v>6</v>
      </c>
    </row>
    <row r="59" spans="1:29" ht="15">
      <c r="A59" s="27"/>
      <c r="B59" s="27"/>
      <c r="C59" s="27"/>
      <c r="D59" s="33"/>
      <c r="E59" s="33"/>
      <c r="F59" s="47"/>
      <c r="G59" s="33"/>
      <c r="H59" s="47"/>
      <c r="I59" s="33"/>
      <c r="J59" s="145"/>
      <c r="K59" s="146"/>
      <c r="L59" s="147"/>
      <c r="M59" s="147"/>
      <c r="N59" s="147"/>
      <c r="O59" s="147"/>
      <c r="Z59" s="13"/>
      <c r="AA59" s="13"/>
      <c r="AB59" s="13"/>
    </row>
    <row r="60" spans="1:29" ht="15">
      <c r="F60" s="15">
        <f>SUM(B46:M46)</f>
        <v>10756</v>
      </c>
      <c r="Z60" s="13"/>
      <c r="AA60" s="13"/>
      <c r="AB60" s="13"/>
    </row>
    <row r="61" spans="1:29">
      <c r="F61" s="15"/>
    </row>
    <row r="62" spans="1:29">
      <c r="Y62" s="148"/>
    </row>
    <row r="63" spans="1:29">
      <c r="Y63" s="148"/>
    </row>
    <row r="64" spans="1:29" ht="15">
      <c r="Y64" s="13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pageMargins left="0.21" right="0.16" top="0.43" bottom="0.16" header="0.17" footer="11.46"/>
  <pageSetup paperSize="9" scale="7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8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76" customWidth="1"/>
    <col min="2" max="2" width="31.28515625" style="176" customWidth="1"/>
    <col min="3" max="12" width="7.7109375" style="174" customWidth="1"/>
    <col min="13" max="13" width="7.7109375" style="175" customWidth="1"/>
    <col min="14" max="14" width="7.7109375" style="174" customWidth="1"/>
    <col min="15" max="15" width="10.7109375" style="174" customWidth="1"/>
    <col min="16" max="19" width="7.7109375" style="174" customWidth="1"/>
    <col min="20" max="20" width="9.140625" style="174" customWidth="1"/>
    <col min="21" max="21" width="0.42578125" style="174" hidden="1" customWidth="1"/>
    <col min="22" max="22" width="7.7109375" style="174" customWidth="1"/>
    <col min="23" max="23" width="9.42578125" style="174" customWidth="1"/>
    <col min="24" max="28" width="7.7109375" style="174" customWidth="1"/>
    <col min="29" max="29" width="15.5703125" style="174" customWidth="1"/>
    <col min="30" max="30" width="12.7109375" style="176" customWidth="1"/>
    <col min="31" max="16384" width="9.140625" style="176"/>
  </cols>
  <sheetData>
    <row r="1" spans="1:31" s="169" customFormat="1" ht="22.5" customHeight="1" thickBot="1">
      <c r="A1" s="1861"/>
      <c r="B1" s="531">
        <v>43884</v>
      </c>
      <c r="C1" s="343"/>
      <c r="D1" s="343"/>
      <c r="E1" s="343"/>
      <c r="F1" s="343"/>
      <c r="G1" s="343"/>
      <c r="H1" s="343"/>
      <c r="I1" s="532"/>
      <c r="J1" s="343"/>
      <c r="K1" s="343"/>
      <c r="L1" s="343"/>
      <c r="M1" s="343"/>
      <c r="N1" s="343"/>
      <c r="O1" s="343"/>
      <c r="P1" s="343"/>
      <c r="Q1" s="343"/>
      <c r="R1" s="343"/>
      <c r="S1" s="1862" t="s">
        <v>171</v>
      </c>
      <c r="T1" s="343"/>
      <c r="U1" s="343"/>
      <c r="V1" s="166"/>
      <c r="W1" s="167"/>
      <c r="X1" s="343"/>
      <c r="Y1" s="343"/>
      <c r="Z1" s="343"/>
      <c r="AA1" s="1863"/>
      <c r="AB1" s="1863"/>
      <c r="AC1" s="1864"/>
      <c r="AD1" s="27"/>
      <c r="AE1" s="168"/>
    </row>
    <row r="2" spans="1:31" s="168" customFormat="1" ht="24" customHeight="1" thickBot="1">
      <c r="A2" s="344" t="s">
        <v>297</v>
      </c>
      <c r="B2" s="533" t="s">
        <v>298</v>
      </c>
      <c r="C2" s="1865">
        <v>4.1666666666666664E-2</v>
      </c>
      <c r="D2" s="1866">
        <v>8.3333333333333329E-2</v>
      </c>
      <c r="E2" s="1866">
        <v>0.125</v>
      </c>
      <c r="F2" s="1866">
        <v>0.16666666666666666</v>
      </c>
      <c r="G2" s="1866">
        <v>0.20833333333333334</v>
      </c>
      <c r="H2" s="1866">
        <v>0.25</v>
      </c>
      <c r="I2" s="1866">
        <v>0.29166666666666669</v>
      </c>
      <c r="J2" s="1866">
        <v>0.33333333333333331</v>
      </c>
      <c r="K2" s="1866">
        <v>0.375</v>
      </c>
      <c r="L2" s="1866">
        <v>0.41666666666666669</v>
      </c>
      <c r="M2" s="1866">
        <v>0.45833333333333331</v>
      </c>
      <c r="N2" s="1866">
        <v>0.5</v>
      </c>
      <c r="O2" s="1866">
        <v>0.54166666666666663</v>
      </c>
      <c r="P2" s="1866">
        <v>0.58333333333333337</v>
      </c>
      <c r="Q2" s="1866">
        <v>0.625</v>
      </c>
      <c r="R2" s="1866">
        <v>0.66666666666666663</v>
      </c>
      <c r="S2" s="1866">
        <v>0.70833333333333337</v>
      </c>
      <c r="T2" s="1866">
        <v>0.75</v>
      </c>
      <c r="U2" s="1866">
        <v>0.77083333333333337</v>
      </c>
      <c r="V2" s="1866">
        <v>0.79166666666666663</v>
      </c>
      <c r="W2" s="1866">
        <v>0.8125</v>
      </c>
      <c r="X2" s="1866">
        <v>0.83333333333333337</v>
      </c>
      <c r="Y2" s="1866">
        <v>0.875</v>
      </c>
      <c r="Z2" s="1866">
        <v>0.91666666666666663</v>
      </c>
      <c r="AA2" s="1866">
        <v>0.95833333333333337</v>
      </c>
      <c r="AB2" s="1867" t="s">
        <v>8</v>
      </c>
      <c r="AC2" s="534" t="s">
        <v>282</v>
      </c>
      <c r="AD2" s="27"/>
    </row>
    <row r="3" spans="1:31" s="170" customFormat="1" ht="12" customHeight="1">
      <c r="A3" s="1868">
        <v>1</v>
      </c>
      <c r="B3" s="535" t="s">
        <v>643</v>
      </c>
      <c r="C3" s="345">
        <v>35</v>
      </c>
      <c r="D3" s="346">
        <v>35</v>
      </c>
      <c r="E3" s="346">
        <v>35</v>
      </c>
      <c r="F3" s="346">
        <v>35</v>
      </c>
      <c r="G3" s="346">
        <v>35</v>
      </c>
      <c r="H3" s="346">
        <v>35</v>
      </c>
      <c r="I3" s="536">
        <v>35</v>
      </c>
      <c r="J3" s="346">
        <v>35</v>
      </c>
      <c r="K3" s="346">
        <v>40</v>
      </c>
      <c r="L3" s="346">
        <v>40</v>
      </c>
      <c r="M3" s="346">
        <v>40</v>
      </c>
      <c r="N3" s="346">
        <v>40</v>
      </c>
      <c r="O3" s="346">
        <v>40</v>
      </c>
      <c r="P3" s="346">
        <v>40</v>
      </c>
      <c r="Q3" s="346">
        <v>40</v>
      </c>
      <c r="R3" s="346">
        <v>40</v>
      </c>
      <c r="S3" s="346">
        <v>40</v>
      </c>
      <c r="T3" s="346">
        <v>40</v>
      </c>
      <c r="U3" s="346"/>
      <c r="V3" s="346">
        <v>40</v>
      </c>
      <c r="W3" s="346">
        <v>40</v>
      </c>
      <c r="X3" s="346">
        <v>40</v>
      </c>
      <c r="Y3" s="346">
        <v>40</v>
      </c>
      <c r="Z3" s="346">
        <v>35</v>
      </c>
      <c r="AA3" s="346">
        <v>35</v>
      </c>
      <c r="AB3" s="347">
        <v>35</v>
      </c>
      <c r="AC3" s="537">
        <v>906420</v>
      </c>
      <c r="AD3" s="27"/>
      <c r="AE3" s="90"/>
    </row>
    <row r="4" spans="1:31" s="170" customFormat="1" ht="12" customHeight="1">
      <c r="A4" s="1869">
        <v>2</v>
      </c>
      <c r="B4" s="538" t="s">
        <v>644</v>
      </c>
      <c r="C4" s="1870"/>
      <c r="D4" s="1871"/>
      <c r="E4" s="1871"/>
      <c r="F4" s="1871"/>
      <c r="G4" s="1871"/>
      <c r="H4" s="1871"/>
      <c r="I4" s="1872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49"/>
      <c r="Z4" s="349"/>
      <c r="AA4" s="349"/>
      <c r="AB4" s="350"/>
      <c r="AC4" s="539"/>
      <c r="AD4" s="27"/>
      <c r="AE4" s="90"/>
    </row>
    <row r="5" spans="1:31" s="170" customFormat="1" ht="12" customHeight="1">
      <c r="A5" s="1873">
        <v>3</v>
      </c>
      <c r="B5" s="540" t="s">
        <v>518</v>
      </c>
      <c r="C5" s="1874"/>
      <c r="D5" s="1875"/>
      <c r="E5" s="1875"/>
      <c r="F5" s="1875"/>
      <c r="G5" s="1875"/>
      <c r="H5" s="1875"/>
      <c r="I5" s="1872"/>
      <c r="J5" s="351"/>
      <c r="K5" s="351"/>
      <c r="L5" s="351"/>
      <c r="M5" s="351"/>
      <c r="N5" s="351"/>
      <c r="O5" s="351"/>
      <c r="P5" s="351"/>
      <c r="Q5" s="351"/>
      <c r="R5" s="351"/>
      <c r="S5" s="351"/>
      <c r="T5" s="351"/>
      <c r="U5" s="351"/>
      <c r="V5" s="351"/>
      <c r="W5" s="351"/>
      <c r="X5" s="351"/>
      <c r="Y5" s="351"/>
      <c r="Z5" s="351"/>
      <c r="AA5" s="351"/>
      <c r="AB5" s="352"/>
      <c r="AC5" s="541"/>
      <c r="AD5" s="27"/>
      <c r="AE5" s="90"/>
    </row>
    <row r="6" spans="1:31" s="170" customFormat="1" ht="12" customHeight="1">
      <c r="A6" s="1869">
        <v>4</v>
      </c>
      <c r="B6" s="542" t="s">
        <v>519</v>
      </c>
      <c r="C6" s="1876"/>
      <c r="D6" s="1877"/>
      <c r="E6" s="1877"/>
      <c r="F6" s="1877"/>
      <c r="G6" s="1877"/>
      <c r="H6" s="1877"/>
      <c r="I6" s="1872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353"/>
      <c r="W6" s="353"/>
      <c r="X6" s="353"/>
      <c r="Y6" s="353"/>
      <c r="Z6" s="353"/>
      <c r="AA6" s="353"/>
      <c r="AB6" s="354"/>
      <c r="AC6" s="543"/>
      <c r="AD6" s="27"/>
      <c r="AE6" s="90"/>
    </row>
    <row r="7" spans="1:31" s="170" customFormat="1" ht="12" customHeight="1">
      <c r="A7" s="1873">
        <v>5</v>
      </c>
      <c r="B7" s="544" t="s">
        <v>520</v>
      </c>
      <c r="C7" s="355"/>
      <c r="D7" s="356"/>
      <c r="E7" s="356"/>
      <c r="F7" s="356"/>
      <c r="G7" s="356"/>
      <c r="H7" s="356"/>
      <c r="I7" s="545"/>
      <c r="J7" s="356">
        <v>2</v>
      </c>
      <c r="K7" s="356">
        <v>8</v>
      </c>
      <c r="L7" s="356">
        <v>8</v>
      </c>
      <c r="M7" s="356">
        <v>8</v>
      </c>
      <c r="N7" s="356">
        <v>8</v>
      </c>
      <c r="O7" s="356">
        <v>8</v>
      </c>
      <c r="P7" s="356">
        <v>8</v>
      </c>
      <c r="Q7" s="356">
        <v>8</v>
      </c>
      <c r="R7" s="356">
        <v>8</v>
      </c>
      <c r="S7" s="356">
        <v>8</v>
      </c>
      <c r="T7" s="356">
        <v>11</v>
      </c>
      <c r="U7" s="356"/>
      <c r="V7" s="356">
        <v>17</v>
      </c>
      <c r="W7" s="356">
        <v>17</v>
      </c>
      <c r="X7" s="356">
        <v>17</v>
      </c>
      <c r="Y7" s="356">
        <v>17</v>
      </c>
      <c r="Z7" s="356">
        <v>0</v>
      </c>
      <c r="AA7" s="356"/>
      <c r="AB7" s="357">
        <v>0</v>
      </c>
      <c r="AC7" s="546">
        <v>142140</v>
      </c>
      <c r="AD7" s="27"/>
      <c r="AE7" s="90"/>
    </row>
    <row r="8" spans="1:31" s="170" customFormat="1" ht="12" customHeight="1">
      <c r="A8" s="1869"/>
      <c r="B8" s="544" t="s">
        <v>521</v>
      </c>
      <c r="C8" s="1878"/>
      <c r="D8" s="1879"/>
      <c r="E8" s="1879"/>
      <c r="F8" s="1879"/>
      <c r="G8" s="1879"/>
      <c r="H8" s="1879"/>
      <c r="I8" s="1880">
        <v>1</v>
      </c>
      <c r="J8" s="1879">
        <v>5</v>
      </c>
      <c r="K8" s="1879">
        <v>12</v>
      </c>
      <c r="L8" s="1879">
        <v>16</v>
      </c>
      <c r="M8" s="1879">
        <v>17</v>
      </c>
      <c r="N8" s="1879">
        <v>13</v>
      </c>
      <c r="O8" s="378">
        <v>18</v>
      </c>
      <c r="P8" s="378">
        <v>16</v>
      </c>
      <c r="Q8" s="378">
        <v>12</v>
      </c>
      <c r="R8" s="378">
        <v>7</v>
      </c>
      <c r="S8" s="378">
        <v>2</v>
      </c>
      <c r="T8" s="378"/>
      <c r="U8" s="378"/>
      <c r="V8" s="378"/>
      <c r="W8" s="378"/>
      <c r="X8" s="378"/>
      <c r="Y8" s="378"/>
      <c r="Z8" s="378"/>
      <c r="AA8" s="378"/>
      <c r="AB8" s="379"/>
      <c r="AC8" s="548">
        <v>111240</v>
      </c>
      <c r="AD8" s="27"/>
      <c r="AE8" s="90"/>
    </row>
    <row r="9" spans="1:31" s="170" customFormat="1" ht="12" customHeight="1">
      <c r="A9" s="1869">
        <v>6</v>
      </c>
      <c r="B9" s="549" t="s">
        <v>645</v>
      </c>
      <c r="C9" s="1881">
        <v>212</v>
      </c>
      <c r="D9" s="1882">
        <v>212</v>
      </c>
      <c r="E9" s="1882">
        <v>212</v>
      </c>
      <c r="F9" s="1882">
        <v>214</v>
      </c>
      <c r="G9" s="1882">
        <v>214</v>
      </c>
      <c r="H9" s="1882">
        <v>213</v>
      </c>
      <c r="I9" s="1883">
        <v>213</v>
      </c>
      <c r="J9" s="1882">
        <v>214</v>
      </c>
      <c r="K9" s="1882">
        <v>217</v>
      </c>
      <c r="L9" s="1882">
        <v>217</v>
      </c>
      <c r="M9" s="1882">
        <v>217</v>
      </c>
      <c r="N9" s="1882">
        <v>217</v>
      </c>
      <c r="O9" s="358">
        <v>218</v>
      </c>
      <c r="P9" s="358">
        <v>219</v>
      </c>
      <c r="Q9" s="358">
        <v>217</v>
      </c>
      <c r="R9" s="358">
        <v>216</v>
      </c>
      <c r="S9" s="358">
        <v>217</v>
      </c>
      <c r="T9" s="358">
        <v>216</v>
      </c>
      <c r="U9" s="358"/>
      <c r="V9" s="358">
        <v>216</v>
      </c>
      <c r="W9" s="358">
        <v>216</v>
      </c>
      <c r="X9" s="358">
        <v>216</v>
      </c>
      <c r="Y9" s="358">
        <v>215</v>
      </c>
      <c r="Z9" s="358">
        <v>214</v>
      </c>
      <c r="AA9" s="358">
        <v>215</v>
      </c>
      <c r="AB9" s="359">
        <v>215</v>
      </c>
      <c r="AC9" s="1884">
        <v>5059967</v>
      </c>
      <c r="AD9" s="27"/>
      <c r="AE9" s="90"/>
    </row>
    <row r="10" spans="1:31" s="170" customFormat="1" ht="12" customHeight="1">
      <c r="A10" s="1873">
        <v>7</v>
      </c>
      <c r="B10" s="552" t="s">
        <v>646</v>
      </c>
      <c r="C10" s="1885"/>
      <c r="D10" s="1871"/>
      <c r="E10" s="1871"/>
      <c r="F10" s="1871"/>
      <c r="G10" s="1871"/>
      <c r="H10" s="1871"/>
      <c r="I10" s="1872"/>
      <c r="J10" s="349"/>
      <c r="K10" s="349"/>
      <c r="L10" s="349"/>
      <c r="M10" s="349"/>
      <c r="N10" s="349"/>
      <c r="O10" s="349"/>
      <c r="P10" s="349"/>
      <c r="Q10" s="349"/>
      <c r="R10" s="349"/>
      <c r="S10" s="349"/>
      <c r="T10" s="349"/>
      <c r="U10" s="349"/>
      <c r="V10" s="349"/>
      <c r="W10" s="349"/>
      <c r="X10" s="349"/>
      <c r="Y10" s="349"/>
      <c r="Z10" s="349"/>
      <c r="AA10" s="349"/>
      <c r="AB10" s="350"/>
      <c r="AC10" s="539"/>
      <c r="AD10" s="27"/>
      <c r="AE10" s="90"/>
    </row>
    <row r="11" spans="1:31" s="170" customFormat="1" ht="12" customHeight="1">
      <c r="A11" s="1869">
        <v>8</v>
      </c>
      <c r="B11" s="540"/>
      <c r="C11" s="1874"/>
      <c r="D11" s="1875"/>
      <c r="E11" s="1875"/>
      <c r="F11" s="1875"/>
      <c r="G11" s="1875"/>
      <c r="H11" s="1875"/>
      <c r="I11" s="1872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  <c r="W11" s="351"/>
      <c r="X11" s="351"/>
      <c r="Y11" s="351"/>
      <c r="Z11" s="351"/>
      <c r="AA11" s="351"/>
      <c r="AB11" s="352"/>
      <c r="AC11" s="541"/>
      <c r="AD11" s="27"/>
      <c r="AE11" s="90"/>
    </row>
    <row r="12" spans="1:31" s="170" customFormat="1" ht="12" customHeight="1">
      <c r="A12" s="1873">
        <v>9</v>
      </c>
      <c r="B12" s="542" t="s">
        <v>647</v>
      </c>
      <c r="C12" s="355"/>
      <c r="D12" s="356"/>
      <c r="E12" s="356"/>
      <c r="F12" s="356"/>
      <c r="G12" s="356"/>
      <c r="H12" s="356"/>
      <c r="I12" s="545"/>
      <c r="J12" s="356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6"/>
      <c r="Y12" s="356"/>
      <c r="Z12" s="356"/>
      <c r="AA12" s="356"/>
      <c r="AB12" s="357"/>
      <c r="AC12" s="546"/>
      <c r="AD12" s="27"/>
      <c r="AE12" s="90"/>
    </row>
    <row r="13" spans="1:31" s="170" customFormat="1" ht="12" customHeight="1">
      <c r="A13" s="1869">
        <v>10</v>
      </c>
      <c r="B13" s="553" t="s">
        <v>648</v>
      </c>
      <c r="C13" s="355"/>
      <c r="D13" s="356"/>
      <c r="E13" s="356"/>
      <c r="F13" s="356"/>
      <c r="G13" s="356"/>
      <c r="H13" s="356"/>
      <c r="I13" s="545"/>
      <c r="J13" s="356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  <c r="AA13" s="356"/>
      <c r="AB13" s="357"/>
      <c r="AC13" s="546"/>
      <c r="AD13" s="27"/>
      <c r="AE13" s="90"/>
    </row>
    <row r="14" spans="1:31" s="170" customFormat="1" ht="12" customHeight="1">
      <c r="A14" s="1869"/>
      <c r="B14" s="553" t="s">
        <v>527</v>
      </c>
      <c r="C14" s="355"/>
      <c r="D14" s="356"/>
      <c r="E14" s="356"/>
      <c r="F14" s="356"/>
      <c r="G14" s="356"/>
      <c r="H14" s="356"/>
      <c r="I14" s="545"/>
      <c r="J14" s="356"/>
      <c r="K14" s="356"/>
      <c r="L14" s="356"/>
      <c r="M14" s="356"/>
      <c r="N14" s="356"/>
      <c r="O14" s="356"/>
      <c r="P14" s="356"/>
      <c r="Q14" s="356"/>
      <c r="R14" s="356"/>
      <c r="S14" s="356"/>
      <c r="T14" s="356">
        <v>17</v>
      </c>
      <c r="U14" s="356"/>
      <c r="V14" s="356">
        <v>34</v>
      </c>
      <c r="W14" s="356">
        <v>34</v>
      </c>
      <c r="X14" s="356">
        <v>34</v>
      </c>
      <c r="Y14" s="356">
        <v>34</v>
      </c>
      <c r="Z14" s="356">
        <v>0</v>
      </c>
      <c r="AA14" s="356"/>
      <c r="AB14" s="357">
        <v>0</v>
      </c>
      <c r="AC14" s="546">
        <v>118407</v>
      </c>
      <c r="AD14" s="27"/>
      <c r="AE14" s="90"/>
    </row>
    <row r="15" spans="1:31" s="170" customFormat="1" ht="12" customHeight="1">
      <c r="A15" s="1869">
        <v>12</v>
      </c>
      <c r="B15" s="538" t="s">
        <v>526</v>
      </c>
      <c r="C15" s="360"/>
      <c r="D15" s="349"/>
      <c r="E15" s="349"/>
      <c r="F15" s="349"/>
      <c r="G15" s="349"/>
      <c r="H15" s="349"/>
      <c r="I15" s="554"/>
      <c r="J15" s="349"/>
      <c r="K15" s="349">
        <v>56</v>
      </c>
      <c r="L15" s="349">
        <v>56</v>
      </c>
      <c r="M15" s="349">
        <v>56</v>
      </c>
      <c r="N15" s="349">
        <v>56</v>
      </c>
      <c r="O15" s="349">
        <v>56</v>
      </c>
      <c r="P15" s="349">
        <v>72</v>
      </c>
      <c r="Q15" s="349">
        <v>72</v>
      </c>
      <c r="R15" s="349">
        <v>72</v>
      </c>
      <c r="S15" s="349">
        <v>72</v>
      </c>
      <c r="T15" s="349">
        <v>78</v>
      </c>
      <c r="U15" s="349"/>
      <c r="V15" s="349">
        <v>50</v>
      </c>
      <c r="W15" s="349">
        <v>60</v>
      </c>
      <c r="X15" s="349">
        <v>64</v>
      </c>
      <c r="Y15" s="349">
        <v>64</v>
      </c>
      <c r="Z15" s="349">
        <v>64</v>
      </c>
      <c r="AA15" s="349">
        <v>64</v>
      </c>
      <c r="AB15" s="350">
        <v>64</v>
      </c>
      <c r="AC15" s="555">
        <v>978432</v>
      </c>
      <c r="AD15" s="27"/>
      <c r="AE15" s="90"/>
    </row>
    <row r="16" spans="1:31" s="170" customFormat="1" ht="12" customHeight="1">
      <c r="A16" s="1869"/>
      <c r="B16" s="538" t="s">
        <v>525</v>
      </c>
      <c r="C16" s="1885"/>
      <c r="D16" s="1871"/>
      <c r="E16" s="1871"/>
      <c r="F16" s="1871"/>
      <c r="G16" s="1871"/>
      <c r="H16" s="1871"/>
      <c r="I16" s="1872"/>
      <c r="J16" s="349">
        <v>5</v>
      </c>
      <c r="K16" s="349">
        <v>17</v>
      </c>
      <c r="L16" s="349">
        <v>17</v>
      </c>
      <c r="M16" s="349">
        <v>17</v>
      </c>
      <c r="N16" s="349">
        <v>17</v>
      </c>
      <c r="O16" s="349">
        <v>17</v>
      </c>
      <c r="P16" s="349">
        <v>17</v>
      </c>
      <c r="Q16" s="349">
        <v>17</v>
      </c>
      <c r="R16" s="349">
        <v>17</v>
      </c>
      <c r="S16" s="349">
        <v>17</v>
      </c>
      <c r="T16" s="349">
        <v>17</v>
      </c>
      <c r="U16" s="349"/>
      <c r="V16" s="349">
        <v>17</v>
      </c>
      <c r="W16" s="349">
        <v>17</v>
      </c>
      <c r="X16" s="349">
        <v>17</v>
      </c>
      <c r="Y16" s="349">
        <v>17</v>
      </c>
      <c r="Z16" s="349">
        <v>17</v>
      </c>
      <c r="AA16" s="349">
        <v>17</v>
      </c>
      <c r="AB16" s="350">
        <v>17</v>
      </c>
      <c r="AC16" s="556">
        <v>287709</v>
      </c>
      <c r="AD16" s="27"/>
      <c r="AE16" s="90"/>
    </row>
    <row r="17" spans="1:31" s="170" customFormat="1" ht="12" customHeight="1">
      <c r="A17" s="1869"/>
      <c r="B17" s="538" t="s">
        <v>556</v>
      </c>
      <c r="C17" s="1885"/>
      <c r="D17" s="1871"/>
      <c r="E17" s="1871"/>
      <c r="F17" s="1871"/>
      <c r="G17" s="1871"/>
      <c r="H17" s="1871"/>
      <c r="I17" s="1872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  <c r="AB17" s="350"/>
      <c r="AC17" s="556"/>
      <c r="AD17" s="27"/>
      <c r="AE17" s="90"/>
    </row>
    <row r="18" spans="1:31" s="170" customFormat="1" ht="12" customHeight="1">
      <c r="A18" s="1869">
        <v>14</v>
      </c>
      <c r="B18" s="542" t="s">
        <v>550</v>
      </c>
      <c r="C18" s="1876"/>
      <c r="D18" s="1877"/>
      <c r="E18" s="1877"/>
      <c r="F18" s="1877"/>
      <c r="G18" s="1877"/>
      <c r="H18" s="1877"/>
      <c r="I18" s="1872"/>
      <c r="J18" s="353"/>
      <c r="K18" s="353">
        <v>7</v>
      </c>
      <c r="L18" s="353">
        <v>40</v>
      </c>
      <c r="M18" s="353">
        <v>33</v>
      </c>
      <c r="N18" s="353">
        <v>33</v>
      </c>
      <c r="O18" s="353">
        <v>32</v>
      </c>
      <c r="P18" s="353">
        <v>32</v>
      </c>
      <c r="Q18" s="353">
        <v>32</v>
      </c>
      <c r="R18" s="353">
        <v>32</v>
      </c>
      <c r="S18" s="353">
        <v>32</v>
      </c>
      <c r="T18" s="353">
        <v>32</v>
      </c>
      <c r="U18" s="353"/>
      <c r="V18" s="353">
        <v>32</v>
      </c>
      <c r="W18" s="353"/>
      <c r="X18" s="353"/>
      <c r="Y18" s="353"/>
      <c r="Z18" s="353"/>
      <c r="AA18" s="353"/>
      <c r="AB18" s="354">
        <v>0</v>
      </c>
      <c r="AC18" s="543">
        <v>339008</v>
      </c>
      <c r="AD18" s="27"/>
      <c r="AE18" s="90"/>
    </row>
    <row r="19" spans="1:31" s="170" customFormat="1" ht="12" customHeight="1">
      <c r="A19" s="1873">
        <v>15</v>
      </c>
      <c r="B19" s="553" t="s">
        <v>493</v>
      </c>
      <c r="C19" s="355"/>
      <c r="D19" s="356"/>
      <c r="E19" s="356"/>
      <c r="F19" s="356"/>
      <c r="G19" s="356"/>
      <c r="H19" s="356"/>
      <c r="I19" s="545"/>
      <c r="J19" s="356"/>
      <c r="K19" s="356"/>
      <c r="L19" s="356"/>
      <c r="M19" s="356"/>
      <c r="N19" s="356"/>
      <c r="O19" s="356"/>
      <c r="P19" s="356"/>
      <c r="Q19" s="356"/>
      <c r="R19" s="356"/>
      <c r="S19" s="356"/>
      <c r="T19" s="356"/>
      <c r="U19" s="356"/>
      <c r="V19" s="356"/>
      <c r="W19" s="356"/>
      <c r="X19" s="356"/>
      <c r="Y19" s="356"/>
      <c r="Z19" s="356"/>
      <c r="AA19" s="356"/>
      <c r="AB19" s="357"/>
      <c r="AC19" s="546"/>
      <c r="AD19" s="27"/>
      <c r="AE19" s="90"/>
    </row>
    <row r="20" spans="1:31" s="170" customFormat="1" ht="12" customHeight="1">
      <c r="A20" s="1869">
        <v>16</v>
      </c>
      <c r="B20" s="535" t="s">
        <v>494</v>
      </c>
      <c r="C20" s="1881"/>
      <c r="D20" s="1882"/>
      <c r="E20" s="1882"/>
      <c r="F20" s="1882"/>
      <c r="G20" s="1882"/>
      <c r="H20" s="1882"/>
      <c r="I20" s="1883"/>
      <c r="J20" s="1882"/>
      <c r="K20" s="1882"/>
      <c r="L20" s="1882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8"/>
      <c r="AB20" s="359"/>
      <c r="AC20" s="551"/>
      <c r="AD20" s="27"/>
      <c r="AE20" s="90"/>
    </row>
    <row r="21" spans="1:31" s="170" customFormat="1" ht="12" customHeight="1">
      <c r="A21" s="1873">
        <v>17</v>
      </c>
      <c r="B21" s="538" t="s">
        <v>496</v>
      </c>
      <c r="C21" s="1886">
        <v>300</v>
      </c>
      <c r="D21" s="1887">
        <v>300</v>
      </c>
      <c r="E21" s="1887">
        <v>300</v>
      </c>
      <c r="F21" s="1887">
        <v>250</v>
      </c>
      <c r="G21" s="1887">
        <v>250</v>
      </c>
      <c r="H21" s="1887">
        <v>280</v>
      </c>
      <c r="I21" s="1888">
        <v>335</v>
      </c>
      <c r="J21" s="361">
        <v>335</v>
      </c>
      <c r="K21" s="361">
        <v>300</v>
      </c>
      <c r="L21" s="361">
        <v>300</v>
      </c>
      <c r="M21" s="361">
        <v>300</v>
      </c>
      <c r="N21" s="361">
        <v>300</v>
      </c>
      <c r="O21" s="361">
        <v>335</v>
      </c>
      <c r="P21" s="361">
        <v>335</v>
      </c>
      <c r="Q21" s="361">
        <v>335</v>
      </c>
      <c r="R21" s="361">
        <v>280</v>
      </c>
      <c r="S21" s="361">
        <v>280</v>
      </c>
      <c r="T21" s="361">
        <v>280</v>
      </c>
      <c r="U21" s="361"/>
      <c r="V21" s="361">
        <v>335</v>
      </c>
      <c r="W21" s="361">
        <v>335</v>
      </c>
      <c r="X21" s="361">
        <v>335</v>
      </c>
      <c r="Y21" s="361">
        <v>335</v>
      </c>
      <c r="Z21" s="361">
        <v>300</v>
      </c>
      <c r="AA21" s="361">
        <v>280</v>
      </c>
      <c r="AB21" s="362">
        <v>335</v>
      </c>
      <c r="AC21" s="557">
        <v>7389067</v>
      </c>
      <c r="AD21" s="27"/>
      <c r="AE21" s="90"/>
    </row>
    <row r="22" spans="1:31" s="170" customFormat="1" ht="12" customHeight="1">
      <c r="A22" s="1869">
        <v>18</v>
      </c>
      <c r="B22" s="558" t="s">
        <v>509</v>
      </c>
      <c r="C22" s="1874"/>
      <c r="D22" s="1875"/>
      <c r="E22" s="1875"/>
      <c r="F22" s="1875"/>
      <c r="G22" s="1875"/>
      <c r="H22" s="1875"/>
      <c r="I22" s="1872"/>
      <c r="J22" s="351">
        <v>3</v>
      </c>
      <c r="K22" s="351">
        <v>15</v>
      </c>
      <c r="L22" s="351"/>
      <c r="M22" s="351"/>
      <c r="N22" s="351"/>
      <c r="O22" s="351"/>
      <c r="P22" s="351"/>
      <c r="Q22" s="351"/>
      <c r="R22" s="351"/>
      <c r="S22" s="351"/>
      <c r="T22" s="351">
        <v>12</v>
      </c>
      <c r="U22" s="351"/>
      <c r="V22" s="351">
        <v>63</v>
      </c>
      <c r="W22" s="351"/>
      <c r="X22" s="351"/>
      <c r="Y22" s="351"/>
      <c r="Z22" s="351"/>
      <c r="AA22" s="351"/>
      <c r="AB22" s="352">
        <v>0</v>
      </c>
      <c r="AC22" s="541">
        <v>135491</v>
      </c>
      <c r="AD22" s="27"/>
      <c r="AE22" s="90"/>
    </row>
    <row r="23" spans="1:31" s="170" customFormat="1" ht="12" customHeight="1">
      <c r="A23" s="1873">
        <v>19</v>
      </c>
      <c r="B23" s="559" t="s">
        <v>979</v>
      </c>
      <c r="C23" s="1876"/>
      <c r="D23" s="1877"/>
      <c r="E23" s="1877"/>
      <c r="F23" s="1877"/>
      <c r="G23" s="1877"/>
      <c r="H23" s="1877"/>
      <c r="I23" s="1872"/>
      <c r="J23" s="353"/>
      <c r="K23" s="353"/>
      <c r="L23" s="353"/>
      <c r="M23" s="353">
        <v>8</v>
      </c>
      <c r="N23" s="353">
        <v>8</v>
      </c>
      <c r="O23" s="353">
        <v>8</v>
      </c>
      <c r="P23" s="353"/>
      <c r="Q23" s="353"/>
      <c r="R23" s="353"/>
      <c r="S23" s="353"/>
      <c r="T23" s="353"/>
      <c r="U23" s="353"/>
      <c r="V23" s="353"/>
      <c r="W23" s="353"/>
      <c r="X23" s="353"/>
      <c r="Y23" s="353"/>
      <c r="Z23" s="353"/>
      <c r="AA23" s="353"/>
      <c r="AB23" s="354">
        <v>0</v>
      </c>
      <c r="AC23" s="543">
        <v>33455</v>
      </c>
      <c r="AD23" s="27"/>
      <c r="AE23" s="90"/>
    </row>
    <row r="24" spans="1:31" s="170" customFormat="1" ht="12" customHeight="1">
      <c r="A24" s="1869">
        <v>20</v>
      </c>
      <c r="B24" s="553" t="s">
        <v>478</v>
      </c>
      <c r="C24" s="355"/>
      <c r="D24" s="356"/>
      <c r="E24" s="356"/>
      <c r="F24" s="356"/>
      <c r="G24" s="356"/>
      <c r="H24" s="356"/>
      <c r="I24" s="545"/>
      <c r="J24" s="356"/>
      <c r="K24" s="356"/>
      <c r="L24" s="356"/>
      <c r="M24" s="356"/>
      <c r="N24" s="356"/>
      <c r="O24" s="356"/>
      <c r="P24" s="356"/>
      <c r="Q24" s="356"/>
      <c r="R24" s="356"/>
      <c r="S24" s="356"/>
      <c r="T24" s="356"/>
      <c r="U24" s="356"/>
      <c r="V24" s="356"/>
      <c r="W24" s="356"/>
      <c r="X24" s="356"/>
      <c r="Y24" s="356"/>
      <c r="Z24" s="356"/>
      <c r="AA24" s="356"/>
      <c r="AB24" s="357"/>
      <c r="AC24" s="546"/>
      <c r="AD24" s="27"/>
      <c r="AE24" s="90"/>
    </row>
    <row r="25" spans="1:31" s="170" customFormat="1" ht="12" customHeight="1">
      <c r="A25" s="1873">
        <v>21</v>
      </c>
      <c r="B25" s="535" t="s">
        <v>710</v>
      </c>
      <c r="C25" s="1881"/>
      <c r="D25" s="1882"/>
      <c r="E25" s="1882"/>
      <c r="F25" s="1882"/>
      <c r="G25" s="1882"/>
      <c r="H25" s="1882"/>
      <c r="I25" s="1883"/>
      <c r="J25" s="1882"/>
      <c r="K25" s="1882"/>
      <c r="L25" s="1882"/>
      <c r="M25" s="1882"/>
      <c r="N25" s="1882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9"/>
      <c r="AC25" s="551"/>
      <c r="AD25" s="27"/>
      <c r="AE25" s="90"/>
    </row>
    <row r="26" spans="1:31" s="170" customFormat="1" ht="12" customHeight="1">
      <c r="A26" s="1869">
        <v>22</v>
      </c>
      <c r="B26" s="538" t="s">
        <v>479</v>
      </c>
      <c r="C26" s="360">
        <v>130</v>
      </c>
      <c r="D26" s="349">
        <v>130</v>
      </c>
      <c r="E26" s="349">
        <v>130</v>
      </c>
      <c r="F26" s="349">
        <v>130</v>
      </c>
      <c r="G26" s="349">
        <v>130</v>
      </c>
      <c r="H26" s="349">
        <v>130</v>
      </c>
      <c r="I26" s="554">
        <v>130</v>
      </c>
      <c r="J26" s="349">
        <v>130</v>
      </c>
      <c r="K26" s="349">
        <v>130</v>
      </c>
      <c r="L26" s="349">
        <v>144</v>
      </c>
      <c r="M26" s="349">
        <v>140</v>
      </c>
      <c r="N26" s="349">
        <v>138</v>
      </c>
      <c r="O26" s="349">
        <v>137</v>
      </c>
      <c r="P26" s="349">
        <v>140</v>
      </c>
      <c r="Q26" s="349">
        <v>140</v>
      </c>
      <c r="R26" s="349">
        <v>140</v>
      </c>
      <c r="S26" s="349">
        <v>140</v>
      </c>
      <c r="T26" s="349">
        <v>140</v>
      </c>
      <c r="U26" s="349"/>
      <c r="V26" s="349">
        <v>140</v>
      </c>
      <c r="W26" s="349">
        <v>140</v>
      </c>
      <c r="X26" s="349">
        <v>170</v>
      </c>
      <c r="Y26" s="349">
        <v>170</v>
      </c>
      <c r="Z26" s="349">
        <v>170</v>
      </c>
      <c r="AA26" s="349">
        <v>130</v>
      </c>
      <c r="AB26" s="350">
        <v>130</v>
      </c>
      <c r="AC26" s="555">
        <v>3336531</v>
      </c>
      <c r="AD26" s="27"/>
      <c r="AE26" s="90"/>
    </row>
    <row r="27" spans="1:31" s="170" customFormat="1" ht="12" customHeight="1">
      <c r="A27" s="1873">
        <v>23</v>
      </c>
      <c r="B27" s="540" t="s">
        <v>481</v>
      </c>
      <c r="C27" s="1889"/>
      <c r="D27" s="1890"/>
      <c r="E27" s="1890"/>
      <c r="F27" s="1890"/>
      <c r="G27" s="1890"/>
      <c r="H27" s="1890"/>
      <c r="I27" s="1891"/>
      <c r="J27" s="1892"/>
      <c r="K27" s="1892"/>
      <c r="L27" s="1892"/>
      <c r="M27" s="1892"/>
      <c r="N27" s="1892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366"/>
      <c r="AC27" s="561"/>
      <c r="AD27" s="27"/>
      <c r="AE27" s="90"/>
    </row>
    <row r="28" spans="1:31" s="170" customFormat="1" ht="12" customHeight="1">
      <c r="A28" s="1869">
        <v>24</v>
      </c>
      <c r="B28" s="542" t="s">
        <v>955</v>
      </c>
      <c r="C28" s="1876"/>
      <c r="D28" s="1877"/>
      <c r="E28" s="1877"/>
      <c r="F28" s="1877"/>
      <c r="G28" s="1877"/>
      <c r="H28" s="1877"/>
      <c r="I28" s="1872"/>
      <c r="J28" s="353"/>
      <c r="K28" s="353"/>
      <c r="L28" s="353"/>
      <c r="M28" s="353"/>
      <c r="N28" s="353"/>
      <c r="O28" s="353"/>
      <c r="P28" s="353"/>
      <c r="Q28" s="353"/>
      <c r="R28" s="353"/>
      <c r="S28" s="353"/>
      <c r="T28" s="353"/>
      <c r="U28" s="353"/>
      <c r="V28" s="353"/>
      <c r="W28" s="353"/>
      <c r="X28" s="353"/>
      <c r="Y28" s="353"/>
      <c r="Z28" s="353"/>
      <c r="AA28" s="353"/>
      <c r="AB28" s="354"/>
      <c r="AC28" s="543"/>
      <c r="AD28" s="27"/>
      <c r="AE28" s="90"/>
    </row>
    <row r="29" spans="1:31" s="170" customFormat="1" ht="12" customHeight="1">
      <c r="A29" s="1873">
        <v>25</v>
      </c>
      <c r="B29" s="553" t="s">
        <v>482</v>
      </c>
      <c r="C29" s="355"/>
      <c r="D29" s="356"/>
      <c r="E29" s="356"/>
      <c r="F29" s="356"/>
      <c r="G29" s="356"/>
      <c r="H29" s="356"/>
      <c r="I29" s="545"/>
      <c r="J29" s="356"/>
      <c r="K29" s="356"/>
      <c r="L29" s="356"/>
      <c r="M29" s="356"/>
      <c r="N29" s="356"/>
      <c r="O29" s="356"/>
      <c r="P29" s="356"/>
      <c r="Q29" s="356"/>
      <c r="R29" s="356"/>
      <c r="S29" s="356"/>
      <c r="T29" s="356"/>
      <c r="U29" s="356"/>
      <c r="V29" s="356"/>
      <c r="W29" s="356"/>
      <c r="X29" s="356"/>
      <c r="Y29" s="356"/>
      <c r="Z29" s="356"/>
      <c r="AA29" s="356"/>
      <c r="AB29" s="357"/>
      <c r="AC29" s="546"/>
      <c r="AD29" s="27"/>
      <c r="AE29" s="90"/>
    </row>
    <row r="30" spans="1:31" s="170" customFormat="1" ht="12" customHeight="1">
      <c r="A30" s="1869">
        <v>26</v>
      </c>
      <c r="B30" s="535" t="s">
        <v>950</v>
      </c>
      <c r="C30" s="1881">
        <v>311</v>
      </c>
      <c r="D30" s="1882">
        <v>311</v>
      </c>
      <c r="E30" s="1882">
        <v>290</v>
      </c>
      <c r="F30" s="1882">
        <v>280</v>
      </c>
      <c r="G30" s="1882">
        <v>280</v>
      </c>
      <c r="H30" s="1882">
        <v>280</v>
      </c>
      <c r="I30" s="1883">
        <v>282</v>
      </c>
      <c r="J30" s="1882">
        <v>282</v>
      </c>
      <c r="K30" s="1882">
        <v>282</v>
      </c>
      <c r="L30" s="1882">
        <v>282</v>
      </c>
      <c r="M30" s="358">
        <v>282</v>
      </c>
      <c r="N30" s="358">
        <v>284</v>
      </c>
      <c r="O30" s="358">
        <v>282</v>
      </c>
      <c r="P30" s="358">
        <v>282</v>
      </c>
      <c r="Q30" s="358">
        <v>280</v>
      </c>
      <c r="R30" s="358">
        <v>281</v>
      </c>
      <c r="S30" s="358">
        <v>283</v>
      </c>
      <c r="T30" s="358">
        <v>282</v>
      </c>
      <c r="U30" s="358"/>
      <c r="V30" s="358">
        <v>281</v>
      </c>
      <c r="W30" s="358">
        <v>280</v>
      </c>
      <c r="X30" s="358">
        <v>282</v>
      </c>
      <c r="Y30" s="358">
        <v>283</v>
      </c>
      <c r="Z30" s="358">
        <v>283</v>
      </c>
      <c r="AA30" s="358">
        <v>282</v>
      </c>
      <c r="AB30" s="359">
        <v>283</v>
      </c>
      <c r="AC30" s="551">
        <v>6850908</v>
      </c>
      <c r="AD30" s="27"/>
      <c r="AE30" s="90"/>
    </row>
    <row r="31" spans="1:31" s="170" customFormat="1" ht="12" customHeight="1">
      <c r="A31" s="1869">
        <v>28</v>
      </c>
      <c r="B31" s="540" t="s">
        <v>539</v>
      </c>
      <c r="C31" s="1874"/>
      <c r="D31" s="1875"/>
      <c r="E31" s="1875"/>
      <c r="F31" s="1875"/>
      <c r="G31" s="1875"/>
      <c r="H31" s="1875"/>
      <c r="I31" s="1872"/>
      <c r="J31" s="351"/>
      <c r="K31" s="351"/>
      <c r="L31" s="351"/>
      <c r="M31" s="351"/>
      <c r="N31" s="351"/>
      <c r="O31" s="351"/>
      <c r="P31" s="351"/>
      <c r="Q31" s="351"/>
      <c r="R31" s="351"/>
      <c r="S31" s="351"/>
      <c r="T31" s="351"/>
      <c r="U31" s="351"/>
      <c r="V31" s="351"/>
      <c r="W31" s="351"/>
      <c r="X31" s="351"/>
      <c r="Y31" s="351"/>
      <c r="Z31" s="351"/>
      <c r="AA31" s="351"/>
      <c r="AB31" s="352"/>
      <c r="AC31" s="541"/>
      <c r="AD31" s="27"/>
      <c r="AE31" s="90"/>
    </row>
    <row r="32" spans="1:31" s="170" customFormat="1" ht="12" customHeight="1">
      <c r="A32" s="1873">
        <v>29</v>
      </c>
      <c r="B32" s="542" t="s">
        <v>540</v>
      </c>
      <c r="C32" s="1876"/>
      <c r="D32" s="1877"/>
      <c r="E32" s="1877"/>
      <c r="F32" s="1877"/>
      <c r="G32" s="1877"/>
      <c r="H32" s="1877"/>
      <c r="I32" s="1872"/>
      <c r="J32" s="353"/>
      <c r="K32" s="353"/>
      <c r="L32" s="353"/>
      <c r="M32" s="353"/>
      <c r="N32" s="353"/>
      <c r="O32" s="353"/>
      <c r="P32" s="353"/>
      <c r="Q32" s="353"/>
      <c r="R32" s="353"/>
      <c r="S32" s="353"/>
      <c r="T32" s="353"/>
      <c r="U32" s="353"/>
      <c r="V32" s="353"/>
      <c r="W32" s="353"/>
      <c r="X32" s="353"/>
      <c r="Y32" s="353"/>
      <c r="Z32" s="353"/>
      <c r="AA32" s="353"/>
      <c r="AB32" s="354"/>
      <c r="AC32" s="543"/>
      <c r="AD32" s="27"/>
      <c r="AE32" s="90"/>
    </row>
    <row r="33" spans="1:31" s="170" customFormat="1" ht="12" customHeight="1">
      <c r="A33" s="1869">
        <v>30</v>
      </c>
      <c r="B33" s="553" t="s">
        <v>541</v>
      </c>
      <c r="C33" s="355"/>
      <c r="D33" s="356"/>
      <c r="E33" s="356"/>
      <c r="F33" s="356"/>
      <c r="G33" s="356"/>
      <c r="H33" s="356"/>
      <c r="I33" s="545"/>
      <c r="J33" s="356"/>
      <c r="K33" s="356"/>
      <c r="L33" s="356"/>
      <c r="M33" s="356"/>
      <c r="N33" s="356"/>
      <c r="O33" s="356"/>
      <c r="P33" s="356"/>
      <c r="Q33" s="356"/>
      <c r="R33" s="356"/>
      <c r="S33" s="356"/>
      <c r="T33" s="356"/>
      <c r="U33" s="356"/>
      <c r="V33" s="356"/>
      <c r="W33" s="356"/>
      <c r="X33" s="356"/>
      <c r="Y33" s="356"/>
      <c r="Z33" s="356"/>
      <c r="AA33" s="356"/>
      <c r="AB33" s="357"/>
      <c r="AC33" s="546"/>
      <c r="AD33" s="27"/>
      <c r="AE33" s="90"/>
    </row>
    <row r="34" spans="1:31" s="170" customFormat="1" ht="12" customHeight="1">
      <c r="A34" s="1869">
        <v>32</v>
      </c>
      <c r="B34" s="552" t="s">
        <v>545</v>
      </c>
      <c r="C34" s="360">
        <v>47</v>
      </c>
      <c r="D34" s="349">
        <v>44</v>
      </c>
      <c r="E34" s="349">
        <v>10</v>
      </c>
      <c r="F34" s="349">
        <v>10</v>
      </c>
      <c r="G34" s="349">
        <v>10</v>
      </c>
      <c r="H34" s="349">
        <v>10</v>
      </c>
      <c r="I34" s="554">
        <v>10</v>
      </c>
      <c r="J34" s="349">
        <v>10</v>
      </c>
      <c r="K34" s="349">
        <v>10</v>
      </c>
      <c r="L34" s="349">
        <v>10</v>
      </c>
      <c r="M34" s="349">
        <v>10</v>
      </c>
      <c r="N34" s="349">
        <v>10</v>
      </c>
      <c r="O34" s="349">
        <v>41</v>
      </c>
      <c r="P34" s="349">
        <v>10</v>
      </c>
      <c r="Q34" s="349">
        <v>10</v>
      </c>
      <c r="R34" s="349">
        <v>10</v>
      </c>
      <c r="S34" s="349">
        <v>10</v>
      </c>
      <c r="T34" s="349">
        <v>10</v>
      </c>
      <c r="U34" s="349"/>
      <c r="V34" s="349">
        <v>10</v>
      </c>
      <c r="W34" s="349">
        <v>10</v>
      </c>
      <c r="X34" s="349">
        <v>10</v>
      </c>
      <c r="Y34" s="349">
        <v>10</v>
      </c>
      <c r="Z34" s="349">
        <v>10</v>
      </c>
      <c r="AA34" s="349">
        <v>10</v>
      </c>
      <c r="AB34" s="350">
        <v>30</v>
      </c>
      <c r="AC34" s="555">
        <v>389376</v>
      </c>
      <c r="AD34" s="27"/>
      <c r="AE34" s="90"/>
    </row>
    <row r="35" spans="1:31" s="170" customFormat="1" ht="12" customHeight="1">
      <c r="A35" s="1873">
        <v>33</v>
      </c>
      <c r="B35" s="558" t="s">
        <v>542</v>
      </c>
      <c r="C35" s="1889">
        <v>154</v>
      </c>
      <c r="D35" s="1890">
        <v>154</v>
      </c>
      <c r="E35" s="1890">
        <v>154</v>
      </c>
      <c r="F35" s="1890">
        <v>154</v>
      </c>
      <c r="G35" s="1890">
        <v>110</v>
      </c>
      <c r="H35" s="1890">
        <v>110</v>
      </c>
      <c r="I35" s="1891">
        <v>110</v>
      </c>
      <c r="J35" s="1892">
        <v>156</v>
      </c>
      <c r="K35" s="1892">
        <v>146</v>
      </c>
      <c r="L35" s="1892">
        <v>148</v>
      </c>
      <c r="M35" s="1892">
        <v>151</v>
      </c>
      <c r="N35" s="1892">
        <v>149</v>
      </c>
      <c r="O35" s="365">
        <v>150</v>
      </c>
      <c r="P35" s="365">
        <v>150</v>
      </c>
      <c r="Q35" s="365">
        <v>150</v>
      </c>
      <c r="R35" s="365">
        <v>148</v>
      </c>
      <c r="S35" s="365">
        <v>148</v>
      </c>
      <c r="T35" s="365">
        <v>151</v>
      </c>
      <c r="U35" s="365"/>
      <c r="V35" s="365">
        <v>151</v>
      </c>
      <c r="W35" s="365">
        <v>150</v>
      </c>
      <c r="X35" s="365">
        <v>150</v>
      </c>
      <c r="Y35" s="365">
        <v>150</v>
      </c>
      <c r="Z35" s="365">
        <v>151</v>
      </c>
      <c r="AA35" s="365">
        <v>150</v>
      </c>
      <c r="AB35" s="366">
        <v>151</v>
      </c>
      <c r="AC35" s="561">
        <v>3543000</v>
      </c>
      <c r="AD35" s="27"/>
      <c r="AE35" s="90"/>
    </row>
    <row r="36" spans="1:31" s="170" customFormat="1" ht="12" customHeight="1">
      <c r="A36" s="1869">
        <v>34</v>
      </c>
      <c r="B36" s="559" t="s">
        <v>544</v>
      </c>
      <c r="C36" s="1876">
        <v>270</v>
      </c>
      <c r="D36" s="1877">
        <v>270</v>
      </c>
      <c r="E36" s="1877">
        <v>270</v>
      </c>
      <c r="F36" s="1877">
        <v>270</v>
      </c>
      <c r="G36" s="1877">
        <v>270</v>
      </c>
      <c r="H36" s="1877">
        <v>290</v>
      </c>
      <c r="I36" s="1872">
        <v>315</v>
      </c>
      <c r="J36" s="353">
        <v>300</v>
      </c>
      <c r="K36" s="353">
        <v>270</v>
      </c>
      <c r="L36" s="353">
        <v>270</v>
      </c>
      <c r="M36" s="353">
        <v>290</v>
      </c>
      <c r="N36" s="353">
        <v>270</v>
      </c>
      <c r="O36" s="353">
        <v>270</v>
      </c>
      <c r="P36" s="353">
        <v>270</v>
      </c>
      <c r="Q36" s="353">
        <v>270</v>
      </c>
      <c r="R36" s="353">
        <v>305</v>
      </c>
      <c r="S36" s="353">
        <v>305</v>
      </c>
      <c r="T36" s="353">
        <v>270</v>
      </c>
      <c r="U36" s="353"/>
      <c r="V36" s="353">
        <v>270</v>
      </c>
      <c r="W36" s="353">
        <v>270</v>
      </c>
      <c r="X36" s="353">
        <v>270</v>
      </c>
      <c r="Y36" s="353">
        <v>270</v>
      </c>
      <c r="Z36" s="353">
        <v>270</v>
      </c>
      <c r="AA36" s="353">
        <v>280</v>
      </c>
      <c r="AB36" s="354">
        <v>310</v>
      </c>
      <c r="AC36" s="543">
        <v>6810000</v>
      </c>
      <c r="AD36" s="27"/>
      <c r="AE36" s="90"/>
    </row>
    <row r="37" spans="1:31" s="170" customFormat="1" ht="12" customHeight="1">
      <c r="A37" s="1869"/>
      <c r="B37" s="544" t="s">
        <v>543</v>
      </c>
      <c r="C37" s="1893"/>
      <c r="D37" s="1894"/>
      <c r="E37" s="1894"/>
      <c r="F37" s="1894"/>
      <c r="G37" s="1894"/>
      <c r="H37" s="1894"/>
      <c r="I37" s="1895"/>
      <c r="J37" s="367"/>
      <c r="K37" s="367"/>
      <c r="L37" s="367"/>
      <c r="M37" s="367"/>
      <c r="N37" s="367"/>
      <c r="O37" s="367"/>
      <c r="P37" s="367"/>
      <c r="Q37" s="367"/>
      <c r="R37" s="367"/>
      <c r="S37" s="367"/>
      <c r="T37" s="367"/>
      <c r="U37" s="367"/>
      <c r="V37" s="367"/>
      <c r="W37" s="367"/>
      <c r="X37" s="367"/>
      <c r="Y37" s="367"/>
      <c r="Z37" s="367"/>
      <c r="AA37" s="367"/>
      <c r="AB37" s="368">
        <v>0</v>
      </c>
      <c r="AC37" s="562">
        <v>0</v>
      </c>
      <c r="AD37" s="27"/>
      <c r="AE37" s="90"/>
    </row>
    <row r="38" spans="1:31" s="170" customFormat="1" ht="12" customHeight="1">
      <c r="A38" s="1869"/>
      <c r="B38" s="544" t="s">
        <v>891</v>
      </c>
      <c r="C38" s="1896">
        <v>230</v>
      </c>
      <c r="D38" s="1897">
        <v>230</v>
      </c>
      <c r="E38" s="1897">
        <v>230</v>
      </c>
      <c r="F38" s="1897">
        <v>230</v>
      </c>
      <c r="G38" s="1897">
        <v>230</v>
      </c>
      <c r="H38" s="1897">
        <v>230</v>
      </c>
      <c r="I38" s="1898">
        <v>330</v>
      </c>
      <c r="J38" s="1899">
        <v>350</v>
      </c>
      <c r="K38" s="1899">
        <v>350</v>
      </c>
      <c r="L38" s="1899">
        <v>350</v>
      </c>
      <c r="M38" s="580">
        <v>350</v>
      </c>
      <c r="N38" s="580">
        <v>350</v>
      </c>
      <c r="O38" s="580">
        <v>350</v>
      </c>
      <c r="P38" s="580">
        <v>300</v>
      </c>
      <c r="Q38" s="580">
        <v>300</v>
      </c>
      <c r="R38" s="580">
        <v>300</v>
      </c>
      <c r="S38" s="580">
        <v>300</v>
      </c>
      <c r="T38" s="580">
        <v>300</v>
      </c>
      <c r="U38" s="580"/>
      <c r="V38" s="580">
        <v>300</v>
      </c>
      <c r="W38" s="580">
        <v>300</v>
      </c>
      <c r="X38" s="580">
        <v>300</v>
      </c>
      <c r="Y38" s="580">
        <v>330</v>
      </c>
      <c r="Z38" s="580">
        <v>330</v>
      </c>
      <c r="AA38" s="580">
        <v>290</v>
      </c>
      <c r="AB38" s="582">
        <v>325</v>
      </c>
      <c r="AC38" s="1154">
        <v>7324600</v>
      </c>
      <c r="AD38" s="27"/>
      <c r="AE38" s="90"/>
    </row>
    <row r="39" spans="1:31" s="170" customFormat="1" ht="12" customHeight="1">
      <c r="A39" s="1873">
        <v>35</v>
      </c>
      <c r="B39" s="549" t="s">
        <v>546</v>
      </c>
      <c r="C39" s="1881">
        <v>20</v>
      </c>
      <c r="D39" s="1882">
        <v>20</v>
      </c>
      <c r="E39" s="1882">
        <v>7</v>
      </c>
      <c r="F39" s="1882">
        <v>5</v>
      </c>
      <c r="G39" s="1882">
        <v>5</v>
      </c>
      <c r="H39" s="1882">
        <v>5</v>
      </c>
      <c r="I39" s="1883">
        <v>5</v>
      </c>
      <c r="J39" s="1882">
        <v>5</v>
      </c>
      <c r="K39" s="1882">
        <v>5</v>
      </c>
      <c r="L39" s="1882">
        <v>5</v>
      </c>
      <c r="M39" s="1882">
        <v>5</v>
      </c>
      <c r="N39" s="1882">
        <v>5</v>
      </c>
      <c r="O39" s="358">
        <v>11</v>
      </c>
      <c r="P39" s="358">
        <v>12</v>
      </c>
      <c r="Q39" s="358">
        <v>10</v>
      </c>
      <c r="R39" s="358">
        <v>10</v>
      </c>
      <c r="S39" s="358">
        <v>10</v>
      </c>
      <c r="T39" s="358">
        <v>10</v>
      </c>
      <c r="U39" s="358"/>
      <c r="V39" s="358">
        <v>10</v>
      </c>
      <c r="W39" s="358">
        <v>10</v>
      </c>
      <c r="X39" s="358">
        <v>10</v>
      </c>
      <c r="Y39" s="358">
        <v>10</v>
      </c>
      <c r="Z39" s="358">
        <v>10</v>
      </c>
      <c r="AA39" s="358">
        <v>10</v>
      </c>
      <c r="AB39" s="359">
        <v>10</v>
      </c>
      <c r="AC39" s="551">
        <v>212160</v>
      </c>
      <c r="AD39" s="27"/>
      <c r="AE39" s="90"/>
    </row>
    <row r="40" spans="1:31" s="170" customFormat="1" ht="12" customHeight="1">
      <c r="A40" s="1869">
        <v>36</v>
      </c>
      <c r="B40" s="552" t="s">
        <v>551</v>
      </c>
      <c r="C40" s="1885"/>
      <c r="D40" s="1871"/>
      <c r="E40" s="1871"/>
      <c r="F40" s="1871"/>
      <c r="G40" s="1871"/>
      <c r="H40" s="1871"/>
      <c r="I40" s="1872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50"/>
      <c r="AC40" s="539"/>
      <c r="AD40" s="7"/>
      <c r="AE40" s="90"/>
    </row>
    <row r="41" spans="1:31" s="170" customFormat="1" ht="12" customHeight="1">
      <c r="A41" s="1873">
        <v>37</v>
      </c>
      <c r="B41" s="558" t="s">
        <v>508</v>
      </c>
      <c r="C41" s="1874"/>
      <c r="D41" s="1875"/>
      <c r="E41" s="1875"/>
      <c r="F41" s="1875"/>
      <c r="G41" s="1875"/>
      <c r="H41" s="1875"/>
      <c r="I41" s="1872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2"/>
      <c r="AC41" s="541"/>
      <c r="AD41" s="7"/>
      <c r="AE41" s="90"/>
    </row>
    <row r="42" spans="1:31" s="170" customFormat="1" ht="12" customHeight="1">
      <c r="A42" s="1869">
        <v>38</v>
      </c>
      <c r="B42" s="559" t="s">
        <v>486</v>
      </c>
      <c r="C42" s="1876"/>
      <c r="D42" s="1877"/>
      <c r="E42" s="1877"/>
      <c r="F42" s="1877"/>
      <c r="G42" s="1877"/>
      <c r="H42" s="1877"/>
      <c r="I42" s="1872"/>
      <c r="J42" s="353"/>
      <c r="K42" s="353"/>
      <c r="L42" s="353"/>
      <c r="M42" s="353"/>
      <c r="N42" s="353"/>
      <c r="O42" s="353"/>
      <c r="P42" s="353"/>
      <c r="Q42" s="353"/>
      <c r="R42" s="353"/>
      <c r="S42" s="353"/>
      <c r="T42" s="353"/>
      <c r="U42" s="353"/>
      <c r="V42" s="353"/>
      <c r="W42" s="353"/>
      <c r="X42" s="353"/>
      <c r="Y42" s="353"/>
      <c r="Z42" s="353"/>
      <c r="AA42" s="353"/>
      <c r="AB42" s="354"/>
      <c r="AC42" s="543"/>
      <c r="AD42" s="7"/>
      <c r="AE42" s="90"/>
    </row>
    <row r="43" spans="1:31" s="170" customFormat="1" ht="12" customHeight="1">
      <c r="A43" s="1873">
        <v>39</v>
      </c>
      <c r="B43" s="544" t="s">
        <v>82</v>
      </c>
      <c r="C43" s="355">
        <v>382</v>
      </c>
      <c r="D43" s="356">
        <v>384</v>
      </c>
      <c r="E43" s="356">
        <v>384</v>
      </c>
      <c r="F43" s="356">
        <v>339</v>
      </c>
      <c r="G43" s="356">
        <v>310</v>
      </c>
      <c r="H43" s="356">
        <v>322</v>
      </c>
      <c r="I43" s="545">
        <v>372</v>
      </c>
      <c r="J43" s="356">
        <v>419</v>
      </c>
      <c r="K43" s="356">
        <v>416</v>
      </c>
      <c r="L43" s="356">
        <v>395</v>
      </c>
      <c r="M43" s="356">
        <v>403</v>
      </c>
      <c r="N43" s="356">
        <v>411</v>
      </c>
      <c r="O43" s="356">
        <v>416</v>
      </c>
      <c r="P43" s="356">
        <v>420</v>
      </c>
      <c r="Q43" s="356">
        <v>400</v>
      </c>
      <c r="R43" s="356">
        <v>374</v>
      </c>
      <c r="S43" s="356">
        <v>356</v>
      </c>
      <c r="T43" s="356">
        <v>340</v>
      </c>
      <c r="U43" s="356"/>
      <c r="V43" s="356">
        <v>411</v>
      </c>
      <c r="W43" s="356">
        <v>410</v>
      </c>
      <c r="X43" s="356">
        <v>410</v>
      </c>
      <c r="Y43" s="356">
        <v>401</v>
      </c>
      <c r="Z43" s="356">
        <v>421</v>
      </c>
      <c r="AA43" s="356">
        <v>386</v>
      </c>
      <c r="AB43" s="357">
        <v>412</v>
      </c>
      <c r="AC43" s="546">
        <v>9370800</v>
      </c>
      <c r="AD43" s="7"/>
    </row>
    <row r="44" spans="1:31" s="170" customFormat="1" ht="12" customHeight="1">
      <c r="A44" s="1869"/>
      <c r="B44" s="544" t="s">
        <v>972</v>
      </c>
      <c r="C44" s="1878">
        <v>241</v>
      </c>
      <c r="D44" s="1879">
        <v>240</v>
      </c>
      <c r="E44" s="1879">
        <v>241</v>
      </c>
      <c r="F44" s="1879">
        <v>240</v>
      </c>
      <c r="G44" s="1879">
        <v>240</v>
      </c>
      <c r="H44" s="1879">
        <v>300</v>
      </c>
      <c r="I44" s="1880">
        <v>350</v>
      </c>
      <c r="J44" s="1879">
        <v>408</v>
      </c>
      <c r="K44" s="1879">
        <v>406</v>
      </c>
      <c r="L44" s="1879">
        <v>415</v>
      </c>
      <c r="M44" s="378">
        <v>417</v>
      </c>
      <c r="N44" s="378">
        <v>423</v>
      </c>
      <c r="O44" s="378">
        <v>590</v>
      </c>
      <c r="P44" s="378">
        <v>597</v>
      </c>
      <c r="Q44" s="378">
        <v>596</v>
      </c>
      <c r="R44" s="378">
        <v>589</v>
      </c>
      <c r="S44" s="378">
        <v>590</v>
      </c>
      <c r="T44" s="378">
        <v>596</v>
      </c>
      <c r="U44" s="378"/>
      <c r="V44" s="378">
        <v>605</v>
      </c>
      <c r="W44" s="378">
        <v>604</v>
      </c>
      <c r="X44" s="378">
        <v>602</v>
      </c>
      <c r="Y44" s="378">
        <v>606</v>
      </c>
      <c r="Z44" s="378">
        <v>598</v>
      </c>
      <c r="AA44" s="378">
        <v>301</v>
      </c>
      <c r="AB44" s="379">
        <v>240</v>
      </c>
      <c r="AC44" s="548">
        <v>10232727</v>
      </c>
      <c r="AD44" s="7"/>
    </row>
    <row r="45" spans="1:31" s="170" customFormat="1" ht="12" customHeight="1">
      <c r="A45" s="1869"/>
      <c r="B45" s="544" t="s">
        <v>974</v>
      </c>
      <c r="C45" s="1878">
        <v>100</v>
      </c>
      <c r="D45" s="1879">
        <v>100</v>
      </c>
      <c r="E45" s="1879">
        <v>100</v>
      </c>
      <c r="F45" s="1879">
        <v>100</v>
      </c>
      <c r="G45" s="1879">
        <v>100</v>
      </c>
      <c r="H45" s="1879">
        <v>100</v>
      </c>
      <c r="I45" s="1880">
        <v>100</v>
      </c>
      <c r="J45" s="1879">
        <v>100</v>
      </c>
      <c r="K45" s="1879">
        <v>100</v>
      </c>
      <c r="L45" s="1879">
        <v>100</v>
      </c>
      <c r="M45" s="1879">
        <v>100</v>
      </c>
      <c r="N45" s="1879">
        <v>100</v>
      </c>
      <c r="O45" s="378">
        <v>100</v>
      </c>
      <c r="P45" s="378">
        <v>100</v>
      </c>
      <c r="Q45" s="378">
        <v>100</v>
      </c>
      <c r="R45" s="378">
        <v>100</v>
      </c>
      <c r="S45" s="378">
        <v>100</v>
      </c>
      <c r="T45" s="378">
        <v>100</v>
      </c>
      <c r="U45" s="378"/>
      <c r="V45" s="378">
        <v>100</v>
      </c>
      <c r="W45" s="378">
        <v>100</v>
      </c>
      <c r="X45" s="378">
        <v>100</v>
      </c>
      <c r="Y45" s="378">
        <v>100</v>
      </c>
      <c r="Z45" s="378">
        <v>100</v>
      </c>
      <c r="AA45" s="378">
        <v>100</v>
      </c>
      <c r="AB45" s="379">
        <v>100</v>
      </c>
      <c r="AC45" s="548">
        <v>2565909</v>
      </c>
      <c r="AD45" s="7"/>
    </row>
    <row r="46" spans="1:31" s="170" customFormat="1" ht="12" customHeight="1">
      <c r="A46" s="1869">
        <v>40</v>
      </c>
      <c r="B46" s="549" t="s">
        <v>487</v>
      </c>
      <c r="C46" s="1881"/>
      <c r="D46" s="1882"/>
      <c r="E46" s="1882"/>
      <c r="F46" s="1882"/>
      <c r="G46" s="1882"/>
      <c r="H46" s="1882"/>
      <c r="I46" s="1883"/>
      <c r="J46" s="1882"/>
      <c r="K46" s="1882"/>
      <c r="L46" s="1882"/>
      <c r="M46" s="358"/>
      <c r="N46" s="358"/>
      <c r="O46" s="358"/>
      <c r="P46" s="358"/>
      <c r="Q46" s="358"/>
      <c r="R46" s="358"/>
      <c r="S46" s="358"/>
      <c r="T46" s="358"/>
      <c r="U46" s="358"/>
      <c r="V46" s="358"/>
      <c r="W46" s="358"/>
      <c r="X46" s="358"/>
      <c r="Y46" s="358"/>
      <c r="Z46" s="358"/>
      <c r="AA46" s="358"/>
      <c r="AB46" s="359"/>
      <c r="AC46" s="551"/>
      <c r="AD46" s="7"/>
    </row>
    <row r="47" spans="1:31" s="170" customFormat="1" ht="12" customHeight="1">
      <c r="A47" s="1873">
        <v>41</v>
      </c>
      <c r="B47" s="552" t="s">
        <v>969</v>
      </c>
      <c r="C47" s="1885"/>
      <c r="D47" s="1871"/>
      <c r="E47" s="1871"/>
      <c r="F47" s="1871"/>
      <c r="G47" s="1871"/>
      <c r="H47" s="1871"/>
      <c r="I47" s="1872"/>
      <c r="J47" s="349"/>
      <c r="K47" s="349"/>
      <c r="L47" s="349"/>
      <c r="M47" s="349"/>
      <c r="N47" s="349"/>
      <c r="O47" s="349"/>
      <c r="P47" s="349"/>
      <c r="Q47" s="349"/>
      <c r="R47" s="349"/>
      <c r="S47" s="349"/>
      <c r="T47" s="349"/>
      <c r="U47" s="349"/>
      <c r="V47" s="349"/>
      <c r="W47" s="349"/>
      <c r="X47" s="349"/>
      <c r="Y47" s="349"/>
      <c r="Z47" s="349"/>
      <c r="AA47" s="349"/>
      <c r="AB47" s="350"/>
      <c r="AC47" s="539"/>
      <c r="AD47" s="7"/>
    </row>
    <row r="48" spans="1:31" s="170" customFormat="1" ht="12" customHeight="1">
      <c r="A48" s="1869">
        <v>42</v>
      </c>
      <c r="B48" s="558" t="s">
        <v>563</v>
      </c>
      <c r="C48" s="1874">
        <v>95</v>
      </c>
      <c r="D48" s="1875">
        <v>95</v>
      </c>
      <c r="E48" s="1875">
        <v>95</v>
      </c>
      <c r="F48" s="1875">
        <v>95</v>
      </c>
      <c r="G48" s="1875">
        <v>72</v>
      </c>
      <c r="H48" s="1875">
        <v>96</v>
      </c>
      <c r="I48" s="1872">
        <v>95</v>
      </c>
      <c r="J48" s="351">
        <v>65</v>
      </c>
      <c r="K48" s="351">
        <v>65</v>
      </c>
      <c r="L48" s="351">
        <v>67</v>
      </c>
      <c r="M48" s="351">
        <v>63</v>
      </c>
      <c r="N48" s="351">
        <v>31</v>
      </c>
      <c r="O48" s="351">
        <v>33</v>
      </c>
      <c r="P48" s="351">
        <v>35</v>
      </c>
      <c r="Q48" s="351">
        <v>33</v>
      </c>
      <c r="R48" s="351">
        <v>33</v>
      </c>
      <c r="S48" s="351">
        <v>57</v>
      </c>
      <c r="T48" s="351">
        <v>72</v>
      </c>
      <c r="U48" s="351"/>
      <c r="V48" s="351">
        <v>67</v>
      </c>
      <c r="W48" s="351">
        <v>66</v>
      </c>
      <c r="X48" s="351">
        <v>67</v>
      </c>
      <c r="Y48" s="351">
        <v>69</v>
      </c>
      <c r="Z48" s="351">
        <v>73</v>
      </c>
      <c r="AA48" s="351">
        <v>72</v>
      </c>
      <c r="AB48" s="352">
        <v>72</v>
      </c>
      <c r="AC48" s="541">
        <v>1566720</v>
      </c>
      <c r="AD48" s="7"/>
    </row>
    <row r="49" spans="1:30" s="170" customFormat="1" ht="12" customHeight="1">
      <c r="A49" s="1873">
        <v>43</v>
      </c>
      <c r="B49" s="559" t="s">
        <v>693</v>
      </c>
      <c r="C49" s="1876"/>
      <c r="D49" s="1877"/>
      <c r="E49" s="1877"/>
      <c r="F49" s="1877"/>
      <c r="G49" s="1877"/>
      <c r="H49" s="1877"/>
      <c r="I49" s="1872">
        <v>1</v>
      </c>
      <c r="J49" s="353">
        <v>5</v>
      </c>
      <c r="K49" s="353">
        <v>19</v>
      </c>
      <c r="L49" s="353">
        <v>39</v>
      </c>
      <c r="M49" s="353">
        <v>35</v>
      </c>
      <c r="N49" s="353">
        <v>20</v>
      </c>
      <c r="O49" s="353">
        <v>49</v>
      </c>
      <c r="P49" s="353">
        <v>45</v>
      </c>
      <c r="Q49" s="353">
        <v>34</v>
      </c>
      <c r="R49" s="353">
        <v>20</v>
      </c>
      <c r="S49" s="353">
        <v>6</v>
      </c>
      <c r="T49" s="353">
        <v>0</v>
      </c>
      <c r="U49" s="353"/>
      <c r="V49" s="353"/>
      <c r="W49" s="353"/>
      <c r="X49" s="353"/>
      <c r="Y49" s="353"/>
      <c r="Z49" s="353"/>
      <c r="AA49" s="353"/>
      <c r="AB49" s="354"/>
      <c r="AC49" s="543">
        <v>271590</v>
      </c>
      <c r="AD49" s="7"/>
    </row>
    <row r="50" spans="1:30" s="170" customFormat="1" ht="12" customHeight="1">
      <c r="A50" s="1869">
        <v>44</v>
      </c>
      <c r="B50" s="553" t="s">
        <v>569</v>
      </c>
      <c r="C50" s="355">
        <v>38</v>
      </c>
      <c r="D50" s="356">
        <v>38</v>
      </c>
      <c r="E50" s="356">
        <v>38</v>
      </c>
      <c r="F50" s="356">
        <v>38</v>
      </c>
      <c r="G50" s="356">
        <v>38</v>
      </c>
      <c r="H50" s="356">
        <v>38</v>
      </c>
      <c r="I50" s="545">
        <v>38</v>
      </c>
      <c r="J50" s="356">
        <v>38</v>
      </c>
      <c r="K50" s="356">
        <v>38</v>
      </c>
      <c r="L50" s="356">
        <v>38</v>
      </c>
      <c r="M50" s="356">
        <v>38</v>
      </c>
      <c r="N50" s="356">
        <v>38</v>
      </c>
      <c r="O50" s="356">
        <v>38</v>
      </c>
      <c r="P50" s="356">
        <v>38</v>
      </c>
      <c r="Q50" s="356">
        <v>38</v>
      </c>
      <c r="R50" s="356">
        <v>38</v>
      </c>
      <c r="S50" s="356">
        <v>38</v>
      </c>
      <c r="T50" s="356">
        <v>38</v>
      </c>
      <c r="U50" s="356"/>
      <c r="V50" s="356">
        <v>38</v>
      </c>
      <c r="W50" s="356">
        <v>38</v>
      </c>
      <c r="X50" s="356">
        <v>38</v>
      </c>
      <c r="Y50" s="356">
        <v>38</v>
      </c>
      <c r="Z50" s="356">
        <v>38</v>
      </c>
      <c r="AA50" s="356">
        <v>38</v>
      </c>
      <c r="AB50" s="357">
        <v>38</v>
      </c>
      <c r="AC50" s="546">
        <v>903000</v>
      </c>
      <c r="AD50" s="7"/>
    </row>
    <row r="51" spans="1:30" s="170" customFormat="1" ht="12" customHeight="1">
      <c r="A51" s="1873">
        <v>45</v>
      </c>
      <c r="B51" s="535" t="s">
        <v>570</v>
      </c>
      <c r="C51" s="1881">
        <v>40</v>
      </c>
      <c r="D51" s="1882">
        <v>40</v>
      </c>
      <c r="E51" s="1882">
        <v>40</v>
      </c>
      <c r="F51" s="1882">
        <v>40</v>
      </c>
      <c r="G51" s="1882">
        <v>40</v>
      </c>
      <c r="H51" s="1882">
        <v>40</v>
      </c>
      <c r="I51" s="1883">
        <v>40</v>
      </c>
      <c r="J51" s="1882">
        <v>40</v>
      </c>
      <c r="K51" s="1882">
        <v>40</v>
      </c>
      <c r="L51" s="1882">
        <v>40</v>
      </c>
      <c r="M51" s="1882">
        <v>40</v>
      </c>
      <c r="N51" s="1882">
        <v>40</v>
      </c>
      <c r="O51" s="358">
        <v>40</v>
      </c>
      <c r="P51" s="358">
        <v>40</v>
      </c>
      <c r="Q51" s="358">
        <v>40</v>
      </c>
      <c r="R51" s="358">
        <v>40</v>
      </c>
      <c r="S51" s="358">
        <v>40</v>
      </c>
      <c r="T51" s="358">
        <v>40</v>
      </c>
      <c r="U51" s="358"/>
      <c r="V51" s="358">
        <v>40</v>
      </c>
      <c r="W51" s="358">
        <v>40</v>
      </c>
      <c r="X51" s="358">
        <v>40</v>
      </c>
      <c r="Y51" s="358">
        <v>40</v>
      </c>
      <c r="Z51" s="358">
        <v>40</v>
      </c>
      <c r="AA51" s="358">
        <v>40</v>
      </c>
      <c r="AB51" s="359">
        <v>40</v>
      </c>
      <c r="AC51" s="551">
        <v>947040</v>
      </c>
    </row>
    <row r="52" spans="1:30" s="170" customFormat="1" ht="12" customHeight="1">
      <c r="A52" s="1869">
        <v>46</v>
      </c>
      <c r="B52" s="552" t="s">
        <v>573</v>
      </c>
      <c r="C52" s="360"/>
      <c r="D52" s="349"/>
      <c r="E52" s="349"/>
      <c r="F52" s="349"/>
      <c r="G52" s="349"/>
      <c r="H52" s="349"/>
      <c r="I52" s="554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50"/>
      <c r="AC52" s="555"/>
    </row>
    <row r="53" spans="1:30" s="170" customFormat="1" ht="12" customHeight="1">
      <c r="A53" s="1873">
        <v>47</v>
      </c>
      <c r="B53" s="558" t="s">
        <v>575</v>
      </c>
      <c r="C53" s="1889">
        <v>28</v>
      </c>
      <c r="D53" s="1890">
        <v>28</v>
      </c>
      <c r="E53" s="1890">
        <v>20</v>
      </c>
      <c r="F53" s="1890">
        <v>20</v>
      </c>
      <c r="G53" s="1890">
        <v>20</v>
      </c>
      <c r="H53" s="1890">
        <v>20</v>
      </c>
      <c r="I53" s="1891">
        <v>20</v>
      </c>
      <c r="J53" s="1892">
        <v>20</v>
      </c>
      <c r="K53" s="1892">
        <v>20</v>
      </c>
      <c r="L53" s="1892">
        <v>20</v>
      </c>
      <c r="M53" s="1892">
        <v>20</v>
      </c>
      <c r="N53" s="1892">
        <v>20</v>
      </c>
      <c r="O53" s="365">
        <v>20</v>
      </c>
      <c r="P53" s="365">
        <v>20</v>
      </c>
      <c r="Q53" s="365">
        <v>28</v>
      </c>
      <c r="R53" s="365">
        <v>28</v>
      </c>
      <c r="S53" s="365">
        <v>20</v>
      </c>
      <c r="T53" s="365">
        <v>20</v>
      </c>
      <c r="U53" s="365"/>
      <c r="V53" s="365">
        <v>20</v>
      </c>
      <c r="W53" s="365">
        <v>20</v>
      </c>
      <c r="X53" s="365">
        <v>20</v>
      </c>
      <c r="Y53" s="365">
        <v>28</v>
      </c>
      <c r="Z53" s="365">
        <v>28</v>
      </c>
      <c r="AA53" s="365">
        <v>28</v>
      </c>
      <c r="AB53" s="366">
        <v>28</v>
      </c>
      <c r="AC53" s="561">
        <v>531360</v>
      </c>
    </row>
    <row r="54" spans="1:30" s="170" customFormat="1" ht="12" customHeight="1">
      <c r="A54" s="1869">
        <v>48</v>
      </c>
      <c r="B54" s="542" t="s">
        <v>987</v>
      </c>
      <c r="C54" s="1876"/>
      <c r="D54" s="1877"/>
      <c r="E54" s="1877"/>
      <c r="F54" s="1877"/>
      <c r="G54" s="1877"/>
      <c r="H54" s="1877"/>
      <c r="I54" s="1872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4"/>
      <c r="AC54" s="543"/>
    </row>
    <row r="55" spans="1:30" s="170" customFormat="1" ht="12" customHeight="1">
      <c r="A55" s="348"/>
      <c r="B55" s="542" t="s">
        <v>696</v>
      </c>
      <c r="C55" s="1316"/>
      <c r="D55" s="1317"/>
      <c r="E55" s="1317"/>
      <c r="F55" s="1317"/>
      <c r="G55" s="1317"/>
      <c r="H55" s="1317"/>
      <c r="I55" s="1313"/>
      <c r="J55" s="353"/>
      <c r="K55" s="353"/>
      <c r="L55" s="353"/>
      <c r="M55" s="353">
        <v>10</v>
      </c>
      <c r="N55" s="353">
        <v>92</v>
      </c>
      <c r="O55" s="353"/>
      <c r="P55" s="353"/>
      <c r="Q55" s="353"/>
      <c r="R55" s="353"/>
      <c r="S55" s="353">
        <v>100</v>
      </c>
      <c r="T55" s="353">
        <v>90</v>
      </c>
      <c r="U55" s="353"/>
      <c r="V55" s="353">
        <v>80</v>
      </c>
      <c r="W55" s="353">
        <v>80</v>
      </c>
      <c r="X55" s="353">
        <v>80</v>
      </c>
      <c r="Y55" s="353"/>
      <c r="Z55" s="353"/>
      <c r="AA55" s="353"/>
      <c r="AB55" s="354"/>
      <c r="AC55" s="543">
        <v>454127</v>
      </c>
    </row>
    <row r="56" spans="1:30" s="170" customFormat="1" ht="12" customHeight="1">
      <c r="A56" s="1868">
        <v>49</v>
      </c>
      <c r="B56" s="553" t="s">
        <v>576</v>
      </c>
      <c r="C56" s="1327"/>
      <c r="D56" s="1328"/>
      <c r="E56" s="1328"/>
      <c r="F56" s="1328"/>
      <c r="G56" s="1328"/>
      <c r="H56" s="1328"/>
      <c r="I56" s="1329"/>
      <c r="J56" s="356"/>
      <c r="K56" s="356"/>
      <c r="L56" s="356"/>
      <c r="M56" s="356"/>
      <c r="N56" s="356"/>
      <c r="O56" s="356"/>
      <c r="P56" s="356"/>
      <c r="Q56" s="356"/>
      <c r="R56" s="356"/>
      <c r="S56" s="356"/>
      <c r="T56" s="356"/>
      <c r="U56" s="356"/>
      <c r="V56" s="356"/>
      <c r="W56" s="356"/>
      <c r="X56" s="356"/>
      <c r="Y56" s="356"/>
      <c r="Z56" s="356"/>
      <c r="AA56" s="356"/>
      <c r="AB56" s="357"/>
      <c r="AC56" s="563"/>
    </row>
    <row r="57" spans="1:30" s="170" customFormat="1" ht="12" customHeight="1">
      <c r="A57" s="348">
        <v>50</v>
      </c>
      <c r="B57" s="549" t="s">
        <v>697</v>
      </c>
      <c r="C57" s="1153"/>
      <c r="D57" s="358"/>
      <c r="E57" s="358"/>
      <c r="F57" s="358"/>
      <c r="G57" s="358"/>
      <c r="H57" s="358"/>
      <c r="I57" s="550"/>
      <c r="J57" s="358"/>
      <c r="K57" s="358"/>
      <c r="L57" s="358"/>
      <c r="M57" s="358"/>
      <c r="N57" s="358"/>
      <c r="O57" s="358"/>
      <c r="P57" s="358">
        <v>85</v>
      </c>
      <c r="Q57" s="358">
        <v>135</v>
      </c>
      <c r="R57" s="358">
        <v>135</v>
      </c>
      <c r="S57" s="358">
        <v>135</v>
      </c>
      <c r="T57" s="358">
        <v>136</v>
      </c>
      <c r="U57" s="358"/>
      <c r="V57" s="358">
        <v>137</v>
      </c>
      <c r="W57" s="358">
        <v>137</v>
      </c>
      <c r="X57" s="358">
        <v>136</v>
      </c>
      <c r="Y57" s="358">
        <v>136</v>
      </c>
      <c r="Z57" s="358">
        <v>136</v>
      </c>
      <c r="AA57" s="358">
        <v>136</v>
      </c>
      <c r="AB57" s="359">
        <v>138</v>
      </c>
      <c r="AC57" s="551">
        <v>1354780</v>
      </c>
    </row>
    <row r="58" spans="1:30" s="170" customFormat="1" ht="12" customHeight="1">
      <c r="A58" s="1868">
        <v>51</v>
      </c>
      <c r="B58" s="552" t="s">
        <v>577</v>
      </c>
      <c r="C58" s="1311">
        <v>18</v>
      </c>
      <c r="D58" s="1312">
        <v>18</v>
      </c>
      <c r="E58" s="1312">
        <v>18</v>
      </c>
      <c r="F58" s="1312">
        <v>18</v>
      </c>
      <c r="G58" s="1312">
        <v>18</v>
      </c>
      <c r="H58" s="1312">
        <v>18</v>
      </c>
      <c r="I58" s="1313">
        <v>18</v>
      </c>
      <c r="J58" s="349">
        <v>18</v>
      </c>
      <c r="K58" s="349">
        <v>18</v>
      </c>
      <c r="L58" s="349">
        <v>16</v>
      </c>
      <c r="M58" s="349">
        <v>16</v>
      </c>
      <c r="N58" s="349">
        <v>15</v>
      </c>
      <c r="O58" s="349">
        <v>16</v>
      </c>
      <c r="P58" s="349">
        <v>15</v>
      </c>
      <c r="Q58" s="349">
        <v>14</v>
      </c>
      <c r="R58" s="349">
        <v>14</v>
      </c>
      <c r="S58" s="349">
        <v>14</v>
      </c>
      <c r="T58" s="349">
        <v>16</v>
      </c>
      <c r="U58" s="349"/>
      <c r="V58" s="349">
        <v>18</v>
      </c>
      <c r="W58" s="349">
        <v>18</v>
      </c>
      <c r="X58" s="349">
        <v>18</v>
      </c>
      <c r="Y58" s="349">
        <v>18</v>
      </c>
      <c r="Z58" s="349">
        <v>18</v>
      </c>
      <c r="AA58" s="349">
        <v>18</v>
      </c>
      <c r="AB58" s="350">
        <v>20</v>
      </c>
      <c r="AC58" s="539">
        <v>405000</v>
      </c>
    </row>
    <row r="59" spans="1:30" s="170" customFormat="1" ht="12" customHeight="1">
      <c r="A59" s="348">
        <v>52</v>
      </c>
      <c r="B59" s="558" t="s">
        <v>989</v>
      </c>
      <c r="C59" s="1314"/>
      <c r="D59" s="1315"/>
      <c r="E59" s="1315"/>
      <c r="F59" s="1315"/>
      <c r="G59" s="1315"/>
      <c r="H59" s="1315"/>
      <c r="I59" s="1313"/>
      <c r="J59" s="351"/>
      <c r="K59" s="351"/>
      <c r="L59" s="351"/>
      <c r="M59" s="351"/>
      <c r="N59" s="351"/>
      <c r="O59" s="351"/>
      <c r="P59" s="351"/>
      <c r="Q59" s="351"/>
      <c r="R59" s="351"/>
      <c r="S59" s="351"/>
      <c r="T59" s="351"/>
      <c r="U59" s="351"/>
      <c r="V59" s="351"/>
      <c r="W59" s="351"/>
      <c r="X59" s="351"/>
      <c r="Y59" s="351"/>
      <c r="Z59" s="351"/>
      <c r="AA59" s="351"/>
      <c r="AB59" s="352"/>
      <c r="AC59" s="541"/>
    </row>
    <row r="60" spans="1:30" s="170" customFormat="1" ht="12" customHeight="1">
      <c r="A60" s="1868">
        <v>53</v>
      </c>
      <c r="B60" s="559" t="s">
        <v>582</v>
      </c>
      <c r="C60" s="1316">
        <v>10</v>
      </c>
      <c r="D60" s="1317">
        <v>10</v>
      </c>
      <c r="E60" s="1317">
        <v>10</v>
      </c>
      <c r="F60" s="1317">
        <v>10</v>
      </c>
      <c r="G60" s="1317">
        <v>10</v>
      </c>
      <c r="H60" s="1317">
        <v>10</v>
      </c>
      <c r="I60" s="1313">
        <v>10</v>
      </c>
      <c r="J60" s="353">
        <v>10</v>
      </c>
      <c r="K60" s="353">
        <v>10</v>
      </c>
      <c r="L60" s="353">
        <v>10</v>
      </c>
      <c r="M60" s="353">
        <v>10</v>
      </c>
      <c r="N60" s="353">
        <v>10</v>
      </c>
      <c r="O60" s="353">
        <v>10</v>
      </c>
      <c r="P60" s="353">
        <v>10</v>
      </c>
      <c r="Q60" s="353">
        <v>10</v>
      </c>
      <c r="R60" s="353">
        <v>10</v>
      </c>
      <c r="S60" s="353">
        <v>10</v>
      </c>
      <c r="T60" s="353">
        <v>10</v>
      </c>
      <c r="U60" s="353"/>
      <c r="V60" s="353">
        <v>10</v>
      </c>
      <c r="W60" s="353">
        <v>10</v>
      </c>
      <c r="X60" s="353">
        <v>10</v>
      </c>
      <c r="Y60" s="353">
        <v>10</v>
      </c>
      <c r="Z60" s="353">
        <v>10</v>
      </c>
      <c r="AA60" s="353">
        <v>10</v>
      </c>
      <c r="AB60" s="354">
        <v>10</v>
      </c>
      <c r="AC60" s="543">
        <v>236700</v>
      </c>
    </row>
    <row r="61" spans="1:30" s="170" customFormat="1" ht="12" customHeight="1">
      <c r="A61" s="348">
        <v>54</v>
      </c>
      <c r="B61" s="544" t="s">
        <v>985</v>
      </c>
      <c r="C61" s="355"/>
      <c r="D61" s="356"/>
      <c r="E61" s="356"/>
      <c r="F61" s="356"/>
      <c r="G61" s="356"/>
      <c r="H61" s="356"/>
      <c r="I61" s="545"/>
      <c r="J61" s="356"/>
      <c r="K61" s="356"/>
      <c r="L61" s="356"/>
      <c r="M61" s="356"/>
      <c r="N61" s="356"/>
      <c r="O61" s="356"/>
      <c r="P61" s="356"/>
      <c r="Q61" s="356"/>
      <c r="R61" s="356"/>
      <c r="S61" s="356"/>
      <c r="T61" s="356"/>
      <c r="U61" s="356"/>
      <c r="V61" s="356"/>
      <c r="W61" s="356"/>
      <c r="X61" s="356"/>
      <c r="Y61" s="356"/>
      <c r="Z61" s="356"/>
      <c r="AA61" s="356"/>
      <c r="AB61" s="357"/>
      <c r="AC61" s="546"/>
    </row>
    <row r="62" spans="1:30" s="170" customFormat="1" ht="12" customHeight="1">
      <c r="A62" s="1868">
        <v>55</v>
      </c>
      <c r="B62" s="549" t="s">
        <v>574</v>
      </c>
      <c r="C62" s="1153">
        <v>11</v>
      </c>
      <c r="D62" s="358">
        <v>11</v>
      </c>
      <c r="E62" s="358">
        <v>5</v>
      </c>
      <c r="F62" s="358">
        <v>5</v>
      </c>
      <c r="G62" s="358">
        <v>5</v>
      </c>
      <c r="H62" s="358">
        <v>5</v>
      </c>
      <c r="I62" s="550">
        <v>41</v>
      </c>
      <c r="J62" s="358">
        <v>51</v>
      </c>
      <c r="K62" s="358">
        <v>51</v>
      </c>
      <c r="L62" s="358">
        <v>31</v>
      </c>
      <c r="M62" s="358">
        <v>31</v>
      </c>
      <c r="N62" s="358">
        <v>31</v>
      </c>
      <c r="O62" s="358">
        <v>31</v>
      </c>
      <c r="P62" s="358">
        <v>31</v>
      </c>
      <c r="Q62" s="358"/>
      <c r="R62" s="358"/>
      <c r="S62" s="358"/>
      <c r="T62" s="358"/>
      <c r="U62" s="358"/>
      <c r="V62" s="358"/>
      <c r="W62" s="358"/>
      <c r="X62" s="358"/>
      <c r="Y62" s="358"/>
      <c r="Z62" s="358"/>
      <c r="AA62" s="358"/>
      <c r="AB62" s="359">
        <v>0</v>
      </c>
      <c r="AC62" s="551">
        <v>336600</v>
      </c>
    </row>
    <row r="63" spans="1:30" s="170" customFormat="1" ht="12" customHeight="1">
      <c r="A63" s="348">
        <v>56</v>
      </c>
      <c r="B63" s="552" t="s">
        <v>579</v>
      </c>
      <c r="C63" s="1318">
        <v>16</v>
      </c>
      <c r="D63" s="1312">
        <v>16</v>
      </c>
      <c r="E63" s="1312">
        <v>16</v>
      </c>
      <c r="F63" s="1312">
        <v>16</v>
      </c>
      <c r="G63" s="1312">
        <v>16</v>
      </c>
      <c r="H63" s="1312">
        <v>16</v>
      </c>
      <c r="I63" s="1313">
        <v>16</v>
      </c>
      <c r="J63" s="349">
        <v>16</v>
      </c>
      <c r="K63" s="349">
        <v>16</v>
      </c>
      <c r="L63" s="349">
        <v>16</v>
      </c>
      <c r="M63" s="349">
        <v>16</v>
      </c>
      <c r="N63" s="349">
        <v>16</v>
      </c>
      <c r="O63" s="349">
        <v>16</v>
      </c>
      <c r="P63" s="349">
        <v>16</v>
      </c>
      <c r="Q63" s="349">
        <v>16</v>
      </c>
      <c r="R63" s="349">
        <v>16</v>
      </c>
      <c r="S63" s="349">
        <v>16</v>
      </c>
      <c r="T63" s="349">
        <v>16</v>
      </c>
      <c r="U63" s="349"/>
      <c r="V63" s="349">
        <v>16</v>
      </c>
      <c r="W63" s="349">
        <v>16</v>
      </c>
      <c r="X63" s="349">
        <v>16</v>
      </c>
      <c r="Y63" s="349">
        <v>16</v>
      </c>
      <c r="Z63" s="349">
        <v>16</v>
      </c>
      <c r="AA63" s="349">
        <v>16</v>
      </c>
      <c r="AB63" s="350">
        <v>16</v>
      </c>
      <c r="AC63" s="539">
        <v>385632</v>
      </c>
    </row>
    <row r="64" spans="1:30" s="170" customFormat="1" ht="12" customHeight="1">
      <c r="A64" s="1868">
        <v>57</v>
      </c>
      <c r="B64" s="558" t="s">
        <v>580</v>
      </c>
      <c r="C64" s="1319">
        <v>285</v>
      </c>
      <c r="D64" s="1315">
        <v>295</v>
      </c>
      <c r="E64" s="1315">
        <v>290</v>
      </c>
      <c r="F64" s="1315">
        <v>290</v>
      </c>
      <c r="G64" s="1315">
        <v>285</v>
      </c>
      <c r="H64" s="1315">
        <v>290</v>
      </c>
      <c r="I64" s="1313">
        <v>315</v>
      </c>
      <c r="J64" s="351">
        <v>300</v>
      </c>
      <c r="K64" s="351">
        <v>290</v>
      </c>
      <c r="L64" s="351">
        <v>270</v>
      </c>
      <c r="M64" s="351">
        <v>310</v>
      </c>
      <c r="N64" s="351">
        <v>290</v>
      </c>
      <c r="O64" s="351">
        <v>295</v>
      </c>
      <c r="P64" s="351">
        <v>285</v>
      </c>
      <c r="Q64" s="351">
        <v>280</v>
      </c>
      <c r="R64" s="351">
        <v>295</v>
      </c>
      <c r="S64" s="351">
        <v>305</v>
      </c>
      <c r="T64" s="351">
        <v>290</v>
      </c>
      <c r="U64" s="351"/>
      <c r="V64" s="351">
        <v>285</v>
      </c>
      <c r="W64" s="351">
        <v>290</v>
      </c>
      <c r="X64" s="351">
        <v>270</v>
      </c>
      <c r="Y64" s="351">
        <v>295</v>
      </c>
      <c r="Z64" s="351">
        <v>295</v>
      </c>
      <c r="AA64" s="351">
        <v>290</v>
      </c>
      <c r="AB64" s="352">
        <v>290</v>
      </c>
      <c r="AC64" s="541">
        <v>7152000</v>
      </c>
    </row>
    <row r="65" spans="1:35" s="171" customFormat="1" ht="12" customHeight="1">
      <c r="A65" s="348"/>
      <c r="B65" s="558" t="s">
        <v>699</v>
      </c>
      <c r="C65" s="1319">
        <v>280</v>
      </c>
      <c r="D65" s="1315">
        <v>280</v>
      </c>
      <c r="E65" s="1315">
        <v>270</v>
      </c>
      <c r="F65" s="1315">
        <v>270</v>
      </c>
      <c r="G65" s="1315">
        <v>280</v>
      </c>
      <c r="H65" s="1315">
        <v>312</v>
      </c>
      <c r="I65" s="1313">
        <v>340</v>
      </c>
      <c r="J65" s="351">
        <v>355</v>
      </c>
      <c r="K65" s="351">
        <v>345</v>
      </c>
      <c r="L65" s="351">
        <v>340</v>
      </c>
      <c r="M65" s="351">
        <v>343</v>
      </c>
      <c r="N65" s="351">
        <v>340</v>
      </c>
      <c r="O65" s="351">
        <v>340</v>
      </c>
      <c r="P65" s="351">
        <v>340</v>
      </c>
      <c r="Q65" s="351">
        <v>340</v>
      </c>
      <c r="R65" s="351">
        <v>340</v>
      </c>
      <c r="S65" s="351">
        <v>340</v>
      </c>
      <c r="T65" s="351">
        <v>340</v>
      </c>
      <c r="U65" s="351"/>
      <c r="V65" s="351">
        <v>340</v>
      </c>
      <c r="W65" s="351">
        <v>340</v>
      </c>
      <c r="X65" s="351">
        <v>340</v>
      </c>
      <c r="Y65" s="351">
        <v>340</v>
      </c>
      <c r="Z65" s="351">
        <v>340</v>
      </c>
      <c r="AA65" s="351">
        <v>340</v>
      </c>
      <c r="AB65" s="352">
        <v>330</v>
      </c>
      <c r="AC65" s="541">
        <v>7778000</v>
      </c>
      <c r="AD65" s="170"/>
      <c r="AE65" s="170"/>
      <c r="AF65" s="170"/>
      <c r="AG65" s="170"/>
      <c r="AH65" s="170"/>
      <c r="AI65" s="170"/>
    </row>
    <row r="66" spans="1:35" s="170" customFormat="1" ht="12" customHeight="1">
      <c r="A66" s="348">
        <v>58</v>
      </c>
      <c r="B66" s="559" t="s">
        <v>503</v>
      </c>
      <c r="C66" s="1323"/>
      <c r="D66" s="1317"/>
      <c r="E66" s="1317"/>
      <c r="F66" s="1317"/>
      <c r="G66" s="1317"/>
      <c r="H66" s="1317"/>
      <c r="I66" s="1313"/>
      <c r="J66" s="353"/>
      <c r="K66" s="353"/>
      <c r="L66" s="353"/>
      <c r="M66" s="353"/>
      <c r="N66" s="353"/>
      <c r="O66" s="353"/>
      <c r="P66" s="353"/>
      <c r="Q66" s="353"/>
      <c r="R66" s="353"/>
      <c r="S66" s="353"/>
      <c r="T66" s="353">
        <v>17</v>
      </c>
      <c r="U66" s="353"/>
      <c r="V66" s="353">
        <v>17</v>
      </c>
      <c r="W66" s="353">
        <v>17</v>
      </c>
      <c r="X66" s="353"/>
      <c r="Y66" s="353"/>
      <c r="Z66" s="353"/>
      <c r="AA66" s="353"/>
      <c r="AB66" s="354"/>
      <c r="AC66" s="543">
        <v>39199</v>
      </c>
    </row>
    <row r="67" spans="1:35" s="170" customFormat="1" ht="12" customHeight="1">
      <c r="A67" s="1868">
        <v>59</v>
      </c>
      <c r="B67" s="544" t="s">
        <v>694</v>
      </c>
      <c r="C67" s="355"/>
      <c r="D67" s="356"/>
      <c r="E67" s="356"/>
      <c r="F67" s="356"/>
      <c r="G67" s="356"/>
      <c r="H67" s="356"/>
      <c r="I67" s="545"/>
      <c r="J67" s="356"/>
      <c r="K67" s="356"/>
      <c r="L67" s="356"/>
      <c r="M67" s="356"/>
      <c r="N67" s="356"/>
      <c r="O67" s="356"/>
      <c r="P67" s="356"/>
      <c r="Q67" s="356"/>
      <c r="R67" s="356"/>
      <c r="S67" s="356">
        <v>1</v>
      </c>
      <c r="T67" s="356">
        <v>6</v>
      </c>
      <c r="U67" s="356"/>
      <c r="V67" s="356">
        <v>6</v>
      </c>
      <c r="W67" s="356">
        <v>6</v>
      </c>
      <c r="X67" s="356">
        <v>6</v>
      </c>
      <c r="Y67" s="356">
        <v>6</v>
      </c>
      <c r="Z67" s="356">
        <v>6</v>
      </c>
      <c r="AA67" s="356">
        <v>6</v>
      </c>
      <c r="AB67" s="357">
        <v>6</v>
      </c>
      <c r="AC67" s="546">
        <v>44880</v>
      </c>
    </row>
    <row r="68" spans="1:35" s="170" customFormat="1" ht="12" customHeight="1">
      <c r="A68" s="348">
        <v>60</v>
      </c>
      <c r="B68" s="549" t="s">
        <v>530</v>
      </c>
      <c r="C68" s="1153">
        <v>10</v>
      </c>
      <c r="D68" s="358">
        <v>10</v>
      </c>
      <c r="E68" s="358">
        <v>10</v>
      </c>
      <c r="F68" s="358">
        <v>10</v>
      </c>
      <c r="G68" s="358">
        <v>10</v>
      </c>
      <c r="H68" s="358">
        <v>10</v>
      </c>
      <c r="I68" s="550">
        <v>10</v>
      </c>
      <c r="J68" s="358">
        <v>10</v>
      </c>
      <c r="K68" s="358">
        <v>10</v>
      </c>
      <c r="L68" s="358">
        <v>10</v>
      </c>
      <c r="M68" s="358">
        <v>10</v>
      </c>
      <c r="N68" s="358">
        <v>10</v>
      </c>
      <c r="O68" s="358">
        <v>10</v>
      </c>
      <c r="P68" s="358">
        <v>10</v>
      </c>
      <c r="Q68" s="358">
        <v>10</v>
      </c>
      <c r="R68" s="358">
        <v>10</v>
      </c>
      <c r="S68" s="358">
        <v>10</v>
      </c>
      <c r="T68" s="358">
        <v>10</v>
      </c>
      <c r="U68" s="358"/>
      <c r="V68" s="358">
        <v>10</v>
      </c>
      <c r="W68" s="358">
        <v>10</v>
      </c>
      <c r="X68" s="358">
        <v>10</v>
      </c>
      <c r="Y68" s="358">
        <v>10</v>
      </c>
      <c r="Z68" s="358">
        <v>10</v>
      </c>
      <c r="AA68" s="358">
        <v>10</v>
      </c>
      <c r="AB68" s="359">
        <v>10</v>
      </c>
      <c r="AC68" s="551">
        <v>241920</v>
      </c>
    </row>
    <row r="69" spans="1:35" s="170" customFormat="1" ht="12" customHeight="1">
      <c r="A69" s="1868">
        <v>61</v>
      </c>
      <c r="B69" s="538" t="s">
        <v>492</v>
      </c>
      <c r="C69" s="360"/>
      <c r="D69" s="349"/>
      <c r="E69" s="349"/>
      <c r="F69" s="349"/>
      <c r="G69" s="349"/>
      <c r="H69" s="349"/>
      <c r="I69" s="554"/>
      <c r="J69" s="349"/>
      <c r="K69" s="349"/>
      <c r="L69" s="349"/>
      <c r="M69" s="349"/>
      <c r="N69" s="349"/>
      <c r="O69" s="349"/>
      <c r="P69" s="349"/>
      <c r="Q69" s="349"/>
      <c r="R69" s="349"/>
      <c r="S69" s="349"/>
      <c r="T69" s="349"/>
      <c r="U69" s="349"/>
      <c r="V69" s="349"/>
      <c r="W69" s="349"/>
      <c r="X69" s="349"/>
      <c r="Y69" s="349"/>
      <c r="Z69" s="349"/>
      <c r="AA69" s="349"/>
      <c r="AB69" s="350"/>
      <c r="AC69" s="555"/>
    </row>
    <row r="70" spans="1:35" s="170" customFormat="1" ht="12" customHeight="1">
      <c r="A70" s="348">
        <v>62</v>
      </c>
      <c r="B70" s="558" t="s">
        <v>564</v>
      </c>
      <c r="C70" s="363"/>
      <c r="D70" s="364"/>
      <c r="E70" s="364"/>
      <c r="F70" s="364"/>
      <c r="G70" s="364"/>
      <c r="H70" s="364"/>
      <c r="I70" s="560"/>
      <c r="J70" s="365"/>
      <c r="K70" s="365"/>
      <c r="L70" s="365"/>
      <c r="M70" s="365"/>
      <c r="N70" s="365"/>
      <c r="O70" s="365"/>
      <c r="P70" s="365"/>
      <c r="Q70" s="365"/>
      <c r="R70" s="365"/>
      <c r="S70" s="365"/>
      <c r="T70" s="365"/>
      <c r="U70" s="365"/>
      <c r="V70" s="365"/>
      <c r="W70" s="365"/>
      <c r="X70" s="365"/>
      <c r="Y70" s="365"/>
      <c r="Z70" s="365"/>
      <c r="AA70" s="365"/>
      <c r="AB70" s="366"/>
      <c r="AC70" s="561"/>
    </row>
    <row r="71" spans="1:35" s="170" customFormat="1" ht="12" customHeight="1">
      <c r="A71" s="1868">
        <v>63</v>
      </c>
      <c r="B71" s="559" t="s">
        <v>553</v>
      </c>
      <c r="C71" s="1316">
        <v>98</v>
      </c>
      <c r="D71" s="1317">
        <v>92</v>
      </c>
      <c r="E71" s="1317">
        <v>92</v>
      </c>
      <c r="F71" s="1317">
        <v>92</v>
      </c>
      <c r="G71" s="1317">
        <v>88</v>
      </c>
      <c r="H71" s="1317">
        <v>84</v>
      </c>
      <c r="I71" s="1313">
        <v>90</v>
      </c>
      <c r="J71" s="353">
        <v>96</v>
      </c>
      <c r="K71" s="353">
        <v>76</v>
      </c>
      <c r="L71" s="353">
        <v>84</v>
      </c>
      <c r="M71" s="353">
        <v>98</v>
      </c>
      <c r="N71" s="353">
        <v>104</v>
      </c>
      <c r="O71" s="353">
        <v>110</v>
      </c>
      <c r="P71" s="353">
        <v>106</v>
      </c>
      <c r="Q71" s="353">
        <v>114</v>
      </c>
      <c r="R71" s="353">
        <v>120</v>
      </c>
      <c r="S71" s="353">
        <v>116</v>
      </c>
      <c r="T71" s="353">
        <v>122</v>
      </c>
      <c r="U71" s="353"/>
      <c r="V71" s="353">
        <v>124</v>
      </c>
      <c r="W71" s="353">
        <v>120</v>
      </c>
      <c r="X71" s="353">
        <v>120</v>
      </c>
      <c r="Y71" s="353">
        <v>120</v>
      </c>
      <c r="Z71" s="353">
        <v>118</v>
      </c>
      <c r="AA71" s="353">
        <v>112</v>
      </c>
      <c r="AB71" s="354">
        <v>108</v>
      </c>
      <c r="AC71" s="543">
        <v>2446080</v>
      </c>
    </row>
    <row r="72" spans="1:35" s="170" customFormat="1" ht="12" customHeight="1">
      <c r="A72" s="348">
        <v>64</v>
      </c>
      <c r="B72" s="553" t="s">
        <v>127</v>
      </c>
      <c r="C72" s="1327">
        <v>42</v>
      </c>
      <c r="D72" s="1328">
        <v>42</v>
      </c>
      <c r="E72" s="1328">
        <v>42</v>
      </c>
      <c r="F72" s="1328">
        <v>42</v>
      </c>
      <c r="G72" s="1328">
        <v>42</v>
      </c>
      <c r="H72" s="1328">
        <v>42</v>
      </c>
      <c r="I72" s="1329">
        <v>39</v>
      </c>
      <c r="J72" s="356">
        <v>15</v>
      </c>
      <c r="K72" s="356">
        <v>7</v>
      </c>
      <c r="L72" s="356">
        <v>7</v>
      </c>
      <c r="M72" s="356">
        <v>6</v>
      </c>
      <c r="N72" s="356">
        <v>2</v>
      </c>
      <c r="O72" s="356">
        <v>0</v>
      </c>
      <c r="P72" s="356">
        <v>0</v>
      </c>
      <c r="Q72" s="356">
        <v>0</v>
      </c>
      <c r="R72" s="356">
        <v>0</v>
      </c>
      <c r="S72" s="356">
        <v>3</v>
      </c>
      <c r="T72" s="356">
        <v>6</v>
      </c>
      <c r="U72" s="356"/>
      <c r="V72" s="356">
        <v>18</v>
      </c>
      <c r="W72" s="356">
        <v>17</v>
      </c>
      <c r="X72" s="356">
        <v>20</v>
      </c>
      <c r="Y72" s="356">
        <v>32</v>
      </c>
      <c r="Z72" s="356">
        <v>36</v>
      </c>
      <c r="AA72" s="356">
        <v>36</v>
      </c>
      <c r="AB72" s="357">
        <v>40</v>
      </c>
      <c r="AC72" s="563">
        <v>567360</v>
      </c>
    </row>
    <row r="73" spans="1:35" s="170" customFormat="1" ht="12" customHeight="1">
      <c r="A73" s="1868">
        <v>65</v>
      </c>
      <c r="B73" s="535" t="s">
        <v>982</v>
      </c>
      <c r="C73" s="1153"/>
      <c r="D73" s="358"/>
      <c r="E73" s="358"/>
      <c r="F73" s="358"/>
      <c r="G73" s="358"/>
      <c r="H73" s="358"/>
      <c r="I73" s="550"/>
      <c r="J73" s="358"/>
      <c r="K73" s="358"/>
      <c r="L73" s="358"/>
      <c r="M73" s="358"/>
      <c r="N73" s="358"/>
      <c r="O73" s="358"/>
      <c r="P73" s="358"/>
      <c r="Q73" s="358"/>
      <c r="R73" s="358"/>
      <c r="S73" s="358"/>
      <c r="T73" s="358"/>
      <c r="U73" s="358"/>
      <c r="V73" s="358"/>
      <c r="W73" s="358"/>
      <c r="X73" s="358"/>
      <c r="Y73" s="358"/>
      <c r="Z73" s="358"/>
      <c r="AA73" s="358"/>
      <c r="AB73" s="359"/>
      <c r="AC73" s="551"/>
    </row>
    <row r="74" spans="1:35" s="170" customFormat="1" ht="12" customHeight="1">
      <c r="A74" s="348">
        <v>66</v>
      </c>
      <c r="B74" s="552" t="s">
        <v>552</v>
      </c>
      <c r="C74" s="1311">
        <v>5</v>
      </c>
      <c r="D74" s="1312">
        <v>5</v>
      </c>
      <c r="E74" s="1312">
        <v>5</v>
      </c>
      <c r="F74" s="1312">
        <v>5</v>
      </c>
      <c r="G74" s="1312">
        <v>5</v>
      </c>
      <c r="H74" s="1312">
        <v>5</v>
      </c>
      <c r="I74" s="1313">
        <v>5</v>
      </c>
      <c r="J74" s="349">
        <v>5</v>
      </c>
      <c r="K74" s="349">
        <v>5</v>
      </c>
      <c r="L74" s="349">
        <v>5</v>
      </c>
      <c r="M74" s="349">
        <v>5</v>
      </c>
      <c r="N74" s="349">
        <v>5</v>
      </c>
      <c r="O74" s="349">
        <v>5</v>
      </c>
      <c r="P74" s="349">
        <v>5</v>
      </c>
      <c r="Q74" s="349">
        <v>5</v>
      </c>
      <c r="R74" s="349">
        <v>5</v>
      </c>
      <c r="S74" s="349">
        <v>5</v>
      </c>
      <c r="T74" s="349">
        <v>5</v>
      </c>
      <c r="U74" s="349"/>
      <c r="V74" s="349">
        <v>5</v>
      </c>
      <c r="W74" s="349">
        <v>5</v>
      </c>
      <c r="X74" s="349">
        <v>5</v>
      </c>
      <c r="Y74" s="349">
        <v>8</v>
      </c>
      <c r="Z74" s="349">
        <v>8</v>
      </c>
      <c r="AA74" s="349">
        <v>8</v>
      </c>
      <c r="AB74" s="350">
        <v>8</v>
      </c>
      <c r="AC74" s="539">
        <v>122220</v>
      </c>
    </row>
    <row r="75" spans="1:35" s="170" customFormat="1" ht="12" customHeight="1">
      <c r="A75" s="1868">
        <v>67</v>
      </c>
      <c r="B75" s="1900" t="s">
        <v>983</v>
      </c>
      <c r="C75" s="1314">
        <v>33</v>
      </c>
      <c r="D75" s="1315">
        <v>33</v>
      </c>
      <c r="E75" s="1315">
        <v>33</v>
      </c>
      <c r="F75" s="1315">
        <v>33</v>
      </c>
      <c r="G75" s="1315">
        <v>33</v>
      </c>
      <c r="H75" s="1315">
        <v>33</v>
      </c>
      <c r="I75" s="1313">
        <v>33</v>
      </c>
      <c r="J75" s="351">
        <v>33</v>
      </c>
      <c r="K75" s="351">
        <v>33</v>
      </c>
      <c r="L75" s="351">
        <v>33</v>
      </c>
      <c r="M75" s="351">
        <v>33</v>
      </c>
      <c r="N75" s="351">
        <v>33</v>
      </c>
      <c r="O75" s="351">
        <v>33</v>
      </c>
      <c r="P75" s="351">
        <v>33</v>
      </c>
      <c r="Q75" s="351">
        <v>33</v>
      </c>
      <c r="R75" s="351">
        <v>33</v>
      </c>
      <c r="S75" s="351">
        <v>33</v>
      </c>
      <c r="T75" s="351">
        <v>33</v>
      </c>
      <c r="U75" s="351"/>
      <c r="V75" s="351">
        <v>33</v>
      </c>
      <c r="W75" s="351">
        <v>33</v>
      </c>
      <c r="X75" s="351">
        <v>33</v>
      </c>
      <c r="Y75" s="351">
        <v>33</v>
      </c>
      <c r="Z75" s="351">
        <v>33</v>
      </c>
      <c r="AA75" s="351">
        <v>33</v>
      </c>
      <c r="AB75" s="352">
        <v>33</v>
      </c>
      <c r="AC75" s="541">
        <v>819700</v>
      </c>
    </row>
    <row r="76" spans="1:35" s="170" customFormat="1" ht="12" customHeight="1">
      <c r="A76" s="348">
        <v>68</v>
      </c>
      <c r="B76" s="559" t="s">
        <v>555</v>
      </c>
      <c r="C76" s="1316">
        <v>16</v>
      </c>
      <c r="D76" s="1317">
        <v>11</v>
      </c>
      <c r="E76" s="1317">
        <v>11</v>
      </c>
      <c r="F76" s="1317">
        <v>11</v>
      </c>
      <c r="G76" s="1317">
        <v>11</v>
      </c>
      <c r="H76" s="1317">
        <v>11</v>
      </c>
      <c r="I76" s="1313">
        <v>11</v>
      </c>
      <c r="J76" s="353">
        <v>11</v>
      </c>
      <c r="K76" s="353">
        <v>11</v>
      </c>
      <c r="L76" s="353">
        <v>11</v>
      </c>
      <c r="M76" s="353">
        <v>11</v>
      </c>
      <c r="N76" s="353">
        <v>9</v>
      </c>
      <c r="O76" s="353">
        <v>9</v>
      </c>
      <c r="P76" s="353">
        <v>9</v>
      </c>
      <c r="Q76" s="353">
        <v>9</v>
      </c>
      <c r="R76" s="353">
        <v>9</v>
      </c>
      <c r="S76" s="353">
        <v>9</v>
      </c>
      <c r="T76" s="353">
        <v>12</v>
      </c>
      <c r="U76" s="353"/>
      <c r="V76" s="353">
        <v>15</v>
      </c>
      <c r="W76" s="353">
        <v>15</v>
      </c>
      <c r="X76" s="353">
        <v>15</v>
      </c>
      <c r="Y76" s="353">
        <v>15</v>
      </c>
      <c r="Z76" s="353">
        <v>15</v>
      </c>
      <c r="AA76" s="353">
        <v>15</v>
      </c>
      <c r="AB76" s="354">
        <v>15</v>
      </c>
      <c r="AC76" s="543">
        <v>292950</v>
      </c>
    </row>
    <row r="77" spans="1:35" s="170" customFormat="1" ht="12" customHeight="1">
      <c r="A77" s="1868">
        <v>69</v>
      </c>
      <c r="B77" s="544" t="s">
        <v>270</v>
      </c>
      <c r="C77" s="355">
        <v>17</v>
      </c>
      <c r="D77" s="356">
        <v>17</v>
      </c>
      <c r="E77" s="356">
        <v>17</v>
      </c>
      <c r="F77" s="356">
        <v>17</v>
      </c>
      <c r="G77" s="356">
        <v>17</v>
      </c>
      <c r="H77" s="356">
        <v>17</v>
      </c>
      <c r="I77" s="545">
        <v>17</v>
      </c>
      <c r="J77" s="356">
        <v>17</v>
      </c>
      <c r="K77" s="356">
        <v>17</v>
      </c>
      <c r="L77" s="356">
        <v>17</v>
      </c>
      <c r="M77" s="356">
        <v>17</v>
      </c>
      <c r="N77" s="356">
        <v>17</v>
      </c>
      <c r="O77" s="356">
        <v>17</v>
      </c>
      <c r="P77" s="356">
        <v>17</v>
      </c>
      <c r="Q77" s="356">
        <v>17</v>
      </c>
      <c r="R77" s="356">
        <v>17</v>
      </c>
      <c r="S77" s="356">
        <v>17</v>
      </c>
      <c r="T77" s="356">
        <v>17</v>
      </c>
      <c r="U77" s="356"/>
      <c r="V77" s="356">
        <v>17</v>
      </c>
      <c r="W77" s="356">
        <v>17</v>
      </c>
      <c r="X77" s="356">
        <v>17</v>
      </c>
      <c r="Y77" s="356">
        <v>17</v>
      </c>
      <c r="Z77" s="356">
        <v>17</v>
      </c>
      <c r="AA77" s="356">
        <v>17</v>
      </c>
      <c r="AB77" s="357">
        <v>17</v>
      </c>
      <c r="AC77" s="546">
        <v>408000</v>
      </c>
    </row>
    <row r="78" spans="1:35" s="170" customFormat="1" ht="12" customHeight="1">
      <c r="A78" s="348">
        <v>70</v>
      </c>
      <c r="B78" s="549" t="s">
        <v>271</v>
      </c>
      <c r="C78" s="1153">
        <v>22</v>
      </c>
      <c r="D78" s="358">
        <v>22</v>
      </c>
      <c r="E78" s="358">
        <v>22</v>
      </c>
      <c r="F78" s="358">
        <v>22</v>
      </c>
      <c r="G78" s="358">
        <v>22</v>
      </c>
      <c r="H78" s="358">
        <v>22</v>
      </c>
      <c r="I78" s="550">
        <v>22</v>
      </c>
      <c r="J78" s="358">
        <v>22</v>
      </c>
      <c r="K78" s="358">
        <v>22</v>
      </c>
      <c r="L78" s="358">
        <v>20</v>
      </c>
      <c r="M78" s="358">
        <v>22</v>
      </c>
      <c r="N78" s="358">
        <v>22</v>
      </c>
      <c r="O78" s="358">
        <v>22</v>
      </c>
      <c r="P78" s="358">
        <v>22</v>
      </c>
      <c r="Q78" s="358">
        <v>22</v>
      </c>
      <c r="R78" s="358">
        <v>22</v>
      </c>
      <c r="S78" s="358">
        <v>22</v>
      </c>
      <c r="T78" s="358">
        <v>22</v>
      </c>
      <c r="U78" s="358"/>
      <c r="V78" s="358">
        <v>22</v>
      </c>
      <c r="W78" s="358">
        <v>22</v>
      </c>
      <c r="X78" s="358">
        <v>15</v>
      </c>
      <c r="Y78" s="358">
        <v>22</v>
      </c>
      <c r="Z78" s="358">
        <v>22</v>
      </c>
      <c r="AA78" s="358">
        <v>22</v>
      </c>
      <c r="AB78" s="359">
        <v>22</v>
      </c>
      <c r="AC78" s="551">
        <v>510480</v>
      </c>
    </row>
    <row r="79" spans="1:35" s="170" customFormat="1" ht="12" customHeight="1">
      <c r="A79" s="1868">
        <v>71</v>
      </c>
      <c r="B79" s="552" t="s">
        <v>505</v>
      </c>
      <c r="C79" s="1318">
        <v>25</v>
      </c>
      <c r="D79" s="1312">
        <v>25</v>
      </c>
      <c r="E79" s="1312">
        <v>25</v>
      </c>
      <c r="F79" s="1312">
        <v>25</v>
      </c>
      <c r="G79" s="1312">
        <v>25</v>
      </c>
      <c r="H79" s="1312">
        <v>25</v>
      </c>
      <c r="I79" s="1313">
        <v>25</v>
      </c>
      <c r="J79" s="349">
        <v>25</v>
      </c>
      <c r="K79" s="349">
        <v>25</v>
      </c>
      <c r="L79" s="349"/>
      <c r="M79" s="349">
        <v>25</v>
      </c>
      <c r="N79" s="349">
        <v>25</v>
      </c>
      <c r="O79" s="349"/>
      <c r="P79" s="349">
        <v>25</v>
      </c>
      <c r="Q79" s="349">
        <v>25</v>
      </c>
      <c r="R79" s="349">
        <v>25</v>
      </c>
      <c r="S79" s="349"/>
      <c r="T79" s="349">
        <v>17</v>
      </c>
      <c r="U79" s="349"/>
      <c r="V79" s="349">
        <v>17</v>
      </c>
      <c r="W79" s="349">
        <v>20</v>
      </c>
      <c r="X79" s="349">
        <v>25</v>
      </c>
      <c r="Y79" s="349">
        <v>25</v>
      </c>
      <c r="Z79" s="349">
        <v>25</v>
      </c>
      <c r="AA79" s="349">
        <v>25</v>
      </c>
      <c r="AB79" s="350">
        <v>25</v>
      </c>
      <c r="AC79" s="539">
        <v>513360</v>
      </c>
    </row>
    <row r="80" spans="1:35" s="170" customFormat="1" ht="12" customHeight="1">
      <c r="A80" s="348">
        <v>72</v>
      </c>
      <c r="B80" s="558" t="s">
        <v>506</v>
      </c>
      <c r="C80" s="1319">
        <v>25</v>
      </c>
      <c r="D80" s="1315">
        <v>25</v>
      </c>
      <c r="E80" s="1315">
        <v>25</v>
      </c>
      <c r="F80" s="1315">
        <v>25</v>
      </c>
      <c r="G80" s="1315">
        <v>25</v>
      </c>
      <c r="H80" s="1315">
        <v>25</v>
      </c>
      <c r="I80" s="1313">
        <v>25</v>
      </c>
      <c r="J80" s="351">
        <v>25</v>
      </c>
      <c r="K80" s="351">
        <v>24</v>
      </c>
      <c r="L80" s="351">
        <v>24</v>
      </c>
      <c r="M80" s="351">
        <v>24</v>
      </c>
      <c r="N80" s="351">
        <v>18</v>
      </c>
      <c r="O80" s="351">
        <v>18</v>
      </c>
      <c r="P80" s="351">
        <v>18</v>
      </c>
      <c r="Q80" s="351">
        <v>18</v>
      </c>
      <c r="R80" s="351">
        <v>18</v>
      </c>
      <c r="S80" s="351">
        <v>18</v>
      </c>
      <c r="T80" s="351">
        <v>18</v>
      </c>
      <c r="U80" s="351"/>
      <c r="V80" s="351">
        <v>18</v>
      </c>
      <c r="W80" s="351">
        <v>12</v>
      </c>
      <c r="X80" s="351">
        <v>12</v>
      </c>
      <c r="Y80" s="351">
        <v>12</v>
      </c>
      <c r="Z80" s="351">
        <v>12</v>
      </c>
      <c r="AA80" s="351">
        <v>14</v>
      </c>
      <c r="AB80" s="352">
        <v>14</v>
      </c>
      <c r="AC80" s="541">
        <v>475600</v>
      </c>
    </row>
    <row r="81" spans="1:29" s="170" customFormat="1" ht="12" customHeight="1">
      <c r="A81" s="1868">
        <v>73</v>
      </c>
      <c r="B81" s="559" t="s">
        <v>968</v>
      </c>
      <c r="C81" s="1323"/>
      <c r="D81" s="1317"/>
      <c r="E81" s="1317"/>
      <c r="F81" s="1317"/>
      <c r="G81" s="1317"/>
      <c r="H81" s="1317"/>
      <c r="I81" s="1313"/>
      <c r="J81" s="353"/>
      <c r="K81" s="353"/>
      <c r="L81" s="353"/>
      <c r="M81" s="353"/>
      <c r="N81" s="353"/>
      <c r="O81" s="353"/>
      <c r="P81" s="353"/>
      <c r="Q81" s="353"/>
      <c r="R81" s="353"/>
      <c r="S81" s="353"/>
      <c r="T81" s="353"/>
      <c r="U81" s="353"/>
      <c r="V81" s="353"/>
      <c r="W81" s="353"/>
      <c r="X81" s="353"/>
      <c r="Y81" s="353"/>
      <c r="Z81" s="353"/>
      <c r="AA81" s="353"/>
      <c r="AB81" s="354"/>
      <c r="AC81" s="543"/>
    </row>
    <row r="82" spans="1:29" s="170" customFormat="1" ht="12" customHeight="1">
      <c r="A82" s="348"/>
      <c r="B82" s="559" t="s">
        <v>558</v>
      </c>
      <c r="C82" s="1323"/>
      <c r="D82" s="1317"/>
      <c r="E82" s="1317"/>
      <c r="F82" s="1317"/>
      <c r="G82" s="1317"/>
      <c r="H82" s="1317"/>
      <c r="I82" s="1313"/>
      <c r="J82" s="353"/>
      <c r="K82" s="353"/>
      <c r="L82" s="353"/>
      <c r="M82" s="353"/>
      <c r="N82" s="353"/>
      <c r="O82" s="353"/>
      <c r="P82" s="353"/>
      <c r="Q82" s="353"/>
      <c r="R82" s="353"/>
      <c r="S82" s="353"/>
      <c r="T82" s="353"/>
      <c r="U82" s="353"/>
      <c r="V82" s="353"/>
      <c r="W82" s="353"/>
      <c r="X82" s="353"/>
      <c r="Y82" s="353"/>
      <c r="Z82" s="353"/>
      <c r="AA82" s="353"/>
      <c r="AB82" s="354">
        <v>0</v>
      </c>
      <c r="AC82" s="564">
        <v>0</v>
      </c>
    </row>
    <row r="83" spans="1:29" s="170" customFormat="1" ht="12" customHeight="1">
      <c r="A83" s="348"/>
      <c r="B83" s="559" t="s">
        <v>560</v>
      </c>
      <c r="C83" s="1323"/>
      <c r="D83" s="1317"/>
      <c r="E83" s="1317"/>
      <c r="F83" s="1317"/>
      <c r="G83" s="1317"/>
      <c r="H83" s="1317"/>
      <c r="I83" s="1313"/>
      <c r="J83" s="353">
        <v>2</v>
      </c>
      <c r="K83" s="353">
        <v>15</v>
      </c>
      <c r="L83" s="353">
        <v>9</v>
      </c>
      <c r="M83" s="353">
        <v>9</v>
      </c>
      <c r="N83" s="353">
        <v>28</v>
      </c>
      <c r="O83" s="353">
        <v>43</v>
      </c>
      <c r="P83" s="353">
        <v>49</v>
      </c>
      <c r="Q83" s="353">
        <v>49</v>
      </c>
      <c r="R83" s="353">
        <v>48</v>
      </c>
      <c r="S83" s="353">
        <v>48</v>
      </c>
      <c r="T83" s="353">
        <v>62</v>
      </c>
      <c r="U83" s="353"/>
      <c r="V83" s="353">
        <v>95</v>
      </c>
      <c r="W83" s="353">
        <v>65</v>
      </c>
      <c r="X83" s="353">
        <v>65</v>
      </c>
      <c r="Y83" s="353">
        <v>65</v>
      </c>
      <c r="Z83" s="353">
        <v>65</v>
      </c>
      <c r="AA83" s="353">
        <v>65</v>
      </c>
      <c r="AB83" s="354">
        <v>0</v>
      </c>
      <c r="AC83" s="564">
        <v>796320</v>
      </c>
    </row>
    <row r="84" spans="1:29" s="170" customFormat="1" ht="12" customHeight="1">
      <c r="A84" s="348"/>
      <c r="B84" s="559" t="s">
        <v>687</v>
      </c>
      <c r="C84" s="670"/>
      <c r="D84" s="671"/>
      <c r="E84" s="671"/>
      <c r="F84" s="671"/>
      <c r="G84" s="671"/>
      <c r="H84" s="671"/>
      <c r="I84" s="560"/>
      <c r="J84" s="672"/>
      <c r="K84" s="672"/>
      <c r="L84" s="672"/>
      <c r="M84" s="672">
        <v>17</v>
      </c>
      <c r="N84" s="672">
        <v>17</v>
      </c>
      <c r="O84" s="672">
        <v>17</v>
      </c>
      <c r="P84" s="672">
        <v>17</v>
      </c>
      <c r="Q84" s="672">
        <v>17</v>
      </c>
      <c r="R84" s="672">
        <v>17</v>
      </c>
      <c r="S84" s="672">
        <v>17</v>
      </c>
      <c r="T84" s="672">
        <v>17</v>
      </c>
      <c r="U84" s="672"/>
      <c r="V84" s="672">
        <v>35</v>
      </c>
      <c r="W84" s="672">
        <v>35</v>
      </c>
      <c r="X84" s="672">
        <v>17</v>
      </c>
      <c r="Y84" s="672"/>
      <c r="Z84" s="672"/>
      <c r="AA84" s="672"/>
      <c r="AB84" s="673">
        <v>0</v>
      </c>
      <c r="AC84" s="674">
        <v>194400</v>
      </c>
    </row>
    <row r="85" spans="1:29" s="170" customFormat="1" ht="12" customHeight="1">
      <c r="A85" s="1868">
        <v>77</v>
      </c>
      <c r="B85" s="558" t="s">
        <v>495</v>
      </c>
      <c r="C85" s="363"/>
      <c r="D85" s="364"/>
      <c r="E85" s="364"/>
      <c r="F85" s="364"/>
      <c r="G85" s="364"/>
      <c r="H85" s="364"/>
      <c r="I85" s="560"/>
      <c r="J85" s="365"/>
      <c r="K85" s="365"/>
      <c r="L85" s="365"/>
      <c r="M85" s="365"/>
      <c r="N85" s="365"/>
      <c r="O85" s="365"/>
      <c r="P85" s="365"/>
      <c r="Q85" s="365"/>
      <c r="R85" s="365"/>
      <c r="S85" s="365">
        <v>1</v>
      </c>
      <c r="T85" s="365">
        <v>9</v>
      </c>
      <c r="U85" s="365"/>
      <c r="V85" s="365">
        <v>9</v>
      </c>
      <c r="W85" s="365"/>
      <c r="X85" s="365"/>
      <c r="Y85" s="365"/>
      <c r="Z85" s="365"/>
      <c r="AA85" s="365"/>
      <c r="AB85" s="366">
        <v>0</v>
      </c>
      <c r="AC85" s="561">
        <v>13440</v>
      </c>
    </row>
    <row r="86" spans="1:29" s="170" customFormat="1" ht="12" customHeight="1">
      <c r="A86" s="348">
        <v>78</v>
      </c>
      <c r="B86" s="559" t="s">
        <v>507</v>
      </c>
      <c r="C86" s="1316"/>
      <c r="D86" s="1317"/>
      <c r="E86" s="1317"/>
      <c r="F86" s="1317"/>
      <c r="G86" s="1317"/>
      <c r="H86" s="1317"/>
      <c r="I86" s="1313"/>
      <c r="J86" s="353">
        <v>8</v>
      </c>
      <c r="K86" s="353">
        <v>8</v>
      </c>
      <c r="L86" s="353">
        <v>8</v>
      </c>
      <c r="M86" s="353">
        <v>8</v>
      </c>
      <c r="N86" s="353">
        <v>8</v>
      </c>
      <c r="O86" s="353">
        <v>8</v>
      </c>
      <c r="P86" s="353">
        <v>8</v>
      </c>
      <c r="Q86" s="353">
        <v>8</v>
      </c>
      <c r="R86" s="353">
        <v>8</v>
      </c>
      <c r="S86" s="353">
        <v>8</v>
      </c>
      <c r="T86" s="353">
        <v>17</v>
      </c>
      <c r="U86" s="353"/>
      <c r="V86" s="353">
        <v>17</v>
      </c>
      <c r="W86" s="353">
        <v>17</v>
      </c>
      <c r="X86" s="353">
        <v>17</v>
      </c>
      <c r="Y86" s="353">
        <v>17</v>
      </c>
      <c r="Z86" s="353">
        <v>17</v>
      </c>
      <c r="AA86" s="353">
        <v>17</v>
      </c>
      <c r="AB86" s="354">
        <v>8</v>
      </c>
      <c r="AC86" s="543">
        <v>193920</v>
      </c>
    </row>
    <row r="87" spans="1:29" s="170" customFormat="1" ht="12" customHeight="1">
      <c r="A87" s="1868">
        <v>79</v>
      </c>
      <c r="B87" s="544" t="s">
        <v>938</v>
      </c>
      <c r="C87" s="1327"/>
      <c r="D87" s="1328"/>
      <c r="E87" s="1328"/>
      <c r="F87" s="1328"/>
      <c r="G87" s="1328"/>
      <c r="H87" s="1328"/>
      <c r="I87" s="1329">
        <v>16</v>
      </c>
      <c r="J87" s="356">
        <v>16</v>
      </c>
      <c r="K87" s="356">
        <v>32</v>
      </c>
      <c r="L87" s="356">
        <v>48</v>
      </c>
      <c r="M87" s="356">
        <v>48</v>
      </c>
      <c r="N87" s="356">
        <v>48</v>
      </c>
      <c r="O87" s="356">
        <v>48</v>
      </c>
      <c r="P87" s="356">
        <v>48</v>
      </c>
      <c r="Q87" s="356">
        <v>16</v>
      </c>
      <c r="R87" s="356">
        <v>16</v>
      </c>
      <c r="S87" s="356">
        <v>16</v>
      </c>
      <c r="T87" s="356">
        <v>105</v>
      </c>
      <c r="U87" s="356"/>
      <c r="V87" s="356">
        <v>115</v>
      </c>
      <c r="W87" s="356">
        <v>115</v>
      </c>
      <c r="X87" s="356">
        <v>115</v>
      </c>
      <c r="Y87" s="356">
        <v>115</v>
      </c>
      <c r="Z87" s="356">
        <v>64</v>
      </c>
      <c r="AA87" s="356">
        <v>48</v>
      </c>
      <c r="AB87" s="357">
        <v>48</v>
      </c>
      <c r="AC87" s="563">
        <v>933120</v>
      </c>
    </row>
    <row r="88" spans="1:29" s="170" customFormat="1" ht="12" customHeight="1">
      <c r="A88" s="348">
        <v>80</v>
      </c>
      <c r="B88" s="549" t="s">
        <v>565</v>
      </c>
      <c r="C88" s="1153"/>
      <c r="D88" s="358"/>
      <c r="E88" s="358"/>
      <c r="F88" s="358"/>
      <c r="G88" s="358"/>
      <c r="H88" s="358"/>
      <c r="I88" s="550"/>
      <c r="J88" s="358"/>
      <c r="K88" s="358"/>
      <c r="L88" s="358"/>
      <c r="M88" s="358"/>
      <c r="N88" s="358"/>
      <c r="O88" s="358"/>
      <c r="P88" s="358"/>
      <c r="Q88" s="358"/>
      <c r="R88" s="358"/>
      <c r="S88" s="358"/>
      <c r="T88" s="358"/>
      <c r="U88" s="358"/>
      <c r="V88" s="358"/>
      <c r="W88" s="358"/>
      <c r="X88" s="358"/>
      <c r="Y88" s="358"/>
      <c r="Z88" s="358"/>
      <c r="AA88" s="358"/>
      <c r="AB88" s="359"/>
      <c r="AC88" s="551"/>
    </row>
    <row r="89" spans="1:29" s="170" customFormat="1" ht="12" customHeight="1">
      <c r="A89" s="1868">
        <v>81</v>
      </c>
      <c r="B89" s="552" t="s">
        <v>554</v>
      </c>
      <c r="C89" s="1311"/>
      <c r="D89" s="1312"/>
      <c r="E89" s="1312"/>
      <c r="F89" s="1312"/>
      <c r="G89" s="1312"/>
      <c r="H89" s="1312"/>
      <c r="I89" s="1313"/>
      <c r="J89" s="349">
        <v>1</v>
      </c>
      <c r="K89" s="349">
        <v>8</v>
      </c>
      <c r="L89" s="349">
        <v>8</v>
      </c>
      <c r="M89" s="349">
        <v>8</v>
      </c>
      <c r="N89" s="349">
        <v>10</v>
      </c>
      <c r="O89" s="349">
        <v>8</v>
      </c>
      <c r="P89" s="349">
        <v>8</v>
      </c>
      <c r="Q89" s="349">
        <v>8</v>
      </c>
      <c r="R89" s="349">
        <v>8</v>
      </c>
      <c r="S89" s="349">
        <v>8</v>
      </c>
      <c r="T89" s="349">
        <v>8</v>
      </c>
      <c r="U89" s="349"/>
      <c r="V89" s="349">
        <v>10</v>
      </c>
      <c r="W89" s="349">
        <v>16</v>
      </c>
      <c r="X89" s="349"/>
      <c r="Y89" s="349"/>
      <c r="Z89" s="349"/>
      <c r="AA89" s="349"/>
      <c r="AB89" s="350"/>
      <c r="AC89" s="539">
        <v>112433</v>
      </c>
    </row>
    <row r="90" spans="1:29" s="170" customFormat="1" ht="12" customHeight="1">
      <c r="A90" s="348"/>
      <c r="B90" s="552" t="s">
        <v>516</v>
      </c>
      <c r="C90" s="1311"/>
      <c r="D90" s="1312"/>
      <c r="E90" s="1312"/>
      <c r="F90" s="1312"/>
      <c r="G90" s="1312"/>
      <c r="H90" s="1312"/>
      <c r="I90" s="1313"/>
      <c r="J90" s="349">
        <v>2</v>
      </c>
      <c r="K90" s="349">
        <v>17</v>
      </c>
      <c r="L90" s="349">
        <v>17</v>
      </c>
      <c r="M90" s="349">
        <v>17</v>
      </c>
      <c r="N90" s="349">
        <v>17</v>
      </c>
      <c r="O90" s="349">
        <v>17</v>
      </c>
      <c r="P90" s="349">
        <v>17</v>
      </c>
      <c r="Q90" s="349">
        <v>17</v>
      </c>
      <c r="R90" s="349">
        <v>17</v>
      </c>
      <c r="S90" s="349">
        <v>17</v>
      </c>
      <c r="T90" s="349">
        <v>22</v>
      </c>
      <c r="U90" s="349"/>
      <c r="V90" s="349">
        <v>105</v>
      </c>
      <c r="W90" s="349">
        <v>51</v>
      </c>
      <c r="X90" s="349">
        <v>51</v>
      </c>
      <c r="Y90" s="349">
        <v>51</v>
      </c>
      <c r="Z90" s="349">
        <v>51</v>
      </c>
      <c r="AA90" s="349">
        <v>51</v>
      </c>
      <c r="AB90" s="350">
        <v>17</v>
      </c>
      <c r="AC90" s="539">
        <v>543360</v>
      </c>
    </row>
    <row r="91" spans="1:29" s="170" customFormat="1" ht="12" customHeight="1">
      <c r="A91" s="348"/>
      <c r="B91" s="552" t="s">
        <v>532</v>
      </c>
      <c r="C91" s="1311"/>
      <c r="D91" s="1312"/>
      <c r="E91" s="1312"/>
      <c r="F91" s="1312"/>
      <c r="G91" s="1312"/>
      <c r="H91" s="1312"/>
      <c r="I91" s="1313">
        <v>0</v>
      </c>
      <c r="J91" s="349">
        <v>0</v>
      </c>
      <c r="K91" s="349">
        <v>2</v>
      </c>
      <c r="L91" s="349">
        <v>3</v>
      </c>
      <c r="M91" s="349">
        <v>4</v>
      </c>
      <c r="N91" s="349">
        <v>3</v>
      </c>
      <c r="O91" s="349">
        <v>3</v>
      </c>
      <c r="P91" s="349">
        <v>3</v>
      </c>
      <c r="Q91" s="349">
        <v>2</v>
      </c>
      <c r="R91" s="349">
        <v>1</v>
      </c>
      <c r="S91" s="349">
        <v>0</v>
      </c>
      <c r="T91" s="349"/>
      <c r="U91" s="349"/>
      <c r="V91" s="349"/>
      <c r="W91" s="349"/>
      <c r="X91" s="349"/>
      <c r="Y91" s="349"/>
      <c r="Z91" s="349"/>
      <c r="AA91" s="349"/>
      <c r="AB91" s="350"/>
      <c r="AC91" s="539">
        <v>22438</v>
      </c>
    </row>
    <row r="92" spans="1:29" s="170" customFormat="1" ht="12" customHeight="1">
      <c r="A92" s="348"/>
      <c r="B92" s="552" t="s">
        <v>535</v>
      </c>
      <c r="C92" s="1311"/>
      <c r="D92" s="1312"/>
      <c r="E92" s="1312"/>
      <c r="F92" s="1312"/>
      <c r="G92" s="1312"/>
      <c r="H92" s="1312"/>
      <c r="I92" s="1313"/>
      <c r="J92" s="349"/>
      <c r="K92" s="349">
        <v>5</v>
      </c>
      <c r="L92" s="349"/>
      <c r="M92" s="349"/>
      <c r="N92" s="349">
        <v>13</v>
      </c>
      <c r="O92" s="349">
        <v>17</v>
      </c>
      <c r="P92" s="349">
        <v>17</v>
      </c>
      <c r="Q92" s="349">
        <v>17</v>
      </c>
      <c r="R92" s="349"/>
      <c r="S92" s="349"/>
      <c r="T92" s="349"/>
      <c r="U92" s="349"/>
      <c r="V92" s="349"/>
      <c r="W92" s="349"/>
      <c r="X92" s="349"/>
      <c r="Y92" s="349"/>
      <c r="Z92" s="349"/>
      <c r="AA92" s="349"/>
      <c r="AB92" s="350">
        <v>0</v>
      </c>
      <c r="AC92" s="539">
        <v>90528</v>
      </c>
    </row>
    <row r="93" spans="1:29" s="170" customFormat="1" ht="12" customHeight="1">
      <c r="A93" s="348"/>
      <c r="B93" s="552" t="s">
        <v>537</v>
      </c>
      <c r="C93" s="1311"/>
      <c r="D93" s="1312"/>
      <c r="E93" s="1312"/>
      <c r="F93" s="1312"/>
      <c r="G93" s="1312"/>
      <c r="H93" s="1312"/>
      <c r="I93" s="1313"/>
      <c r="J93" s="349">
        <v>2</v>
      </c>
      <c r="K93" s="349">
        <v>17</v>
      </c>
      <c r="L93" s="349">
        <v>17</v>
      </c>
      <c r="M93" s="349">
        <v>17</v>
      </c>
      <c r="N93" s="349">
        <v>17</v>
      </c>
      <c r="O93" s="349">
        <v>17</v>
      </c>
      <c r="P93" s="349">
        <v>17</v>
      </c>
      <c r="Q93" s="349">
        <v>17</v>
      </c>
      <c r="R93" s="349">
        <v>17</v>
      </c>
      <c r="S93" s="349">
        <v>17</v>
      </c>
      <c r="T93" s="349">
        <v>17</v>
      </c>
      <c r="U93" s="349"/>
      <c r="V93" s="349">
        <v>17</v>
      </c>
      <c r="W93" s="349">
        <v>17</v>
      </c>
      <c r="X93" s="349"/>
      <c r="Y93" s="349"/>
      <c r="Z93" s="349"/>
      <c r="AA93" s="349"/>
      <c r="AB93" s="350">
        <v>0</v>
      </c>
      <c r="AC93" s="539">
        <v>213270</v>
      </c>
    </row>
    <row r="94" spans="1:29" s="170" customFormat="1" ht="12" customHeight="1">
      <c r="A94" s="348">
        <v>82</v>
      </c>
      <c r="B94" s="558" t="s">
        <v>489</v>
      </c>
      <c r="C94" s="1314"/>
      <c r="D94" s="1315"/>
      <c r="E94" s="1315"/>
      <c r="F94" s="1315"/>
      <c r="G94" s="1315"/>
      <c r="H94" s="1315"/>
      <c r="I94" s="1313"/>
      <c r="J94" s="351">
        <v>4</v>
      </c>
      <c r="K94" s="351">
        <v>17</v>
      </c>
      <c r="L94" s="351">
        <v>5</v>
      </c>
      <c r="M94" s="351"/>
      <c r="N94" s="351"/>
      <c r="O94" s="351"/>
      <c r="P94" s="351"/>
      <c r="Q94" s="351"/>
      <c r="R94" s="351"/>
      <c r="S94" s="351"/>
      <c r="T94" s="351">
        <v>11</v>
      </c>
      <c r="U94" s="351"/>
      <c r="V94" s="351">
        <v>17</v>
      </c>
      <c r="W94" s="351">
        <v>2</v>
      </c>
      <c r="X94" s="351">
        <v>4</v>
      </c>
      <c r="Y94" s="351"/>
      <c r="Z94" s="351"/>
      <c r="AA94" s="351"/>
      <c r="AB94" s="352">
        <v>0</v>
      </c>
      <c r="AC94" s="541">
        <v>46464</v>
      </c>
    </row>
    <row r="95" spans="1:29" s="170" customFormat="1" ht="12" customHeight="1">
      <c r="A95" s="1868">
        <v>83</v>
      </c>
      <c r="B95" s="559" t="s">
        <v>100</v>
      </c>
      <c r="C95" s="1316"/>
      <c r="D95" s="1317"/>
      <c r="E95" s="1317"/>
      <c r="F95" s="1317"/>
      <c r="G95" s="1317"/>
      <c r="H95" s="1317"/>
      <c r="I95" s="1313"/>
      <c r="J95" s="353"/>
      <c r="K95" s="353"/>
      <c r="L95" s="353"/>
      <c r="M95" s="353"/>
      <c r="N95" s="353"/>
      <c r="O95" s="353"/>
      <c r="P95" s="353"/>
      <c r="Q95" s="353"/>
      <c r="R95" s="353"/>
      <c r="S95" s="353"/>
      <c r="T95" s="353"/>
      <c r="U95" s="353"/>
      <c r="V95" s="353"/>
      <c r="W95" s="353"/>
      <c r="X95" s="353"/>
      <c r="Y95" s="353"/>
      <c r="Z95" s="353"/>
      <c r="AA95" s="353"/>
      <c r="AB95" s="354"/>
      <c r="AC95" s="543"/>
    </row>
    <row r="96" spans="1:29" s="170" customFormat="1" ht="12" customHeight="1">
      <c r="A96" s="348">
        <v>84</v>
      </c>
      <c r="B96" s="544" t="s">
        <v>138</v>
      </c>
      <c r="C96" s="355"/>
      <c r="D96" s="356"/>
      <c r="E96" s="356"/>
      <c r="F96" s="356"/>
      <c r="G96" s="356"/>
      <c r="H96" s="356"/>
      <c r="I96" s="545"/>
      <c r="J96" s="356"/>
      <c r="K96" s="356"/>
      <c r="L96" s="356"/>
      <c r="M96" s="356"/>
      <c r="N96" s="356"/>
      <c r="O96" s="356"/>
      <c r="P96" s="356"/>
      <c r="Q96" s="356"/>
      <c r="R96" s="356"/>
      <c r="S96" s="356"/>
      <c r="T96" s="356"/>
      <c r="U96" s="356"/>
      <c r="V96" s="356"/>
      <c r="W96" s="356"/>
      <c r="X96" s="356"/>
      <c r="Y96" s="356"/>
      <c r="Z96" s="356"/>
      <c r="AA96" s="356"/>
      <c r="AB96" s="357"/>
      <c r="AC96" s="546"/>
    </row>
    <row r="97" spans="1:29" s="170" customFormat="1" ht="12" customHeight="1">
      <c r="A97" s="1868">
        <v>85</v>
      </c>
      <c r="B97" s="549" t="s">
        <v>491</v>
      </c>
      <c r="C97" s="1153"/>
      <c r="D97" s="358"/>
      <c r="E97" s="358"/>
      <c r="F97" s="358"/>
      <c r="G97" s="358"/>
      <c r="H97" s="358"/>
      <c r="I97" s="550"/>
      <c r="J97" s="358"/>
      <c r="K97" s="358"/>
      <c r="L97" s="358"/>
      <c r="M97" s="358"/>
      <c r="N97" s="358"/>
      <c r="O97" s="358"/>
      <c r="P97" s="358"/>
      <c r="Q97" s="358"/>
      <c r="R97" s="358"/>
      <c r="S97" s="358"/>
      <c r="T97" s="358"/>
      <c r="U97" s="358"/>
      <c r="V97" s="358">
        <v>13</v>
      </c>
      <c r="W97" s="358"/>
      <c r="X97" s="358"/>
      <c r="Y97" s="358"/>
      <c r="Z97" s="358"/>
      <c r="AA97" s="358"/>
      <c r="AB97" s="359">
        <v>0</v>
      </c>
      <c r="AC97" s="551">
        <v>11101</v>
      </c>
    </row>
    <row r="98" spans="1:29" s="170" customFormat="1" ht="12" customHeight="1">
      <c r="A98" s="348">
        <v>86</v>
      </c>
      <c r="B98" s="552" t="s">
        <v>727</v>
      </c>
      <c r="C98" s="1318"/>
      <c r="D98" s="1312"/>
      <c r="E98" s="1312"/>
      <c r="F98" s="1312"/>
      <c r="G98" s="1312"/>
      <c r="H98" s="1312"/>
      <c r="I98" s="1313"/>
      <c r="J98" s="349"/>
      <c r="K98" s="349"/>
      <c r="L98" s="349"/>
      <c r="M98" s="349"/>
      <c r="N98" s="349"/>
      <c r="O98" s="349"/>
      <c r="P98" s="349"/>
      <c r="Q98" s="349"/>
      <c r="R98" s="349"/>
      <c r="S98" s="349"/>
      <c r="T98" s="349"/>
      <c r="U98" s="349"/>
      <c r="V98" s="349"/>
      <c r="W98" s="349"/>
      <c r="X98" s="349"/>
      <c r="Y98" s="349"/>
      <c r="Z98" s="349"/>
      <c r="AA98" s="349"/>
      <c r="AB98" s="350"/>
      <c r="AC98" s="539"/>
    </row>
    <row r="99" spans="1:29" s="170" customFormat="1" ht="12" customHeight="1">
      <c r="A99" s="1868">
        <v>87</v>
      </c>
      <c r="B99" s="558" t="s">
        <v>488</v>
      </c>
      <c r="C99" s="1319"/>
      <c r="D99" s="1315"/>
      <c r="E99" s="1315"/>
      <c r="F99" s="1315"/>
      <c r="G99" s="1315"/>
      <c r="H99" s="1315"/>
      <c r="I99" s="1313"/>
      <c r="J99" s="351"/>
      <c r="K99" s="351"/>
      <c r="L99" s="351"/>
      <c r="M99" s="351"/>
      <c r="N99" s="351"/>
      <c r="O99" s="351"/>
      <c r="P99" s="351"/>
      <c r="Q99" s="351"/>
      <c r="R99" s="351"/>
      <c r="S99" s="351"/>
      <c r="T99" s="351">
        <v>4</v>
      </c>
      <c r="U99" s="351"/>
      <c r="V99" s="351">
        <v>8</v>
      </c>
      <c r="W99" s="351"/>
      <c r="X99" s="351"/>
      <c r="Y99" s="351"/>
      <c r="Z99" s="351"/>
      <c r="AA99" s="351"/>
      <c r="AB99" s="352">
        <v>0</v>
      </c>
      <c r="AC99" s="541">
        <v>14400</v>
      </c>
    </row>
    <row r="100" spans="1:29" s="170" customFormat="1" ht="12" customHeight="1">
      <c r="A100" s="348"/>
      <c r="B100" s="558" t="s">
        <v>685</v>
      </c>
      <c r="C100" s="1319"/>
      <c r="D100" s="1315"/>
      <c r="E100" s="1315"/>
      <c r="F100" s="1315"/>
      <c r="G100" s="1315"/>
      <c r="H100" s="1315"/>
      <c r="I100" s="1313">
        <v>7</v>
      </c>
      <c r="J100" s="351">
        <v>17</v>
      </c>
      <c r="K100" s="351">
        <v>17</v>
      </c>
      <c r="L100" s="351">
        <v>17</v>
      </c>
      <c r="M100" s="351">
        <v>17</v>
      </c>
      <c r="N100" s="351">
        <v>17</v>
      </c>
      <c r="O100" s="351">
        <v>17</v>
      </c>
      <c r="P100" s="351">
        <v>17</v>
      </c>
      <c r="Q100" s="351">
        <v>17</v>
      </c>
      <c r="R100" s="351">
        <v>17</v>
      </c>
      <c r="S100" s="351">
        <v>17</v>
      </c>
      <c r="T100" s="351">
        <v>33</v>
      </c>
      <c r="U100" s="351"/>
      <c r="V100" s="351">
        <v>35</v>
      </c>
      <c r="W100" s="351">
        <v>35</v>
      </c>
      <c r="X100" s="351">
        <v>35</v>
      </c>
      <c r="Y100" s="351">
        <v>17</v>
      </c>
      <c r="Z100" s="351">
        <v>17</v>
      </c>
      <c r="AA100" s="351">
        <v>0</v>
      </c>
      <c r="AB100" s="352">
        <v>0</v>
      </c>
      <c r="AC100" s="541">
        <v>332160</v>
      </c>
    </row>
    <row r="101" spans="1:29" s="170" customFormat="1" ht="12" customHeight="1">
      <c r="A101" s="348">
        <v>88</v>
      </c>
      <c r="B101" s="559" t="s">
        <v>484</v>
      </c>
      <c r="C101" s="1323"/>
      <c r="D101" s="1317"/>
      <c r="E101" s="1317"/>
      <c r="F101" s="1317"/>
      <c r="G101" s="1317"/>
      <c r="H101" s="1317"/>
      <c r="I101" s="1313"/>
      <c r="J101" s="353"/>
      <c r="K101" s="353"/>
      <c r="L101" s="353"/>
      <c r="M101" s="353"/>
      <c r="N101" s="353"/>
      <c r="O101" s="353"/>
      <c r="P101" s="353"/>
      <c r="Q101" s="353"/>
      <c r="R101" s="353"/>
      <c r="S101" s="353"/>
      <c r="T101" s="353"/>
      <c r="U101" s="353"/>
      <c r="V101" s="353"/>
      <c r="W101" s="353"/>
      <c r="X101" s="353"/>
      <c r="Y101" s="353"/>
      <c r="Z101" s="353"/>
      <c r="AA101" s="353"/>
      <c r="AB101" s="354"/>
      <c r="AC101" s="543"/>
    </row>
    <row r="102" spans="1:29" s="170" customFormat="1" ht="12" customHeight="1">
      <c r="A102" s="348">
        <v>90</v>
      </c>
      <c r="B102" s="549" t="s">
        <v>649</v>
      </c>
      <c r="C102" s="1153"/>
      <c r="D102" s="358"/>
      <c r="E102" s="358"/>
      <c r="F102" s="358"/>
      <c r="G102" s="358"/>
      <c r="H102" s="358"/>
      <c r="I102" s="550"/>
      <c r="J102" s="358"/>
      <c r="K102" s="358"/>
      <c r="L102" s="358"/>
      <c r="M102" s="358"/>
      <c r="N102" s="358"/>
      <c r="O102" s="358"/>
      <c r="P102" s="358"/>
      <c r="Q102" s="358"/>
      <c r="R102" s="358"/>
      <c r="S102" s="358"/>
      <c r="T102" s="358"/>
      <c r="U102" s="358"/>
      <c r="V102" s="358"/>
      <c r="W102" s="358"/>
      <c r="X102" s="358"/>
      <c r="Y102" s="358"/>
      <c r="Z102" s="358"/>
      <c r="AA102" s="358"/>
      <c r="AB102" s="359"/>
      <c r="AC102" s="551"/>
    </row>
    <row r="103" spans="1:29" s="170" customFormat="1" ht="12" customHeight="1">
      <c r="A103" s="1868">
        <v>91</v>
      </c>
      <c r="B103" s="552" t="s">
        <v>528</v>
      </c>
      <c r="C103" s="360"/>
      <c r="D103" s="349"/>
      <c r="E103" s="349"/>
      <c r="F103" s="349"/>
      <c r="G103" s="349"/>
      <c r="H103" s="349"/>
      <c r="I103" s="554"/>
      <c r="J103" s="349"/>
      <c r="K103" s="349"/>
      <c r="L103" s="349"/>
      <c r="M103" s="349"/>
      <c r="N103" s="349"/>
      <c r="O103" s="349"/>
      <c r="P103" s="349"/>
      <c r="Q103" s="349"/>
      <c r="R103" s="349"/>
      <c r="S103" s="349"/>
      <c r="T103" s="349"/>
      <c r="U103" s="349"/>
      <c r="V103" s="349"/>
      <c r="W103" s="349"/>
      <c r="X103" s="349"/>
      <c r="Y103" s="349"/>
      <c r="Z103" s="349"/>
      <c r="AA103" s="349"/>
      <c r="AB103" s="350">
        <v>0</v>
      </c>
      <c r="AC103" s="555">
        <v>0</v>
      </c>
    </row>
    <row r="104" spans="1:29" s="170" customFormat="1" ht="12" customHeight="1">
      <c r="A104" s="348">
        <v>92</v>
      </c>
      <c r="B104" s="558" t="s">
        <v>984</v>
      </c>
      <c r="C104" s="363">
        <v>5</v>
      </c>
      <c r="D104" s="364">
        <v>5</v>
      </c>
      <c r="E104" s="364"/>
      <c r="F104" s="364"/>
      <c r="G104" s="364"/>
      <c r="H104" s="364"/>
      <c r="I104" s="560"/>
      <c r="J104" s="365">
        <v>40</v>
      </c>
      <c r="K104" s="365">
        <v>46</v>
      </c>
      <c r="L104" s="365">
        <v>43</v>
      </c>
      <c r="M104" s="365">
        <v>44</v>
      </c>
      <c r="N104" s="365">
        <v>41</v>
      </c>
      <c r="O104" s="365">
        <v>20</v>
      </c>
      <c r="P104" s="365">
        <v>20</v>
      </c>
      <c r="Q104" s="365"/>
      <c r="R104" s="365"/>
      <c r="S104" s="365"/>
      <c r="T104" s="365"/>
      <c r="U104" s="365"/>
      <c r="V104" s="365"/>
      <c r="W104" s="365"/>
      <c r="X104" s="365"/>
      <c r="Y104" s="365"/>
      <c r="Z104" s="365"/>
      <c r="AA104" s="365"/>
      <c r="AB104" s="366">
        <v>0</v>
      </c>
      <c r="AC104" s="561">
        <v>260208</v>
      </c>
    </row>
    <row r="105" spans="1:29" s="170" customFormat="1" ht="12" customHeight="1">
      <c r="A105" s="1868">
        <v>93</v>
      </c>
      <c r="B105" s="559" t="s">
        <v>548</v>
      </c>
      <c r="C105" s="1316">
        <v>51</v>
      </c>
      <c r="D105" s="1317">
        <v>51</v>
      </c>
      <c r="E105" s="1317">
        <v>5</v>
      </c>
      <c r="F105" s="1317">
        <v>5</v>
      </c>
      <c r="G105" s="1317">
        <v>5</v>
      </c>
      <c r="H105" s="1317">
        <v>5</v>
      </c>
      <c r="I105" s="1313">
        <v>5</v>
      </c>
      <c r="J105" s="353">
        <v>51</v>
      </c>
      <c r="K105" s="353">
        <v>51</v>
      </c>
      <c r="L105" s="353">
        <v>51</v>
      </c>
      <c r="M105" s="353"/>
      <c r="N105" s="353">
        <v>43</v>
      </c>
      <c r="O105" s="353">
        <v>43</v>
      </c>
      <c r="P105" s="353">
        <v>43</v>
      </c>
      <c r="Q105" s="353">
        <v>43</v>
      </c>
      <c r="R105" s="353">
        <v>43</v>
      </c>
      <c r="S105" s="353">
        <v>51</v>
      </c>
      <c r="T105" s="353">
        <v>51</v>
      </c>
      <c r="U105" s="353"/>
      <c r="V105" s="353">
        <v>51</v>
      </c>
      <c r="W105" s="353">
        <v>51</v>
      </c>
      <c r="X105" s="353">
        <v>51</v>
      </c>
      <c r="Y105" s="353">
        <v>51</v>
      </c>
      <c r="Z105" s="353">
        <v>51</v>
      </c>
      <c r="AA105" s="353">
        <v>51</v>
      </c>
      <c r="AB105" s="354">
        <v>51</v>
      </c>
      <c r="AC105" s="543">
        <v>939716</v>
      </c>
    </row>
    <row r="106" spans="1:29" s="170" customFormat="1" ht="12" customHeight="1">
      <c r="A106" s="348">
        <v>94</v>
      </c>
      <c r="B106" s="544" t="s">
        <v>498</v>
      </c>
      <c r="C106" s="1327"/>
      <c r="D106" s="1328"/>
      <c r="E106" s="1328"/>
      <c r="F106" s="1328"/>
      <c r="G106" s="1328"/>
      <c r="H106" s="1328"/>
      <c r="I106" s="1329"/>
      <c r="J106" s="356">
        <v>8</v>
      </c>
      <c r="K106" s="356">
        <v>8</v>
      </c>
      <c r="L106" s="356">
        <v>8</v>
      </c>
      <c r="M106" s="356">
        <v>8</v>
      </c>
      <c r="N106" s="356">
        <v>8</v>
      </c>
      <c r="O106" s="356">
        <v>8</v>
      </c>
      <c r="P106" s="356">
        <v>8</v>
      </c>
      <c r="Q106" s="356"/>
      <c r="R106" s="356"/>
      <c r="S106" s="356"/>
      <c r="T106" s="356">
        <v>16</v>
      </c>
      <c r="U106" s="356"/>
      <c r="V106" s="356">
        <v>64</v>
      </c>
      <c r="W106" s="356">
        <v>41</v>
      </c>
      <c r="X106" s="356">
        <v>8</v>
      </c>
      <c r="Y106" s="356">
        <v>8</v>
      </c>
      <c r="Z106" s="356">
        <v>0</v>
      </c>
      <c r="AA106" s="356"/>
      <c r="AB106" s="357">
        <v>0</v>
      </c>
      <c r="AC106" s="563">
        <v>154944</v>
      </c>
    </row>
    <row r="107" spans="1:29" s="170" customFormat="1" ht="12" customHeight="1">
      <c r="A107" s="1868">
        <v>95</v>
      </c>
      <c r="B107" s="549" t="s">
        <v>522</v>
      </c>
      <c r="C107" s="1153"/>
      <c r="D107" s="358"/>
      <c r="E107" s="358"/>
      <c r="F107" s="358"/>
      <c r="G107" s="358"/>
      <c r="H107" s="358"/>
      <c r="I107" s="550"/>
      <c r="J107" s="358">
        <v>6</v>
      </c>
      <c r="K107" s="358">
        <v>6</v>
      </c>
      <c r="L107" s="358">
        <v>6</v>
      </c>
      <c r="M107" s="358">
        <v>6</v>
      </c>
      <c r="N107" s="358">
        <v>6</v>
      </c>
      <c r="O107" s="358">
        <v>6</v>
      </c>
      <c r="P107" s="358">
        <v>6</v>
      </c>
      <c r="Q107" s="358">
        <v>6</v>
      </c>
      <c r="R107" s="358">
        <v>6</v>
      </c>
      <c r="S107" s="358">
        <v>9</v>
      </c>
      <c r="T107" s="358">
        <v>19</v>
      </c>
      <c r="U107" s="358"/>
      <c r="V107" s="358">
        <v>19</v>
      </c>
      <c r="W107" s="358">
        <v>19</v>
      </c>
      <c r="X107" s="358">
        <v>19</v>
      </c>
      <c r="Y107" s="358">
        <v>19</v>
      </c>
      <c r="Z107" s="358">
        <v>19</v>
      </c>
      <c r="AA107" s="358">
        <v>19</v>
      </c>
      <c r="AB107" s="359">
        <v>6</v>
      </c>
      <c r="AC107" s="551">
        <v>181440</v>
      </c>
    </row>
    <row r="108" spans="1:29" s="170" customFormat="1" ht="12" customHeight="1">
      <c r="A108" s="348">
        <v>96</v>
      </c>
      <c r="B108" s="552" t="s">
        <v>531</v>
      </c>
      <c r="C108" s="1311"/>
      <c r="D108" s="1312"/>
      <c r="E108" s="1312"/>
      <c r="F108" s="1312"/>
      <c r="G108" s="1312"/>
      <c r="H108" s="1312"/>
      <c r="I108" s="1313"/>
      <c r="J108" s="349"/>
      <c r="K108" s="349"/>
      <c r="L108" s="349"/>
      <c r="M108" s="349"/>
      <c r="N108" s="349"/>
      <c r="O108" s="349"/>
      <c r="P108" s="349"/>
      <c r="Q108" s="349"/>
      <c r="R108" s="349"/>
      <c r="S108" s="349"/>
      <c r="T108" s="349"/>
      <c r="U108" s="349"/>
      <c r="V108" s="349"/>
      <c r="W108" s="349"/>
      <c r="X108" s="349"/>
      <c r="Y108" s="349"/>
      <c r="Z108" s="349"/>
      <c r="AA108" s="349"/>
      <c r="AB108" s="350">
        <v>0</v>
      </c>
      <c r="AC108" s="539">
        <v>0</v>
      </c>
    </row>
    <row r="109" spans="1:29" s="170" customFormat="1" ht="12" customHeight="1">
      <c r="A109" s="1868">
        <v>97</v>
      </c>
      <c r="B109" s="558" t="s">
        <v>728</v>
      </c>
      <c r="C109" s="1314"/>
      <c r="D109" s="1315"/>
      <c r="E109" s="1315"/>
      <c r="F109" s="1315"/>
      <c r="G109" s="1315"/>
      <c r="H109" s="1315"/>
      <c r="I109" s="1313"/>
      <c r="J109" s="351"/>
      <c r="K109" s="351"/>
      <c r="L109" s="351"/>
      <c r="M109" s="351"/>
      <c r="N109" s="351"/>
      <c r="O109" s="351"/>
      <c r="P109" s="351"/>
      <c r="Q109" s="351"/>
      <c r="R109" s="351"/>
      <c r="S109" s="351"/>
      <c r="T109" s="351"/>
      <c r="U109" s="351"/>
      <c r="V109" s="351"/>
      <c r="W109" s="351"/>
      <c r="X109" s="351"/>
      <c r="Y109" s="351"/>
      <c r="Z109" s="351"/>
      <c r="AA109" s="351"/>
      <c r="AB109" s="352">
        <v>0</v>
      </c>
      <c r="AC109" s="541">
        <v>0</v>
      </c>
    </row>
    <row r="110" spans="1:29" s="170" customFormat="1" ht="12" customHeight="1">
      <c r="A110" s="348">
        <v>98</v>
      </c>
      <c r="B110" s="559" t="s">
        <v>971</v>
      </c>
      <c r="C110" s="1316"/>
      <c r="D110" s="1317"/>
      <c r="E110" s="1317"/>
      <c r="F110" s="1317"/>
      <c r="G110" s="1317"/>
      <c r="H110" s="1317"/>
      <c r="I110" s="1313"/>
      <c r="J110" s="353"/>
      <c r="K110" s="353"/>
      <c r="L110" s="353"/>
      <c r="M110" s="353"/>
      <c r="N110" s="353"/>
      <c r="O110" s="353"/>
      <c r="P110" s="353"/>
      <c r="Q110" s="353"/>
      <c r="R110" s="353"/>
      <c r="S110" s="353"/>
      <c r="T110" s="353"/>
      <c r="U110" s="353"/>
      <c r="V110" s="353"/>
      <c r="W110" s="353"/>
      <c r="X110" s="353"/>
      <c r="Y110" s="353"/>
      <c r="Z110" s="353"/>
      <c r="AA110" s="353"/>
      <c r="AB110" s="354"/>
      <c r="AC110" s="543"/>
    </row>
    <row r="111" spans="1:29" s="170" customFormat="1" ht="12" customHeight="1">
      <c r="A111" s="1868">
        <v>99</v>
      </c>
      <c r="B111" s="544" t="s">
        <v>490</v>
      </c>
      <c r="C111" s="355"/>
      <c r="D111" s="356"/>
      <c r="E111" s="356"/>
      <c r="F111" s="356"/>
      <c r="G111" s="356"/>
      <c r="H111" s="356"/>
      <c r="I111" s="545"/>
      <c r="J111" s="356"/>
      <c r="K111" s="356"/>
      <c r="L111" s="356"/>
      <c r="M111" s="356">
        <v>10</v>
      </c>
      <c r="N111" s="356">
        <v>15</v>
      </c>
      <c r="O111" s="356">
        <v>15</v>
      </c>
      <c r="P111" s="356">
        <v>15</v>
      </c>
      <c r="Q111" s="356"/>
      <c r="R111" s="356"/>
      <c r="S111" s="356"/>
      <c r="T111" s="356">
        <v>12</v>
      </c>
      <c r="U111" s="356"/>
      <c r="V111" s="356">
        <v>25</v>
      </c>
      <c r="W111" s="356">
        <v>25</v>
      </c>
      <c r="X111" s="356">
        <v>15</v>
      </c>
      <c r="Y111" s="356">
        <v>15</v>
      </c>
      <c r="Z111" s="356">
        <v>0</v>
      </c>
      <c r="AA111" s="356"/>
      <c r="AB111" s="357">
        <v>0</v>
      </c>
      <c r="AC111" s="546">
        <v>153155</v>
      </c>
    </row>
    <row r="112" spans="1:29" s="170" customFormat="1" ht="12" customHeight="1">
      <c r="A112" s="348">
        <v>100</v>
      </c>
      <c r="B112" s="549" t="s">
        <v>502</v>
      </c>
      <c r="C112" s="1153"/>
      <c r="D112" s="358"/>
      <c r="E112" s="358"/>
      <c r="F112" s="358"/>
      <c r="G112" s="358"/>
      <c r="H112" s="358"/>
      <c r="I112" s="550"/>
      <c r="J112" s="358"/>
      <c r="K112" s="358"/>
      <c r="L112" s="358"/>
      <c r="M112" s="358"/>
      <c r="N112" s="358"/>
      <c r="O112" s="358"/>
      <c r="P112" s="358"/>
      <c r="Q112" s="358"/>
      <c r="R112" s="358"/>
      <c r="S112" s="358"/>
      <c r="T112" s="358">
        <v>15</v>
      </c>
      <c r="U112" s="358"/>
      <c r="V112" s="358">
        <v>17</v>
      </c>
      <c r="W112" s="358">
        <v>17</v>
      </c>
      <c r="X112" s="358">
        <v>17</v>
      </c>
      <c r="Y112" s="358"/>
      <c r="Z112" s="358"/>
      <c r="AA112" s="358"/>
      <c r="AB112" s="359">
        <v>0</v>
      </c>
      <c r="AC112" s="134">
        <v>40261</v>
      </c>
    </row>
    <row r="113" spans="1:29" s="170" customFormat="1" ht="12" customHeight="1">
      <c r="A113" s="1868">
        <v>101</v>
      </c>
      <c r="B113" s="552" t="s">
        <v>571</v>
      </c>
      <c r="C113" s="1318">
        <v>130</v>
      </c>
      <c r="D113" s="1312">
        <v>130</v>
      </c>
      <c r="E113" s="1312">
        <v>130</v>
      </c>
      <c r="F113" s="1312">
        <v>120</v>
      </c>
      <c r="G113" s="1312">
        <v>120</v>
      </c>
      <c r="H113" s="1312">
        <v>120</v>
      </c>
      <c r="I113" s="1313">
        <v>163</v>
      </c>
      <c r="J113" s="349">
        <v>163</v>
      </c>
      <c r="K113" s="349">
        <v>130</v>
      </c>
      <c r="L113" s="349">
        <v>130</v>
      </c>
      <c r="M113" s="349">
        <v>130</v>
      </c>
      <c r="N113" s="349">
        <v>130</v>
      </c>
      <c r="O113" s="349">
        <v>163</v>
      </c>
      <c r="P113" s="349">
        <v>163</v>
      </c>
      <c r="Q113" s="349">
        <v>163</v>
      </c>
      <c r="R113" s="349">
        <v>120</v>
      </c>
      <c r="S113" s="349">
        <v>120</v>
      </c>
      <c r="T113" s="349">
        <v>120</v>
      </c>
      <c r="U113" s="349"/>
      <c r="V113" s="349">
        <v>163</v>
      </c>
      <c r="W113" s="349">
        <v>163</v>
      </c>
      <c r="X113" s="349">
        <v>163</v>
      </c>
      <c r="Y113" s="349">
        <v>163</v>
      </c>
      <c r="Z113" s="349">
        <v>163</v>
      </c>
      <c r="AA113" s="349">
        <v>120</v>
      </c>
      <c r="AB113" s="350">
        <v>163</v>
      </c>
      <c r="AC113" s="539">
        <v>3556636</v>
      </c>
    </row>
    <row r="114" spans="1:29" s="170" customFormat="1" ht="12" customHeight="1">
      <c r="A114" s="348">
        <v>102</v>
      </c>
      <c r="B114" s="558" t="s">
        <v>566</v>
      </c>
      <c r="C114" s="1319"/>
      <c r="D114" s="1315"/>
      <c r="E114" s="1315"/>
      <c r="F114" s="1315"/>
      <c r="G114" s="1315"/>
      <c r="H114" s="1315"/>
      <c r="I114" s="1313">
        <v>0</v>
      </c>
      <c r="J114" s="351">
        <v>0</v>
      </c>
      <c r="K114" s="351">
        <v>1</v>
      </c>
      <c r="L114" s="351">
        <v>1</v>
      </c>
      <c r="M114" s="351">
        <v>2</v>
      </c>
      <c r="N114" s="351">
        <v>2</v>
      </c>
      <c r="O114" s="351">
        <v>2</v>
      </c>
      <c r="P114" s="351">
        <v>2</v>
      </c>
      <c r="Q114" s="351">
        <v>1</v>
      </c>
      <c r="R114" s="351">
        <v>1</v>
      </c>
      <c r="S114" s="351">
        <v>0</v>
      </c>
      <c r="T114" s="351"/>
      <c r="U114" s="351"/>
      <c r="V114" s="351"/>
      <c r="W114" s="351"/>
      <c r="X114" s="351"/>
      <c r="Y114" s="351"/>
      <c r="Z114" s="351"/>
      <c r="AA114" s="351"/>
      <c r="AB114" s="352"/>
      <c r="AC114" s="541">
        <v>10800</v>
      </c>
    </row>
    <row r="115" spans="1:29" s="13" customFormat="1" ht="16.5" customHeight="1">
      <c r="A115" s="1868">
        <v>103</v>
      </c>
      <c r="B115" s="559" t="s">
        <v>500</v>
      </c>
      <c r="C115" s="1323"/>
      <c r="D115" s="1317"/>
      <c r="E115" s="1317"/>
      <c r="F115" s="1317"/>
      <c r="G115" s="1317"/>
      <c r="H115" s="1317"/>
      <c r="I115" s="1313"/>
      <c r="J115" s="353"/>
      <c r="K115" s="353"/>
      <c r="L115" s="353"/>
      <c r="M115" s="353"/>
      <c r="N115" s="353"/>
      <c r="O115" s="353"/>
      <c r="P115" s="353"/>
      <c r="Q115" s="353"/>
      <c r="R115" s="353"/>
      <c r="S115" s="353"/>
      <c r="T115" s="353">
        <v>11</v>
      </c>
      <c r="U115" s="353"/>
      <c r="V115" s="353">
        <v>17</v>
      </c>
      <c r="W115" s="353">
        <v>17</v>
      </c>
      <c r="X115" s="353"/>
      <c r="Y115" s="353"/>
      <c r="Z115" s="353"/>
      <c r="AA115" s="353"/>
      <c r="AB115" s="354">
        <v>0</v>
      </c>
      <c r="AC115" s="543">
        <v>28080</v>
      </c>
    </row>
    <row r="116" spans="1:29" s="170" customFormat="1" ht="12" customHeight="1">
      <c r="A116" s="348">
        <v>104</v>
      </c>
      <c r="B116" s="544" t="s">
        <v>511</v>
      </c>
      <c r="C116" s="355"/>
      <c r="D116" s="356"/>
      <c r="E116" s="356"/>
      <c r="F116" s="356"/>
      <c r="G116" s="356"/>
      <c r="H116" s="356"/>
      <c r="I116" s="545"/>
      <c r="J116" s="356"/>
      <c r="K116" s="356"/>
      <c r="L116" s="356"/>
      <c r="M116" s="356"/>
      <c r="N116" s="356"/>
      <c r="O116" s="356"/>
      <c r="P116" s="356"/>
      <c r="Q116" s="356"/>
      <c r="R116" s="356"/>
      <c r="S116" s="356"/>
      <c r="T116" s="356"/>
      <c r="U116" s="356"/>
      <c r="V116" s="356"/>
      <c r="W116" s="356"/>
      <c r="X116" s="356"/>
      <c r="Y116" s="356"/>
      <c r="Z116" s="356"/>
      <c r="AA116" s="356"/>
      <c r="AB116" s="357"/>
      <c r="AC116" s="546"/>
    </row>
    <row r="117" spans="1:29" s="170" customFormat="1" ht="12" customHeight="1">
      <c r="A117" s="1868">
        <v>105</v>
      </c>
      <c r="B117" s="549" t="s">
        <v>512</v>
      </c>
      <c r="C117" s="1153"/>
      <c r="D117" s="358"/>
      <c r="E117" s="358"/>
      <c r="F117" s="358"/>
      <c r="G117" s="358"/>
      <c r="H117" s="358"/>
      <c r="I117" s="550"/>
      <c r="J117" s="358"/>
      <c r="K117" s="358"/>
      <c r="L117" s="358"/>
      <c r="M117" s="358"/>
      <c r="N117" s="358"/>
      <c r="O117" s="358"/>
      <c r="P117" s="358"/>
      <c r="Q117" s="358"/>
      <c r="R117" s="358"/>
      <c r="S117" s="358"/>
      <c r="T117" s="358"/>
      <c r="U117" s="358"/>
      <c r="V117" s="358"/>
      <c r="W117" s="358"/>
      <c r="X117" s="358"/>
      <c r="Y117" s="358"/>
      <c r="Z117" s="358"/>
      <c r="AA117" s="358"/>
      <c r="AB117" s="359"/>
      <c r="AC117" s="551"/>
    </row>
    <row r="118" spans="1:29" s="170" customFormat="1" ht="12" customHeight="1">
      <c r="A118" s="348">
        <v>106</v>
      </c>
      <c r="B118" s="552" t="s">
        <v>567</v>
      </c>
      <c r="C118" s="360"/>
      <c r="D118" s="349"/>
      <c r="E118" s="349"/>
      <c r="F118" s="349"/>
      <c r="G118" s="349"/>
      <c r="H118" s="349"/>
      <c r="I118" s="554">
        <v>3</v>
      </c>
      <c r="J118" s="349">
        <v>9</v>
      </c>
      <c r="K118" s="349">
        <v>9</v>
      </c>
      <c r="L118" s="349">
        <v>9</v>
      </c>
      <c r="M118" s="349">
        <v>19</v>
      </c>
      <c r="N118" s="349">
        <v>19</v>
      </c>
      <c r="O118" s="349">
        <v>9</v>
      </c>
      <c r="P118" s="349">
        <v>9</v>
      </c>
      <c r="Q118" s="349">
        <v>9</v>
      </c>
      <c r="R118" s="349">
        <v>9</v>
      </c>
      <c r="S118" s="349">
        <v>9</v>
      </c>
      <c r="T118" s="349">
        <v>9</v>
      </c>
      <c r="U118" s="349"/>
      <c r="V118" s="349">
        <v>9</v>
      </c>
      <c r="W118" s="349">
        <v>9</v>
      </c>
      <c r="X118" s="349">
        <v>9</v>
      </c>
      <c r="Y118" s="349">
        <v>9</v>
      </c>
      <c r="Z118" s="349">
        <v>9</v>
      </c>
      <c r="AA118" s="349">
        <v>9</v>
      </c>
      <c r="AB118" s="350">
        <v>9</v>
      </c>
      <c r="AC118" s="555">
        <v>180000</v>
      </c>
    </row>
    <row r="119" spans="1:29" s="170" customFormat="1" ht="12" customHeight="1">
      <c r="A119" s="348">
        <v>112</v>
      </c>
      <c r="B119" s="558" t="s">
        <v>513</v>
      </c>
      <c r="C119" s="363"/>
      <c r="D119" s="364"/>
      <c r="E119" s="364"/>
      <c r="F119" s="364"/>
      <c r="G119" s="364"/>
      <c r="H119" s="364"/>
      <c r="I119" s="560"/>
      <c r="J119" s="365"/>
      <c r="K119" s="365"/>
      <c r="L119" s="365"/>
      <c r="M119" s="365"/>
      <c r="N119" s="365"/>
      <c r="O119" s="365"/>
      <c r="P119" s="365"/>
      <c r="Q119" s="365"/>
      <c r="R119" s="365"/>
      <c r="S119" s="365"/>
      <c r="T119" s="365"/>
      <c r="U119" s="365"/>
      <c r="V119" s="365"/>
      <c r="W119" s="365"/>
      <c r="X119" s="365"/>
      <c r="Y119" s="365"/>
      <c r="Z119" s="365"/>
      <c r="AA119" s="365"/>
      <c r="AB119" s="366"/>
      <c r="AC119" s="561"/>
    </row>
    <row r="120" spans="1:29" s="170" customFormat="1" ht="12" customHeight="1">
      <c r="A120" s="348">
        <v>114</v>
      </c>
      <c r="B120" s="544" t="s">
        <v>515</v>
      </c>
      <c r="C120" s="1327"/>
      <c r="D120" s="1328"/>
      <c r="E120" s="1328"/>
      <c r="F120" s="1328"/>
      <c r="G120" s="1328"/>
      <c r="H120" s="1328"/>
      <c r="I120" s="1329"/>
      <c r="J120" s="356">
        <v>7</v>
      </c>
      <c r="K120" s="356">
        <v>17</v>
      </c>
      <c r="L120" s="356">
        <v>17</v>
      </c>
      <c r="M120" s="356">
        <v>17</v>
      </c>
      <c r="N120" s="356">
        <v>17</v>
      </c>
      <c r="O120" s="356">
        <v>17</v>
      </c>
      <c r="P120" s="356">
        <v>32</v>
      </c>
      <c r="Q120" s="356">
        <v>29</v>
      </c>
      <c r="R120" s="356">
        <v>17</v>
      </c>
      <c r="S120" s="356">
        <v>17</v>
      </c>
      <c r="T120" s="356">
        <v>21</v>
      </c>
      <c r="U120" s="356"/>
      <c r="V120" s="356">
        <v>35</v>
      </c>
      <c r="W120" s="356">
        <v>35</v>
      </c>
      <c r="X120" s="356">
        <v>35</v>
      </c>
      <c r="Y120" s="356">
        <v>35</v>
      </c>
      <c r="Z120" s="356">
        <v>35</v>
      </c>
      <c r="AA120" s="356">
        <v>20</v>
      </c>
      <c r="AB120" s="357">
        <v>17</v>
      </c>
      <c r="AC120" s="563">
        <v>403920</v>
      </c>
    </row>
    <row r="121" spans="1:29" s="170" customFormat="1" ht="12" customHeight="1">
      <c r="A121" s="1868">
        <v>115</v>
      </c>
      <c r="B121" s="549" t="s">
        <v>529</v>
      </c>
      <c r="C121" s="1153"/>
      <c r="D121" s="358"/>
      <c r="E121" s="358"/>
      <c r="F121" s="358"/>
      <c r="G121" s="358"/>
      <c r="H121" s="358"/>
      <c r="I121" s="550"/>
      <c r="J121" s="358">
        <v>16</v>
      </c>
      <c r="K121" s="358">
        <v>25</v>
      </c>
      <c r="L121" s="358"/>
      <c r="M121" s="358"/>
      <c r="N121" s="358">
        <v>25</v>
      </c>
      <c r="O121" s="358">
        <v>25</v>
      </c>
      <c r="P121" s="358">
        <v>25</v>
      </c>
      <c r="Q121" s="358">
        <v>25</v>
      </c>
      <c r="R121" s="358"/>
      <c r="S121" s="358"/>
      <c r="T121" s="358">
        <v>10</v>
      </c>
      <c r="U121" s="358"/>
      <c r="V121" s="358">
        <v>25</v>
      </c>
      <c r="W121" s="358">
        <v>25</v>
      </c>
      <c r="X121" s="358">
        <v>25</v>
      </c>
      <c r="Y121" s="358">
        <v>25</v>
      </c>
      <c r="Z121" s="358">
        <v>25</v>
      </c>
      <c r="AA121" s="358">
        <v>25</v>
      </c>
      <c r="AB121" s="359">
        <v>25</v>
      </c>
      <c r="AC121" s="675">
        <v>314880</v>
      </c>
    </row>
    <row r="122" spans="1:29" s="170" customFormat="1" ht="12" customHeight="1">
      <c r="A122" s="348">
        <v>116</v>
      </c>
      <c r="B122" s="552" t="s">
        <v>981</v>
      </c>
      <c r="C122" s="360"/>
      <c r="D122" s="349"/>
      <c r="E122" s="349"/>
      <c r="F122" s="349"/>
      <c r="G122" s="349"/>
      <c r="H122" s="349"/>
      <c r="I122" s="554"/>
      <c r="J122" s="349">
        <v>20</v>
      </c>
      <c r="K122" s="349">
        <v>34</v>
      </c>
      <c r="L122" s="349">
        <v>17</v>
      </c>
      <c r="M122" s="349">
        <v>17</v>
      </c>
      <c r="N122" s="349">
        <v>29</v>
      </c>
      <c r="O122" s="349">
        <v>34</v>
      </c>
      <c r="P122" s="349">
        <v>34</v>
      </c>
      <c r="Q122" s="349">
        <v>34</v>
      </c>
      <c r="R122" s="349">
        <v>34</v>
      </c>
      <c r="S122" s="349">
        <v>34</v>
      </c>
      <c r="T122" s="349">
        <v>34</v>
      </c>
      <c r="U122" s="349"/>
      <c r="V122" s="349">
        <v>34</v>
      </c>
      <c r="W122" s="349">
        <v>34</v>
      </c>
      <c r="X122" s="349">
        <v>34</v>
      </c>
      <c r="Y122" s="349">
        <v>34</v>
      </c>
      <c r="Z122" s="349">
        <v>34</v>
      </c>
      <c r="AA122" s="349">
        <v>39</v>
      </c>
      <c r="AB122" s="350">
        <v>36</v>
      </c>
      <c r="AC122" s="555">
        <v>569280</v>
      </c>
    </row>
    <row r="123" spans="1:29" s="170" customFormat="1" ht="12" customHeight="1">
      <c r="A123" s="1868">
        <v>117</v>
      </c>
      <c r="B123" s="558" t="s">
        <v>980</v>
      </c>
      <c r="C123" s="363"/>
      <c r="D123" s="364"/>
      <c r="E123" s="364"/>
      <c r="F123" s="364"/>
      <c r="G123" s="364"/>
      <c r="H123" s="364"/>
      <c r="I123" s="560">
        <v>1</v>
      </c>
      <c r="J123" s="365">
        <v>3</v>
      </c>
      <c r="K123" s="365">
        <v>6</v>
      </c>
      <c r="L123" s="365">
        <v>6</v>
      </c>
      <c r="M123" s="365">
        <v>6</v>
      </c>
      <c r="N123" s="365">
        <v>5</v>
      </c>
      <c r="O123" s="365">
        <v>6</v>
      </c>
      <c r="P123" s="365">
        <v>6</v>
      </c>
      <c r="Q123" s="365">
        <v>6</v>
      </c>
      <c r="R123" s="365">
        <v>5</v>
      </c>
      <c r="S123" s="365">
        <v>6</v>
      </c>
      <c r="T123" s="365">
        <v>6</v>
      </c>
      <c r="U123" s="365"/>
      <c r="V123" s="365">
        <v>6</v>
      </c>
      <c r="W123" s="365">
        <v>6</v>
      </c>
      <c r="X123" s="365">
        <v>6</v>
      </c>
      <c r="Y123" s="365">
        <v>5</v>
      </c>
      <c r="Z123" s="365">
        <v>6</v>
      </c>
      <c r="AA123" s="365">
        <v>0</v>
      </c>
      <c r="AB123" s="366">
        <v>0</v>
      </c>
      <c r="AC123" s="561">
        <v>93672</v>
      </c>
    </row>
    <row r="124" spans="1:29" s="170" customFormat="1" ht="12" customHeight="1">
      <c r="A124" s="348">
        <v>118</v>
      </c>
      <c r="B124" s="558" t="s">
        <v>990</v>
      </c>
      <c r="C124" s="565">
        <v>318</v>
      </c>
      <c r="D124" s="566">
        <v>316</v>
      </c>
      <c r="E124" s="566">
        <v>317</v>
      </c>
      <c r="F124" s="566">
        <v>315</v>
      </c>
      <c r="G124" s="566">
        <v>317</v>
      </c>
      <c r="H124" s="566">
        <v>345</v>
      </c>
      <c r="I124" s="567">
        <v>347</v>
      </c>
      <c r="J124" s="568">
        <v>373</v>
      </c>
      <c r="K124" s="568">
        <v>365</v>
      </c>
      <c r="L124" s="568">
        <v>365</v>
      </c>
      <c r="M124" s="568">
        <v>379</v>
      </c>
      <c r="N124" s="568">
        <v>364</v>
      </c>
      <c r="O124" s="568">
        <v>365</v>
      </c>
      <c r="P124" s="568">
        <v>365</v>
      </c>
      <c r="Q124" s="568">
        <v>366</v>
      </c>
      <c r="R124" s="568">
        <v>364</v>
      </c>
      <c r="S124" s="568">
        <v>348</v>
      </c>
      <c r="T124" s="568">
        <v>329</v>
      </c>
      <c r="U124" s="568"/>
      <c r="V124" s="568">
        <v>366</v>
      </c>
      <c r="W124" s="568">
        <v>365</v>
      </c>
      <c r="X124" s="568">
        <v>365</v>
      </c>
      <c r="Y124" s="568">
        <v>365</v>
      </c>
      <c r="Z124" s="568">
        <v>365</v>
      </c>
      <c r="AA124" s="568">
        <v>374</v>
      </c>
      <c r="AB124" s="569">
        <v>364</v>
      </c>
      <c r="AC124" s="570">
        <v>8471000</v>
      </c>
    </row>
    <row r="125" spans="1:29" s="170" customFormat="1" ht="12" customHeight="1">
      <c r="A125" s="348"/>
      <c r="B125" s="571" t="s">
        <v>568</v>
      </c>
      <c r="C125" s="572"/>
      <c r="D125" s="572"/>
      <c r="E125" s="572"/>
      <c r="F125" s="572"/>
      <c r="G125" s="572"/>
      <c r="H125" s="572"/>
      <c r="I125" s="573">
        <v>19</v>
      </c>
      <c r="J125" s="572">
        <v>56</v>
      </c>
      <c r="K125" s="572">
        <v>56</v>
      </c>
      <c r="L125" s="572">
        <v>59</v>
      </c>
      <c r="M125" s="572">
        <v>59</v>
      </c>
      <c r="N125" s="572">
        <v>59</v>
      </c>
      <c r="O125" s="572">
        <v>59</v>
      </c>
      <c r="P125" s="572">
        <v>59</v>
      </c>
      <c r="Q125" s="572">
        <v>59</v>
      </c>
      <c r="R125" s="572">
        <v>59</v>
      </c>
      <c r="S125" s="572">
        <v>69</v>
      </c>
      <c r="T125" s="572">
        <v>69</v>
      </c>
      <c r="U125" s="572"/>
      <c r="V125" s="572">
        <v>69</v>
      </c>
      <c r="W125" s="572">
        <v>69</v>
      </c>
      <c r="X125" s="572">
        <v>69</v>
      </c>
      <c r="Y125" s="572">
        <v>69</v>
      </c>
      <c r="Z125" s="572">
        <v>9</v>
      </c>
      <c r="AA125" s="572">
        <v>9</v>
      </c>
      <c r="AB125" s="572">
        <v>9</v>
      </c>
      <c r="AC125" s="574">
        <v>919200</v>
      </c>
    </row>
    <row r="126" spans="1:29" s="170" customFormat="1" ht="12" customHeight="1">
      <c r="A126" s="348"/>
      <c r="B126" s="571" t="s">
        <v>534</v>
      </c>
      <c r="C126" s="572">
        <v>30</v>
      </c>
      <c r="D126" s="572"/>
      <c r="E126" s="572"/>
      <c r="F126" s="572"/>
      <c r="G126" s="572"/>
      <c r="H126" s="572"/>
      <c r="I126" s="573">
        <v>15</v>
      </c>
      <c r="J126" s="572">
        <v>16</v>
      </c>
      <c r="K126" s="572">
        <v>49</v>
      </c>
      <c r="L126" s="572">
        <v>30</v>
      </c>
      <c r="M126" s="572">
        <v>30</v>
      </c>
      <c r="N126" s="572">
        <v>69</v>
      </c>
      <c r="O126" s="572">
        <v>70</v>
      </c>
      <c r="P126" s="572">
        <v>70</v>
      </c>
      <c r="Q126" s="572">
        <v>30</v>
      </c>
      <c r="R126" s="572">
        <v>30</v>
      </c>
      <c r="S126" s="572">
        <v>30</v>
      </c>
      <c r="T126" s="572">
        <v>30</v>
      </c>
      <c r="U126" s="572"/>
      <c r="V126" s="572">
        <v>115</v>
      </c>
      <c r="W126" s="572">
        <v>50</v>
      </c>
      <c r="X126" s="572">
        <v>50</v>
      </c>
      <c r="Y126" s="572">
        <v>50</v>
      </c>
      <c r="Z126" s="572">
        <v>50</v>
      </c>
      <c r="AA126" s="572">
        <v>15</v>
      </c>
      <c r="AB126" s="572">
        <v>15</v>
      </c>
      <c r="AC126" s="574">
        <v>855600</v>
      </c>
    </row>
    <row r="127" spans="1:29" s="170" customFormat="1" ht="12" customHeight="1">
      <c r="A127" s="348"/>
      <c r="B127" s="571" t="s">
        <v>689</v>
      </c>
      <c r="C127" s="572"/>
      <c r="D127" s="572"/>
      <c r="E127" s="572"/>
      <c r="F127" s="572"/>
      <c r="G127" s="572"/>
      <c r="H127" s="572"/>
      <c r="I127" s="573"/>
      <c r="J127" s="572">
        <v>24</v>
      </c>
      <c r="K127" s="572">
        <v>25</v>
      </c>
      <c r="L127" s="572"/>
      <c r="M127" s="572"/>
      <c r="N127" s="572">
        <v>25</v>
      </c>
      <c r="O127" s="572">
        <v>25</v>
      </c>
      <c r="P127" s="572">
        <v>25</v>
      </c>
      <c r="Q127" s="572">
        <v>25</v>
      </c>
      <c r="R127" s="572">
        <v>25</v>
      </c>
      <c r="S127" s="572">
        <v>25</v>
      </c>
      <c r="T127" s="572">
        <v>25</v>
      </c>
      <c r="U127" s="572"/>
      <c r="V127" s="572">
        <v>25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363840</v>
      </c>
    </row>
    <row r="128" spans="1:29" s="170" customFormat="1" ht="12" customHeight="1">
      <c r="A128" s="348"/>
      <c r="B128" s="571" t="s">
        <v>691</v>
      </c>
      <c r="C128" s="572"/>
      <c r="D128" s="572"/>
      <c r="E128" s="572"/>
      <c r="F128" s="572"/>
      <c r="G128" s="572"/>
      <c r="H128" s="572"/>
      <c r="I128" s="573">
        <v>5</v>
      </c>
      <c r="J128" s="572">
        <v>17</v>
      </c>
      <c r="K128" s="572">
        <v>17</v>
      </c>
      <c r="L128" s="572">
        <v>17</v>
      </c>
      <c r="M128" s="572">
        <v>17</v>
      </c>
      <c r="N128" s="572">
        <v>17</v>
      </c>
      <c r="O128" s="572">
        <v>17</v>
      </c>
      <c r="P128" s="572">
        <v>17</v>
      </c>
      <c r="Q128" s="572">
        <v>17</v>
      </c>
      <c r="R128" s="572">
        <v>17</v>
      </c>
      <c r="S128" s="572">
        <v>17</v>
      </c>
      <c r="T128" s="572">
        <v>17</v>
      </c>
      <c r="U128" s="572"/>
      <c r="V128" s="572">
        <v>17</v>
      </c>
      <c r="W128" s="572">
        <v>17</v>
      </c>
      <c r="X128" s="572">
        <v>17</v>
      </c>
      <c r="Y128" s="572">
        <v>17</v>
      </c>
      <c r="Z128" s="572">
        <v>17</v>
      </c>
      <c r="AA128" s="572">
        <v>17</v>
      </c>
      <c r="AB128" s="572">
        <v>17</v>
      </c>
      <c r="AC128" s="574">
        <v>301091</v>
      </c>
    </row>
    <row r="129" spans="1:29" s="170" customFormat="1" ht="12" customHeight="1">
      <c r="A129" s="348"/>
      <c r="B129" s="571" t="s">
        <v>715</v>
      </c>
      <c r="C129" s="572"/>
      <c r="D129" s="572"/>
      <c r="E129" s="572"/>
      <c r="F129" s="572"/>
      <c r="G129" s="572"/>
      <c r="H129" s="572"/>
      <c r="I129" s="573"/>
      <c r="J129" s="572"/>
      <c r="K129" s="572"/>
      <c r="L129" s="572">
        <v>1</v>
      </c>
      <c r="M129" s="572">
        <v>10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0</v>
      </c>
      <c r="AC129" s="574">
        <v>234720</v>
      </c>
    </row>
    <row r="130" spans="1:29" s="170" customFormat="1" ht="12" customHeight="1">
      <c r="A130" s="348"/>
      <c r="B130" s="571" t="s">
        <v>712</v>
      </c>
      <c r="C130" s="572"/>
      <c r="D130" s="572"/>
      <c r="E130" s="572"/>
      <c r="F130" s="572"/>
      <c r="G130" s="572"/>
      <c r="H130" s="572"/>
      <c r="I130" s="573">
        <v>2</v>
      </c>
      <c r="J130" s="572">
        <v>8</v>
      </c>
      <c r="K130" s="572">
        <v>17</v>
      </c>
      <c r="L130" s="572">
        <v>25</v>
      </c>
      <c r="M130" s="572">
        <v>29</v>
      </c>
      <c r="N130" s="572">
        <v>30</v>
      </c>
      <c r="O130" s="572">
        <v>30</v>
      </c>
      <c r="P130" s="572">
        <v>27</v>
      </c>
      <c r="Q130" s="572">
        <v>9</v>
      </c>
      <c r="R130" s="572">
        <v>3</v>
      </c>
      <c r="S130" s="572">
        <v>2</v>
      </c>
      <c r="T130" s="572"/>
      <c r="U130" s="572"/>
      <c r="V130" s="572"/>
      <c r="W130" s="572"/>
      <c r="X130" s="572"/>
      <c r="Y130" s="572"/>
      <c r="Z130" s="572"/>
      <c r="AA130" s="572"/>
      <c r="AB130" s="572"/>
      <c r="AC130" s="574">
        <v>173501</v>
      </c>
    </row>
    <row r="131" spans="1:29" s="170" customFormat="1" ht="12" customHeight="1">
      <c r="A131" s="348"/>
      <c r="B131" s="571" t="s">
        <v>717</v>
      </c>
      <c r="C131" s="572"/>
      <c r="D131" s="572"/>
      <c r="E131" s="572"/>
      <c r="F131" s="572"/>
      <c r="G131" s="572"/>
      <c r="H131" s="572"/>
      <c r="I131" s="573"/>
      <c r="J131" s="572"/>
      <c r="K131" s="572"/>
      <c r="L131" s="572"/>
      <c r="M131" s="572"/>
      <c r="N131" s="572">
        <v>1</v>
      </c>
      <c r="O131" s="572">
        <v>16</v>
      </c>
      <c r="P131" s="572">
        <v>18</v>
      </c>
      <c r="Q131" s="572">
        <v>18</v>
      </c>
      <c r="R131" s="572">
        <v>17</v>
      </c>
      <c r="S131" s="572">
        <v>17</v>
      </c>
      <c r="T131" s="572">
        <v>21</v>
      </c>
      <c r="U131" s="572"/>
      <c r="V131" s="572">
        <v>53</v>
      </c>
      <c r="W131" s="572">
        <v>54</v>
      </c>
      <c r="X131" s="572">
        <v>54</v>
      </c>
      <c r="Y131" s="572">
        <v>24</v>
      </c>
      <c r="Z131" s="572">
        <v>18</v>
      </c>
      <c r="AA131" s="572">
        <v>0</v>
      </c>
      <c r="AB131" s="572">
        <v>0</v>
      </c>
      <c r="AC131" s="574">
        <v>275520</v>
      </c>
    </row>
    <row r="132" spans="1:29" s="170" customFormat="1" ht="12" customHeight="1">
      <c r="A132" s="348"/>
      <c r="B132" s="571" t="s">
        <v>713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>
        <v>9</v>
      </c>
      <c r="T132" s="572">
        <v>35</v>
      </c>
      <c r="U132" s="572"/>
      <c r="V132" s="572">
        <v>17</v>
      </c>
      <c r="W132" s="572"/>
      <c r="X132" s="572"/>
      <c r="Y132" s="572"/>
      <c r="Z132" s="572"/>
      <c r="AA132" s="572"/>
      <c r="AB132" s="572">
        <v>0</v>
      </c>
      <c r="AC132" s="574">
        <v>69840</v>
      </c>
    </row>
    <row r="133" spans="1:29" s="170" customFormat="1" ht="12" customHeight="1">
      <c r="A133" s="348"/>
      <c r="B133" s="571" t="s">
        <v>911</v>
      </c>
      <c r="C133" s="572">
        <v>17</v>
      </c>
      <c r="D133" s="572"/>
      <c r="E133" s="572"/>
      <c r="F133" s="572"/>
      <c r="G133" s="572"/>
      <c r="H133" s="572"/>
      <c r="I133" s="573">
        <v>17</v>
      </c>
      <c r="J133" s="572">
        <v>17</v>
      </c>
      <c r="K133" s="572">
        <v>17</v>
      </c>
      <c r="L133" s="572">
        <v>17</v>
      </c>
      <c r="M133" s="572">
        <v>17</v>
      </c>
      <c r="N133" s="572">
        <v>17</v>
      </c>
      <c r="O133" s="572">
        <v>17</v>
      </c>
      <c r="P133" s="572">
        <v>17</v>
      </c>
      <c r="Q133" s="572">
        <v>17</v>
      </c>
      <c r="R133" s="572">
        <v>17</v>
      </c>
      <c r="S133" s="572">
        <v>17</v>
      </c>
      <c r="T133" s="572">
        <v>144</v>
      </c>
      <c r="U133" s="572"/>
      <c r="V133" s="572">
        <v>144</v>
      </c>
      <c r="W133" s="572">
        <v>108</v>
      </c>
      <c r="X133" s="572">
        <v>72</v>
      </c>
      <c r="Y133" s="572">
        <v>17</v>
      </c>
      <c r="Z133" s="572">
        <v>17</v>
      </c>
      <c r="AA133" s="572">
        <v>17</v>
      </c>
      <c r="AB133" s="572">
        <v>17</v>
      </c>
      <c r="AC133" s="574">
        <v>610545</v>
      </c>
    </row>
    <row r="134" spans="1:29" s="170" customFormat="1" ht="12" customHeight="1">
      <c r="A134" s="348"/>
      <c r="B134" s="571" t="s">
        <v>912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70" customFormat="1" ht="12" customHeight="1">
      <c r="A135" s="348"/>
      <c r="B135" s="571" t="s">
        <v>952</v>
      </c>
      <c r="C135" s="572">
        <v>0</v>
      </c>
      <c r="D135" s="572">
        <v>0</v>
      </c>
      <c r="E135" s="572">
        <v>0</v>
      </c>
      <c r="F135" s="572">
        <v>0</v>
      </c>
      <c r="G135" s="572">
        <v>0</v>
      </c>
      <c r="H135" s="572">
        <v>0</v>
      </c>
      <c r="I135" s="573">
        <v>0</v>
      </c>
      <c r="J135" s="572">
        <v>0</v>
      </c>
      <c r="K135" s="572">
        <v>0</v>
      </c>
      <c r="L135" s="572">
        <v>0</v>
      </c>
      <c r="M135" s="572">
        <v>2</v>
      </c>
      <c r="N135" s="572">
        <v>3</v>
      </c>
      <c r="O135" s="572">
        <v>4</v>
      </c>
      <c r="P135" s="572">
        <v>2</v>
      </c>
      <c r="Q135" s="572">
        <v>4</v>
      </c>
      <c r="R135" s="572">
        <v>4</v>
      </c>
      <c r="S135" s="572">
        <v>0</v>
      </c>
      <c r="T135" s="572">
        <v>6</v>
      </c>
      <c r="U135" s="572"/>
      <c r="V135" s="572">
        <v>3</v>
      </c>
      <c r="W135" s="572">
        <v>3</v>
      </c>
      <c r="X135" s="572">
        <v>2</v>
      </c>
      <c r="Y135" s="572">
        <v>0</v>
      </c>
      <c r="Z135" s="572">
        <v>2</v>
      </c>
      <c r="AA135" s="572">
        <v>5</v>
      </c>
      <c r="AB135" s="572">
        <v>2</v>
      </c>
      <c r="AC135" s="574">
        <v>37440</v>
      </c>
    </row>
    <row r="136" spans="1:29" s="170" customFormat="1" ht="12" customHeight="1" thickBot="1">
      <c r="A136" s="348"/>
      <c r="B136" s="571" t="s">
        <v>1032</v>
      </c>
      <c r="C136" s="572"/>
      <c r="D136" s="572"/>
      <c r="E136" s="572"/>
      <c r="F136" s="572"/>
      <c r="G136" s="572"/>
      <c r="H136" s="572"/>
      <c r="I136" s="573"/>
      <c r="J136" s="572">
        <v>2</v>
      </c>
      <c r="K136" s="572">
        <v>2</v>
      </c>
      <c r="L136" s="572">
        <v>1</v>
      </c>
      <c r="M136" s="572">
        <v>4</v>
      </c>
      <c r="N136" s="572">
        <v>3</v>
      </c>
      <c r="O136" s="572">
        <v>6</v>
      </c>
      <c r="P136" s="572">
        <v>10</v>
      </c>
      <c r="Q136" s="572">
        <v>19</v>
      </c>
      <c r="R136" s="572">
        <v>6</v>
      </c>
      <c r="S136" s="572">
        <v>2</v>
      </c>
      <c r="T136" s="572">
        <v>0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162</v>
      </c>
    </row>
    <row r="137" spans="1:29" s="170" customFormat="1" ht="12" customHeight="1" thickBot="1">
      <c r="A137" s="348"/>
      <c r="B137" s="575" t="s">
        <v>977</v>
      </c>
      <c r="C137" s="576">
        <v>158</v>
      </c>
      <c r="D137" s="576">
        <v>158</v>
      </c>
      <c r="E137" s="576">
        <v>158</v>
      </c>
      <c r="F137" s="576">
        <v>157</v>
      </c>
      <c r="G137" s="576">
        <v>156</v>
      </c>
      <c r="H137" s="576">
        <v>157</v>
      </c>
      <c r="I137" s="576">
        <v>157</v>
      </c>
      <c r="J137" s="576">
        <v>159</v>
      </c>
      <c r="K137" s="576">
        <v>157</v>
      </c>
      <c r="L137" s="576">
        <v>158</v>
      </c>
      <c r="M137" s="576">
        <v>158</v>
      </c>
      <c r="N137" s="576">
        <v>158</v>
      </c>
      <c r="O137" s="576">
        <v>157</v>
      </c>
      <c r="P137" s="576">
        <v>157</v>
      </c>
      <c r="Q137" s="576">
        <v>157</v>
      </c>
      <c r="R137" s="576">
        <v>156</v>
      </c>
      <c r="S137" s="576">
        <v>157</v>
      </c>
      <c r="T137" s="576">
        <v>157</v>
      </c>
      <c r="U137" s="576"/>
      <c r="V137" s="576">
        <v>156</v>
      </c>
      <c r="W137" s="576">
        <v>157</v>
      </c>
      <c r="X137" s="576">
        <v>157</v>
      </c>
      <c r="Y137" s="576">
        <v>158</v>
      </c>
      <c r="Z137" s="576">
        <v>154</v>
      </c>
      <c r="AA137" s="576">
        <v>156</v>
      </c>
      <c r="AB137" s="576">
        <v>156</v>
      </c>
      <c r="AC137" s="576">
        <v>3832727</v>
      </c>
    </row>
    <row r="138" spans="1:29" s="170" customFormat="1" ht="12" customHeight="1">
      <c r="A138" s="1868">
        <v>120</v>
      </c>
      <c r="B138" s="558" t="s">
        <v>299</v>
      </c>
      <c r="C138" s="363">
        <v>4255</v>
      </c>
      <c r="D138" s="364">
        <v>4203</v>
      </c>
      <c r="E138" s="364">
        <v>4057</v>
      </c>
      <c r="F138" s="364">
        <v>3938</v>
      </c>
      <c r="G138" s="364">
        <v>3844</v>
      </c>
      <c r="H138" s="364">
        <v>4051</v>
      </c>
      <c r="I138" s="560">
        <v>4556</v>
      </c>
      <c r="J138" s="365">
        <v>4983</v>
      </c>
      <c r="K138" s="365">
        <v>5105</v>
      </c>
      <c r="L138" s="365">
        <v>5004</v>
      </c>
      <c r="M138" s="365">
        <v>5136</v>
      </c>
      <c r="N138" s="365">
        <v>5301</v>
      </c>
      <c r="O138" s="365">
        <v>5517</v>
      </c>
      <c r="P138" s="365">
        <v>5573</v>
      </c>
      <c r="Q138" s="365">
        <v>5432</v>
      </c>
      <c r="R138" s="365">
        <v>5256</v>
      </c>
      <c r="S138" s="365">
        <v>5330</v>
      </c>
      <c r="T138" s="365">
        <v>5734</v>
      </c>
      <c r="U138" s="365"/>
      <c r="V138" s="365">
        <v>6358</v>
      </c>
      <c r="W138" s="365">
        <v>6002</v>
      </c>
      <c r="X138" s="365">
        <v>5854</v>
      </c>
      <c r="Y138" s="365">
        <v>5713</v>
      </c>
      <c r="Z138" s="365">
        <v>5499</v>
      </c>
      <c r="AA138" s="365">
        <v>4935</v>
      </c>
      <c r="AB138" s="366">
        <v>4922</v>
      </c>
      <c r="AC138" s="561">
        <v>121491177</v>
      </c>
    </row>
    <row r="139" spans="1:29" s="170" customFormat="1" ht="12" customHeight="1">
      <c r="A139" s="348">
        <v>121</v>
      </c>
      <c r="B139" s="559"/>
      <c r="C139" s="1316"/>
      <c r="D139" s="1317"/>
      <c r="E139" s="1317"/>
      <c r="F139" s="1317"/>
      <c r="G139" s="1317"/>
      <c r="H139" s="1317"/>
      <c r="I139" s="1313"/>
      <c r="J139" s="353"/>
      <c r="K139" s="353"/>
      <c r="L139" s="353"/>
      <c r="M139" s="353"/>
      <c r="N139" s="353"/>
      <c r="O139" s="353"/>
      <c r="P139" s="353"/>
      <c r="Q139" s="353"/>
      <c r="R139" s="353"/>
      <c r="S139" s="353"/>
      <c r="T139" s="353"/>
      <c r="U139" s="353"/>
      <c r="V139" s="353"/>
      <c r="W139" s="353"/>
      <c r="X139" s="353"/>
      <c r="Y139" s="353"/>
      <c r="Z139" s="353"/>
      <c r="AA139" s="353"/>
      <c r="AB139" s="354"/>
      <c r="AC139" s="543"/>
    </row>
    <row r="140" spans="1:29" s="170" customFormat="1" ht="12" customHeight="1">
      <c r="A140" s="1868">
        <v>122</v>
      </c>
      <c r="B140" s="553"/>
      <c r="C140" s="1327"/>
      <c r="D140" s="1328"/>
      <c r="E140" s="1328"/>
      <c r="F140" s="1328"/>
      <c r="G140" s="1328"/>
      <c r="H140" s="1328"/>
      <c r="I140" s="1329"/>
      <c r="J140" s="356"/>
      <c r="K140" s="356"/>
      <c r="L140" s="356"/>
      <c r="M140" s="356"/>
      <c r="N140" s="356"/>
      <c r="O140" s="356"/>
      <c r="P140" s="356"/>
      <c r="Q140" s="356"/>
      <c r="R140" s="356"/>
      <c r="S140" s="356"/>
      <c r="T140" s="356"/>
      <c r="U140" s="356"/>
      <c r="V140" s="356"/>
      <c r="W140" s="356"/>
      <c r="X140" s="356"/>
      <c r="Y140" s="356"/>
      <c r="Z140" s="356"/>
      <c r="AA140" s="356"/>
      <c r="AB140" s="357"/>
      <c r="AC140" s="563"/>
    </row>
    <row r="141" spans="1:29" s="170" customFormat="1" ht="12" customHeight="1">
      <c r="A141" s="348">
        <v>123</v>
      </c>
      <c r="B141" s="549" t="s">
        <v>273</v>
      </c>
      <c r="C141" s="1153"/>
      <c r="D141" s="358"/>
      <c r="E141" s="358"/>
      <c r="F141" s="358"/>
      <c r="G141" s="358"/>
      <c r="H141" s="358"/>
      <c r="I141" s="550"/>
      <c r="J141" s="358"/>
      <c r="K141" s="358"/>
      <c r="L141" s="358"/>
      <c r="M141" s="358"/>
      <c r="N141" s="358"/>
      <c r="O141" s="358"/>
      <c r="P141" s="358"/>
      <c r="Q141" s="358"/>
      <c r="R141" s="358"/>
      <c r="S141" s="358"/>
      <c r="T141" s="358"/>
      <c r="U141" s="358"/>
      <c r="V141" s="358"/>
      <c r="W141" s="358"/>
      <c r="X141" s="358"/>
      <c r="Y141" s="358"/>
      <c r="Z141" s="358"/>
      <c r="AA141" s="358"/>
      <c r="AB141" s="359"/>
      <c r="AC141" s="551"/>
    </row>
    <row r="142" spans="1:29" s="170" customFormat="1" ht="12" customHeight="1">
      <c r="A142" s="348">
        <v>124</v>
      </c>
      <c r="B142" s="549" t="s">
        <v>650</v>
      </c>
      <c r="C142" s="1155"/>
      <c r="D142" s="588"/>
      <c r="E142" s="588"/>
      <c r="F142" s="588"/>
      <c r="G142" s="588"/>
      <c r="H142" s="588"/>
      <c r="I142" s="560"/>
      <c r="J142" s="358"/>
      <c r="K142" s="358"/>
      <c r="L142" s="358"/>
      <c r="M142" s="358"/>
      <c r="N142" s="358"/>
      <c r="O142" s="358"/>
      <c r="P142" s="358"/>
      <c r="Q142" s="358"/>
      <c r="R142" s="358"/>
      <c r="S142" s="358"/>
      <c r="T142" s="358"/>
      <c r="U142" s="358"/>
      <c r="V142" s="358"/>
      <c r="W142" s="358"/>
      <c r="X142" s="358"/>
      <c r="Y142" s="358"/>
      <c r="Z142" s="358"/>
      <c r="AA142" s="358"/>
      <c r="AB142" s="359"/>
      <c r="AC142" s="551"/>
    </row>
    <row r="143" spans="1:29" s="170" customFormat="1" ht="12" customHeight="1">
      <c r="A143" s="1868"/>
      <c r="B143" s="552" t="s">
        <v>584</v>
      </c>
      <c r="C143" s="1311"/>
      <c r="D143" s="1312"/>
      <c r="E143" s="1312"/>
      <c r="F143" s="1312"/>
      <c r="G143" s="1312"/>
      <c r="H143" s="1312"/>
      <c r="I143" s="1313"/>
      <c r="J143" s="349"/>
      <c r="K143" s="349"/>
      <c r="L143" s="349"/>
      <c r="M143" s="349"/>
      <c r="N143" s="349"/>
      <c r="O143" s="349"/>
      <c r="P143" s="349"/>
      <c r="Q143" s="349"/>
      <c r="R143" s="349"/>
      <c r="S143" s="349"/>
      <c r="T143" s="349"/>
      <c r="U143" s="349"/>
      <c r="V143" s="349"/>
      <c r="W143" s="349"/>
      <c r="X143" s="349"/>
      <c r="Y143" s="349"/>
      <c r="Z143" s="349"/>
      <c r="AA143" s="349"/>
      <c r="AB143" s="350">
        <v>0</v>
      </c>
      <c r="AC143" s="539">
        <v>0</v>
      </c>
    </row>
    <row r="144" spans="1:29" s="170" customFormat="1" ht="12" customHeight="1">
      <c r="A144" s="348">
        <v>125</v>
      </c>
      <c r="B144" s="558" t="s">
        <v>913</v>
      </c>
      <c r="C144" s="1314"/>
      <c r="D144" s="1315"/>
      <c r="E144" s="1315"/>
      <c r="F144" s="1315"/>
      <c r="G144" s="1315"/>
      <c r="H144" s="1315"/>
      <c r="I144" s="1313"/>
      <c r="J144" s="351"/>
      <c r="K144" s="351"/>
      <c r="L144" s="351"/>
      <c r="M144" s="351"/>
      <c r="N144" s="351"/>
      <c r="O144" s="351"/>
      <c r="P144" s="351"/>
      <c r="Q144" s="351"/>
      <c r="R144" s="351"/>
      <c r="S144" s="351"/>
      <c r="T144" s="351"/>
      <c r="U144" s="351"/>
      <c r="V144" s="351"/>
      <c r="W144" s="351"/>
      <c r="X144" s="351"/>
      <c r="Y144" s="351"/>
      <c r="Z144" s="351"/>
      <c r="AA144" s="351"/>
      <c r="AB144" s="352"/>
      <c r="AC144" s="541"/>
    </row>
    <row r="145" spans="1:29" s="170" customFormat="1" ht="12" customHeight="1">
      <c r="A145" s="1868">
        <v>126</v>
      </c>
      <c r="B145" s="559" t="s">
        <v>899</v>
      </c>
      <c r="C145" s="1330"/>
      <c r="D145" s="1331"/>
      <c r="E145" s="1331"/>
      <c r="F145" s="1331"/>
      <c r="G145" s="1331"/>
      <c r="H145" s="1331"/>
      <c r="I145" s="1322"/>
      <c r="J145" s="369"/>
      <c r="K145" s="369"/>
      <c r="L145" s="369"/>
      <c r="M145" s="369"/>
      <c r="N145" s="369"/>
      <c r="O145" s="369"/>
      <c r="P145" s="369"/>
      <c r="Q145" s="369"/>
      <c r="R145" s="369"/>
      <c r="S145" s="369"/>
      <c r="T145" s="369"/>
      <c r="U145" s="369"/>
      <c r="V145" s="369"/>
      <c r="W145" s="369"/>
      <c r="X145" s="369"/>
      <c r="Y145" s="369"/>
      <c r="Z145" s="369"/>
      <c r="AA145" s="369"/>
      <c r="AB145" s="370"/>
      <c r="AC145" s="577"/>
    </row>
    <row r="146" spans="1:29" s="170" customFormat="1" ht="12" customHeight="1">
      <c r="A146" s="348">
        <v>127</v>
      </c>
      <c r="B146" s="544" t="s">
        <v>651</v>
      </c>
      <c r="C146" s="371"/>
      <c r="D146" s="367"/>
      <c r="E146" s="367"/>
      <c r="F146" s="367"/>
      <c r="G146" s="367"/>
      <c r="H146" s="367"/>
      <c r="I146" s="578"/>
      <c r="J146" s="367"/>
      <c r="K146" s="367"/>
      <c r="L146" s="367"/>
      <c r="M146" s="367"/>
      <c r="N146" s="367"/>
      <c r="O146" s="367"/>
      <c r="P146" s="367"/>
      <c r="Q146" s="367"/>
      <c r="R146" s="367"/>
      <c r="S146" s="367"/>
      <c r="T146" s="367"/>
      <c r="U146" s="367"/>
      <c r="V146" s="367"/>
      <c r="W146" s="367"/>
      <c r="X146" s="367"/>
      <c r="Y146" s="367"/>
      <c r="Z146" s="367"/>
      <c r="AA146" s="367"/>
      <c r="AB146" s="368"/>
      <c r="AC146" s="579"/>
    </row>
    <row r="147" spans="1:29" s="170" customFormat="1" ht="12" customHeight="1">
      <c r="A147" s="348">
        <v>128</v>
      </c>
      <c r="B147" s="544" t="s">
        <v>585</v>
      </c>
      <c r="C147" s="1156"/>
      <c r="D147" s="580"/>
      <c r="E147" s="580"/>
      <c r="F147" s="580"/>
      <c r="G147" s="580"/>
      <c r="H147" s="580"/>
      <c r="I147" s="581"/>
      <c r="J147" s="580"/>
      <c r="K147" s="580"/>
      <c r="L147" s="580"/>
      <c r="M147" s="580"/>
      <c r="N147" s="580"/>
      <c r="O147" s="580"/>
      <c r="P147" s="580"/>
      <c r="Q147" s="580"/>
      <c r="R147" s="580"/>
      <c r="S147" s="580">
        <v>5</v>
      </c>
      <c r="T147" s="580">
        <v>5</v>
      </c>
      <c r="U147" s="580"/>
      <c r="V147" s="580">
        <v>10</v>
      </c>
      <c r="W147" s="580"/>
      <c r="X147" s="580"/>
      <c r="Y147" s="580"/>
      <c r="Z147" s="580"/>
      <c r="AA147" s="580"/>
      <c r="AB147" s="582"/>
      <c r="AC147" s="1278">
        <v>11520</v>
      </c>
    </row>
    <row r="148" spans="1:29" s="170" customFormat="1" ht="12" customHeight="1">
      <c r="A148" s="348"/>
      <c r="B148" s="544" t="s">
        <v>586</v>
      </c>
      <c r="C148" s="1156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548"/>
    </row>
    <row r="149" spans="1:29" s="170" customFormat="1" ht="12" customHeight="1">
      <c r="A149" s="1868"/>
      <c r="B149" s="549" t="s">
        <v>941</v>
      </c>
      <c r="C149" s="1157"/>
      <c r="D149" s="372"/>
      <c r="E149" s="372"/>
      <c r="F149" s="372"/>
      <c r="G149" s="372"/>
      <c r="H149" s="372"/>
      <c r="I149" s="583"/>
      <c r="J149" s="372"/>
      <c r="K149" s="372"/>
      <c r="L149" s="372"/>
      <c r="M149" s="372"/>
      <c r="N149" s="372"/>
      <c r="O149" s="372"/>
      <c r="P149" s="372"/>
      <c r="Q149" s="372"/>
      <c r="R149" s="372"/>
      <c r="S149" s="372"/>
      <c r="T149" s="372"/>
      <c r="U149" s="372"/>
      <c r="V149" s="372"/>
      <c r="W149" s="372"/>
      <c r="X149" s="372"/>
      <c r="Y149" s="372"/>
      <c r="Z149" s="372"/>
      <c r="AA149" s="372"/>
      <c r="AB149" s="373"/>
      <c r="AC149" s="584"/>
    </row>
    <row r="150" spans="1:29" s="170" customFormat="1" ht="12" customHeight="1">
      <c r="A150" s="348">
        <v>129</v>
      </c>
      <c r="B150" s="552" t="s">
        <v>593</v>
      </c>
      <c r="C150" s="1320"/>
      <c r="D150" s="1321"/>
      <c r="E150" s="1321"/>
      <c r="F150" s="1321"/>
      <c r="G150" s="1321"/>
      <c r="H150" s="1321"/>
      <c r="I150" s="1322"/>
      <c r="J150" s="361"/>
      <c r="K150" s="361"/>
      <c r="L150" s="361"/>
      <c r="M150" s="361"/>
      <c r="N150" s="361"/>
      <c r="O150" s="361"/>
      <c r="P150" s="361"/>
      <c r="Q150" s="361"/>
      <c r="R150" s="361"/>
      <c r="S150" s="361"/>
      <c r="T150" s="361"/>
      <c r="U150" s="361"/>
      <c r="V150" s="361"/>
      <c r="W150" s="361">
        <v>17</v>
      </c>
      <c r="X150" s="361">
        <v>17</v>
      </c>
      <c r="Y150" s="361">
        <v>17</v>
      </c>
      <c r="Z150" s="361">
        <v>17</v>
      </c>
      <c r="AA150" s="361">
        <v>0</v>
      </c>
      <c r="AB150" s="362">
        <v>0</v>
      </c>
      <c r="AC150" s="557">
        <v>50880</v>
      </c>
    </row>
    <row r="151" spans="1:29" s="170" customFormat="1" ht="12" customHeight="1">
      <c r="A151" s="1868">
        <v>130</v>
      </c>
      <c r="B151" s="558" t="s">
        <v>718</v>
      </c>
      <c r="C151" s="1332"/>
      <c r="D151" s="1333"/>
      <c r="E151" s="1333"/>
      <c r="F151" s="1333"/>
      <c r="G151" s="1333"/>
      <c r="H151" s="1333"/>
      <c r="I151" s="1322">
        <v>4</v>
      </c>
      <c r="J151" s="374">
        <v>24</v>
      </c>
      <c r="K151" s="374">
        <v>49</v>
      </c>
      <c r="L151" s="374">
        <v>65</v>
      </c>
      <c r="M151" s="374">
        <v>62</v>
      </c>
      <c r="N151" s="374">
        <v>74</v>
      </c>
      <c r="O151" s="374">
        <v>44</v>
      </c>
      <c r="P151" s="374">
        <v>72</v>
      </c>
      <c r="Q151" s="374">
        <v>28</v>
      </c>
      <c r="R151" s="374">
        <v>19</v>
      </c>
      <c r="S151" s="374">
        <v>4</v>
      </c>
      <c r="T151" s="374"/>
      <c r="U151" s="374"/>
      <c r="V151" s="374"/>
      <c r="W151" s="374"/>
      <c r="X151" s="374"/>
      <c r="Y151" s="374"/>
      <c r="Z151" s="374"/>
      <c r="AA151" s="374"/>
      <c r="AB151" s="375"/>
      <c r="AC151" s="585">
        <v>457920</v>
      </c>
    </row>
    <row r="152" spans="1:29" s="170" customFormat="1" ht="12" customHeight="1">
      <c r="A152" s="348">
        <v>131</v>
      </c>
      <c r="B152" s="559" t="s">
        <v>902</v>
      </c>
      <c r="C152" s="1323">
        <v>362</v>
      </c>
      <c r="D152" s="1317">
        <v>360</v>
      </c>
      <c r="E152" s="1317">
        <v>359</v>
      </c>
      <c r="F152" s="1317">
        <v>360</v>
      </c>
      <c r="G152" s="1317">
        <v>342</v>
      </c>
      <c r="H152" s="1317">
        <v>341</v>
      </c>
      <c r="I152" s="1313">
        <v>360</v>
      </c>
      <c r="J152" s="353">
        <v>357</v>
      </c>
      <c r="K152" s="353">
        <v>354</v>
      </c>
      <c r="L152" s="353">
        <v>358</v>
      </c>
      <c r="M152" s="353">
        <v>358</v>
      </c>
      <c r="N152" s="353">
        <v>358</v>
      </c>
      <c r="O152" s="353">
        <v>357</v>
      </c>
      <c r="P152" s="353">
        <v>359</v>
      </c>
      <c r="Q152" s="353">
        <v>357</v>
      </c>
      <c r="R152" s="353">
        <v>356</v>
      </c>
      <c r="S152" s="353">
        <v>359</v>
      </c>
      <c r="T152" s="353">
        <v>358</v>
      </c>
      <c r="U152" s="353"/>
      <c r="V152" s="353">
        <v>357</v>
      </c>
      <c r="W152" s="353">
        <v>357</v>
      </c>
      <c r="X152" s="353">
        <v>357</v>
      </c>
      <c r="Y152" s="353">
        <v>357</v>
      </c>
      <c r="Z152" s="353">
        <v>358</v>
      </c>
      <c r="AA152" s="353">
        <v>358</v>
      </c>
      <c r="AB152" s="354">
        <v>358</v>
      </c>
      <c r="AC152" s="543">
        <v>8574545</v>
      </c>
    </row>
    <row r="153" spans="1:29" s="170" customFormat="1" ht="12" customHeight="1">
      <c r="A153" s="1868">
        <v>132</v>
      </c>
      <c r="B153" s="553" t="s">
        <v>702</v>
      </c>
      <c r="C153" s="355"/>
      <c r="D153" s="356"/>
      <c r="E153" s="356"/>
      <c r="F153" s="356"/>
      <c r="G153" s="356"/>
      <c r="H153" s="356"/>
      <c r="I153" s="545"/>
      <c r="J153" s="356"/>
      <c r="K153" s="356"/>
      <c r="L153" s="356"/>
      <c r="M153" s="356"/>
      <c r="N153" s="356"/>
      <c r="O153" s="356"/>
      <c r="P153" s="356"/>
      <c r="Q153" s="356"/>
      <c r="R153" s="356"/>
      <c r="S153" s="356"/>
      <c r="T153" s="356">
        <v>7</v>
      </c>
      <c r="U153" s="356"/>
      <c r="V153" s="356"/>
      <c r="W153" s="356"/>
      <c r="X153" s="356"/>
      <c r="Y153" s="356"/>
      <c r="Z153" s="356"/>
      <c r="AA153" s="356"/>
      <c r="AB153" s="357">
        <v>0</v>
      </c>
      <c r="AC153" s="546">
        <v>25200</v>
      </c>
    </row>
    <row r="154" spans="1:29" s="170" customFormat="1" ht="12" customHeight="1">
      <c r="A154" s="1868">
        <v>133</v>
      </c>
      <c r="B154" s="553" t="s">
        <v>704</v>
      </c>
      <c r="C154" s="355">
        <v>180</v>
      </c>
      <c r="D154" s="356">
        <v>180</v>
      </c>
      <c r="E154" s="356">
        <v>180</v>
      </c>
      <c r="F154" s="356">
        <v>180</v>
      </c>
      <c r="G154" s="356">
        <v>180</v>
      </c>
      <c r="H154" s="356">
        <v>180</v>
      </c>
      <c r="I154" s="545">
        <v>180</v>
      </c>
      <c r="J154" s="356">
        <v>180</v>
      </c>
      <c r="K154" s="356">
        <v>178</v>
      </c>
      <c r="L154" s="356">
        <v>160</v>
      </c>
      <c r="M154" s="356">
        <v>180</v>
      </c>
      <c r="N154" s="356">
        <v>180</v>
      </c>
      <c r="O154" s="356">
        <v>180</v>
      </c>
      <c r="P154" s="356">
        <v>180</v>
      </c>
      <c r="Q154" s="356">
        <v>180</v>
      </c>
      <c r="R154" s="356">
        <v>180</v>
      </c>
      <c r="S154" s="356">
        <v>180</v>
      </c>
      <c r="T154" s="356">
        <v>180</v>
      </c>
      <c r="U154" s="356"/>
      <c r="V154" s="356">
        <v>220</v>
      </c>
      <c r="W154" s="356">
        <v>220</v>
      </c>
      <c r="X154" s="356">
        <v>220</v>
      </c>
      <c r="Y154" s="356">
        <v>220</v>
      </c>
      <c r="Z154" s="356">
        <v>220</v>
      </c>
      <c r="AA154" s="356">
        <v>220</v>
      </c>
      <c r="AB154" s="357">
        <v>180</v>
      </c>
      <c r="AC154" s="546">
        <v>4732145</v>
      </c>
    </row>
    <row r="155" spans="1:29" s="170" customFormat="1" ht="12" customHeight="1">
      <c r="A155" s="348"/>
      <c r="B155" s="553" t="s">
        <v>705</v>
      </c>
      <c r="C155" s="376"/>
      <c r="D155" s="377"/>
      <c r="E155" s="377"/>
      <c r="F155" s="377"/>
      <c r="G155" s="377"/>
      <c r="H155" s="377"/>
      <c r="I155" s="586"/>
      <c r="J155" s="378"/>
      <c r="K155" s="378"/>
      <c r="L155" s="378"/>
      <c r="M155" s="378"/>
      <c r="N155" s="378"/>
      <c r="O155" s="378"/>
      <c r="P155" s="378"/>
      <c r="Q155" s="378"/>
      <c r="R155" s="378"/>
      <c r="S155" s="378"/>
      <c r="T155" s="378"/>
      <c r="U155" s="378"/>
      <c r="V155" s="378"/>
      <c r="W155" s="378"/>
      <c r="X155" s="378"/>
      <c r="Y155" s="378"/>
      <c r="Z155" s="378"/>
      <c r="AA155" s="378"/>
      <c r="AB155" s="379"/>
      <c r="AC155" s="548"/>
    </row>
    <row r="156" spans="1:29" s="170" customFormat="1" ht="12" customHeight="1">
      <c r="A156" s="348"/>
      <c r="B156" s="553" t="s">
        <v>596</v>
      </c>
      <c r="C156" s="376"/>
      <c r="D156" s="377"/>
      <c r="E156" s="377"/>
      <c r="F156" s="377"/>
      <c r="G156" s="377"/>
      <c r="H156" s="377"/>
      <c r="I156" s="586"/>
      <c r="J156" s="378"/>
      <c r="K156" s="378"/>
      <c r="L156" s="378"/>
      <c r="M156" s="378"/>
      <c r="N156" s="378"/>
      <c r="O156" s="378"/>
      <c r="P156" s="378"/>
      <c r="Q156" s="378"/>
      <c r="R156" s="378"/>
      <c r="S156" s="378"/>
      <c r="T156" s="378">
        <v>16</v>
      </c>
      <c r="U156" s="378"/>
      <c r="V156" s="378">
        <v>16</v>
      </c>
      <c r="W156" s="378">
        <v>16</v>
      </c>
      <c r="X156" s="378"/>
      <c r="Y156" s="378"/>
      <c r="Z156" s="378"/>
      <c r="AA156" s="378"/>
      <c r="AB156" s="379">
        <v>0</v>
      </c>
      <c r="AC156" s="548">
        <v>36192</v>
      </c>
    </row>
    <row r="157" spans="1:29" s="170" customFormat="1" ht="12" customHeight="1">
      <c r="A157" s="348"/>
      <c r="B157" s="558" t="s">
        <v>597</v>
      </c>
      <c r="C157" s="363"/>
      <c r="D157" s="364"/>
      <c r="E157" s="364"/>
      <c r="F157" s="364"/>
      <c r="G157" s="364"/>
      <c r="H157" s="364"/>
      <c r="I157" s="560"/>
      <c r="J157" s="365"/>
      <c r="K157" s="365"/>
      <c r="L157" s="365"/>
      <c r="M157" s="365"/>
      <c r="N157" s="365"/>
      <c r="O157" s="365"/>
      <c r="P157" s="365"/>
      <c r="Q157" s="365"/>
      <c r="R157" s="365"/>
      <c r="S157" s="365"/>
      <c r="T157" s="365"/>
      <c r="U157" s="365"/>
      <c r="V157" s="365"/>
      <c r="W157" s="365"/>
      <c r="X157" s="365"/>
      <c r="Y157" s="365"/>
      <c r="Z157" s="365"/>
      <c r="AA157" s="365"/>
      <c r="AB157" s="366"/>
      <c r="AC157" s="561"/>
    </row>
    <row r="158" spans="1:29" s="170" customFormat="1" ht="12" customHeight="1">
      <c r="A158" s="1868">
        <v>136</v>
      </c>
      <c r="B158" s="559" t="s">
        <v>925</v>
      </c>
      <c r="C158" s="1316">
        <v>150</v>
      </c>
      <c r="D158" s="1317">
        <v>150</v>
      </c>
      <c r="E158" s="1317">
        <v>150</v>
      </c>
      <c r="F158" s="1317">
        <v>150</v>
      </c>
      <c r="G158" s="1317">
        <v>150</v>
      </c>
      <c r="H158" s="1317">
        <v>150</v>
      </c>
      <c r="I158" s="1313">
        <v>150</v>
      </c>
      <c r="J158" s="353">
        <v>150</v>
      </c>
      <c r="K158" s="353">
        <v>150</v>
      </c>
      <c r="L158" s="353">
        <v>150</v>
      </c>
      <c r="M158" s="353">
        <v>150</v>
      </c>
      <c r="N158" s="353">
        <v>150</v>
      </c>
      <c r="O158" s="353">
        <v>150</v>
      </c>
      <c r="P158" s="353">
        <v>150</v>
      </c>
      <c r="Q158" s="353">
        <v>150</v>
      </c>
      <c r="R158" s="353">
        <v>150</v>
      </c>
      <c r="S158" s="353">
        <v>150</v>
      </c>
      <c r="T158" s="353">
        <v>150</v>
      </c>
      <c r="U158" s="353"/>
      <c r="V158" s="353">
        <v>150</v>
      </c>
      <c r="W158" s="353">
        <v>150</v>
      </c>
      <c r="X158" s="353">
        <v>150</v>
      </c>
      <c r="Y158" s="353">
        <v>150</v>
      </c>
      <c r="Z158" s="353">
        <v>150</v>
      </c>
      <c r="AA158" s="353">
        <v>150</v>
      </c>
      <c r="AB158" s="354">
        <v>150</v>
      </c>
      <c r="AC158" s="543">
        <v>3643600</v>
      </c>
    </row>
    <row r="159" spans="1:29" s="170" customFormat="1" ht="12" customHeight="1">
      <c r="A159" s="348">
        <v>137</v>
      </c>
      <c r="B159" s="559" t="s">
        <v>600</v>
      </c>
      <c r="C159" s="1316"/>
      <c r="D159" s="1317"/>
      <c r="E159" s="1317"/>
      <c r="F159" s="1317"/>
      <c r="G159" s="1317"/>
      <c r="H159" s="1317"/>
      <c r="I159" s="1313"/>
      <c r="J159" s="353"/>
      <c r="K159" s="353"/>
      <c r="L159" s="353"/>
      <c r="M159" s="353"/>
      <c r="N159" s="353"/>
      <c r="O159" s="353"/>
      <c r="P159" s="353"/>
      <c r="Q159" s="353"/>
      <c r="R159" s="353"/>
      <c r="S159" s="353"/>
      <c r="T159" s="353"/>
      <c r="U159" s="353"/>
      <c r="V159" s="353"/>
      <c r="W159" s="353"/>
      <c r="X159" s="353"/>
      <c r="Y159" s="353"/>
      <c r="Z159" s="353"/>
      <c r="AA159" s="353"/>
      <c r="AB159" s="354"/>
      <c r="AC159" s="543"/>
    </row>
    <row r="160" spans="1:29" s="170" customFormat="1" ht="12" customHeight="1">
      <c r="A160" s="348"/>
      <c r="B160" s="538" t="s">
        <v>599</v>
      </c>
      <c r="C160" s="1311">
        <v>80</v>
      </c>
      <c r="D160" s="1312">
        <v>80</v>
      </c>
      <c r="E160" s="1312">
        <v>80</v>
      </c>
      <c r="F160" s="1312">
        <v>80</v>
      </c>
      <c r="G160" s="1312">
        <v>80</v>
      </c>
      <c r="H160" s="1312">
        <v>80</v>
      </c>
      <c r="I160" s="1313">
        <v>80</v>
      </c>
      <c r="J160" s="349">
        <v>80</v>
      </c>
      <c r="K160" s="349">
        <v>110</v>
      </c>
      <c r="L160" s="349">
        <v>110</v>
      </c>
      <c r="M160" s="349">
        <v>110</v>
      </c>
      <c r="N160" s="349">
        <v>110</v>
      </c>
      <c r="O160" s="349">
        <v>115</v>
      </c>
      <c r="P160" s="349">
        <v>130</v>
      </c>
      <c r="Q160" s="349">
        <v>135</v>
      </c>
      <c r="R160" s="349">
        <v>135</v>
      </c>
      <c r="S160" s="349">
        <v>110</v>
      </c>
      <c r="T160" s="349">
        <v>110</v>
      </c>
      <c r="U160" s="349"/>
      <c r="V160" s="349">
        <v>105</v>
      </c>
      <c r="W160" s="349">
        <v>125</v>
      </c>
      <c r="X160" s="349">
        <v>135</v>
      </c>
      <c r="Y160" s="349">
        <v>135</v>
      </c>
      <c r="Z160" s="349">
        <v>120</v>
      </c>
      <c r="AA160" s="349">
        <v>135</v>
      </c>
      <c r="AB160" s="350">
        <v>110</v>
      </c>
      <c r="AC160" s="539">
        <v>2445000</v>
      </c>
    </row>
    <row r="161" spans="1:29" s="170" customFormat="1" ht="12" customHeight="1">
      <c r="A161" s="1868">
        <v>140</v>
      </c>
      <c r="B161" s="558" t="s">
        <v>598</v>
      </c>
      <c r="C161" s="1314">
        <v>7</v>
      </c>
      <c r="D161" s="1315">
        <v>6</v>
      </c>
      <c r="E161" s="1315">
        <v>6</v>
      </c>
      <c r="F161" s="1315">
        <v>6</v>
      </c>
      <c r="G161" s="1315">
        <v>6</v>
      </c>
      <c r="H161" s="1315">
        <v>5</v>
      </c>
      <c r="I161" s="1313">
        <v>5</v>
      </c>
      <c r="J161" s="351">
        <v>4</v>
      </c>
      <c r="K161" s="351">
        <v>4</v>
      </c>
      <c r="L161" s="351">
        <v>4</v>
      </c>
      <c r="M161" s="351"/>
      <c r="N161" s="351">
        <v>4</v>
      </c>
      <c r="O161" s="351">
        <v>5</v>
      </c>
      <c r="P161" s="351">
        <v>4</v>
      </c>
      <c r="Q161" s="351">
        <v>4</v>
      </c>
      <c r="R161" s="351">
        <v>4</v>
      </c>
      <c r="S161" s="351">
        <v>5</v>
      </c>
      <c r="T161" s="351">
        <v>6</v>
      </c>
      <c r="U161" s="351"/>
      <c r="V161" s="351">
        <v>7</v>
      </c>
      <c r="W161" s="351">
        <v>7</v>
      </c>
      <c r="X161" s="351">
        <v>7</v>
      </c>
      <c r="Y161" s="351">
        <v>7</v>
      </c>
      <c r="Z161" s="351">
        <v>7</v>
      </c>
      <c r="AA161" s="351">
        <v>8</v>
      </c>
      <c r="AB161" s="352">
        <v>7</v>
      </c>
      <c r="AC161" s="541">
        <v>135125</v>
      </c>
    </row>
    <row r="162" spans="1:29" s="170" customFormat="1" ht="12" customHeight="1">
      <c r="A162" s="348">
        <v>141</v>
      </c>
      <c r="B162" s="559" t="s">
        <v>591</v>
      </c>
      <c r="C162" s="1316"/>
      <c r="D162" s="1317"/>
      <c r="E162" s="1317"/>
      <c r="F162" s="1317"/>
      <c r="G162" s="1317"/>
      <c r="H162" s="1317"/>
      <c r="I162" s="1313"/>
      <c r="J162" s="353"/>
      <c r="K162" s="353"/>
      <c r="L162" s="353"/>
      <c r="M162" s="353"/>
      <c r="N162" s="353"/>
      <c r="O162" s="353"/>
      <c r="P162" s="353"/>
      <c r="Q162" s="353"/>
      <c r="R162" s="353"/>
      <c r="S162" s="353"/>
      <c r="T162" s="353"/>
      <c r="U162" s="353"/>
      <c r="V162" s="353"/>
      <c r="W162" s="353"/>
      <c r="X162" s="353"/>
      <c r="Y162" s="353"/>
      <c r="Z162" s="353"/>
      <c r="AA162" s="353"/>
      <c r="AB162" s="354"/>
      <c r="AC162" s="543"/>
    </row>
    <row r="163" spans="1:29" s="170" customFormat="1" ht="12" customHeight="1">
      <c r="A163" s="1868">
        <v>142</v>
      </c>
      <c r="B163" s="544" t="s">
        <v>590</v>
      </c>
      <c r="C163" s="355"/>
      <c r="D163" s="356"/>
      <c r="E163" s="356"/>
      <c r="F163" s="356"/>
      <c r="G163" s="356"/>
      <c r="H163" s="356"/>
      <c r="I163" s="545"/>
      <c r="J163" s="356"/>
      <c r="K163" s="356"/>
      <c r="L163" s="356"/>
      <c r="M163" s="356"/>
      <c r="N163" s="356"/>
      <c r="O163" s="356"/>
      <c r="P163" s="356"/>
      <c r="Q163" s="356"/>
      <c r="R163" s="356"/>
      <c r="S163" s="356"/>
      <c r="T163" s="356"/>
      <c r="U163" s="356"/>
      <c r="V163" s="356"/>
      <c r="W163" s="356"/>
      <c r="X163" s="356"/>
      <c r="Y163" s="356"/>
      <c r="Z163" s="356"/>
      <c r="AA163" s="356"/>
      <c r="AB163" s="357"/>
      <c r="AC163" s="546"/>
    </row>
    <row r="164" spans="1:29" s="170" customFormat="1" ht="12" customHeight="1">
      <c r="A164" s="348">
        <v>143</v>
      </c>
      <c r="B164" s="549" t="s">
        <v>587</v>
      </c>
      <c r="C164" s="1157"/>
      <c r="D164" s="372"/>
      <c r="E164" s="372"/>
      <c r="F164" s="372"/>
      <c r="G164" s="372"/>
      <c r="H164" s="372"/>
      <c r="I164" s="583"/>
      <c r="J164" s="372"/>
      <c r="K164" s="372"/>
      <c r="L164" s="372"/>
      <c r="M164" s="372"/>
      <c r="N164" s="372"/>
      <c r="O164" s="372">
        <v>5</v>
      </c>
      <c r="P164" s="372">
        <v>5</v>
      </c>
      <c r="Q164" s="372">
        <v>5</v>
      </c>
      <c r="R164" s="372">
        <v>10</v>
      </c>
      <c r="S164" s="372">
        <v>12</v>
      </c>
      <c r="T164" s="372">
        <v>49</v>
      </c>
      <c r="U164" s="372"/>
      <c r="V164" s="372">
        <v>82</v>
      </c>
      <c r="W164" s="372">
        <v>10</v>
      </c>
      <c r="X164" s="372">
        <v>10</v>
      </c>
      <c r="Y164" s="372">
        <v>10</v>
      </c>
      <c r="Z164" s="372">
        <v>5</v>
      </c>
      <c r="AA164" s="372">
        <v>5</v>
      </c>
      <c r="AB164" s="373"/>
      <c r="AC164" s="584">
        <v>157312</v>
      </c>
    </row>
    <row r="165" spans="1:29" s="170" customFormat="1" ht="12" customHeight="1">
      <c r="A165" s="1868">
        <v>144</v>
      </c>
      <c r="B165" s="552" t="s">
        <v>700</v>
      </c>
      <c r="C165" s="1320"/>
      <c r="D165" s="1321"/>
      <c r="E165" s="1321"/>
      <c r="F165" s="1321"/>
      <c r="G165" s="1321"/>
      <c r="H165" s="1321"/>
      <c r="I165" s="1322"/>
      <c r="J165" s="361"/>
      <c r="K165" s="361"/>
      <c r="L165" s="361"/>
      <c r="M165" s="361"/>
      <c r="N165" s="361"/>
      <c r="O165" s="361"/>
      <c r="P165" s="361"/>
      <c r="Q165" s="361"/>
      <c r="R165" s="361"/>
      <c r="S165" s="361"/>
      <c r="T165" s="361"/>
      <c r="U165" s="361"/>
      <c r="V165" s="361"/>
      <c r="W165" s="361"/>
      <c r="X165" s="361"/>
      <c r="Y165" s="361"/>
      <c r="Z165" s="361"/>
      <c r="AA165" s="361"/>
      <c r="AB165" s="362"/>
      <c r="AC165" s="557"/>
    </row>
    <row r="166" spans="1:29" s="170" customFormat="1" ht="12" customHeight="1">
      <c r="A166" s="348">
        <v>145</v>
      </c>
      <c r="B166" s="558" t="s">
        <v>595</v>
      </c>
      <c r="C166" s="1319"/>
      <c r="D166" s="1315"/>
      <c r="E166" s="1315"/>
      <c r="F166" s="1315"/>
      <c r="G166" s="1315"/>
      <c r="H166" s="1315"/>
      <c r="I166" s="1313"/>
      <c r="J166" s="351"/>
      <c r="K166" s="351"/>
      <c r="L166" s="351"/>
      <c r="M166" s="351"/>
      <c r="N166" s="351"/>
      <c r="O166" s="351"/>
      <c r="P166" s="351"/>
      <c r="Q166" s="351"/>
      <c r="R166" s="351"/>
      <c r="S166" s="351"/>
      <c r="T166" s="351"/>
      <c r="U166" s="351"/>
      <c r="V166" s="351"/>
      <c r="W166" s="351"/>
      <c r="X166" s="351"/>
      <c r="Y166" s="351"/>
      <c r="Z166" s="351"/>
      <c r="AA166" s="351"/>
      <c r="AB166" s="352"/>
      <c r="AC166" s="541"/>
    </row>
    <row r="167" spans="1:29" s="170" customFormat="1" ht="12" customHeight="1">
      <c r="A167" s="1868">
        <v>146</v>
      </c>
      <c r="B167" s="559" t="s">
        <v>659</v>
      </c>
      <c r="C167" s="1323">
        <v>907</v>
      </c>
      <c r="D167" s="1317">
        <v>671</v>
      </c>
      <c r="E167" s="1317">
        <v>671</v>
      </c>
      <c r="F167" s="1317">
        <v>674</v>
      </c>
      <c r="G167" s="1317">
        <v>674</v>
      </c>
      <c r="H167" s="1317">
        <v>678</v>
      </c>
      <c r="I167" s="1313">
        <v>631</v>
      </c>
      <c r="J167" s="353">
        <v>631</v>
      </c>
      <c r="K167" s="353">
        <v>631</v>
      </c>
      <c r="L167" s="353">
        <v>631</v>
      </c>
      <c r="M167" s="353">
        <v>902</v>
      </c>
      <c r="N167" s="353">
        <v>902</v>
      </c>
      <c r="O167" s="353">
        <v>901</v>
      </c>
      <c r="P167" s="353">
        <v>902</v>
      </c>
      <c r="Q167" s="353">
        <v>901</v>
      </c>
      <c r="R167" s="353">
        <v>902</v>
      </c>
      <c r="S167" s="353">
        <v>902</v>
      </c>
      <c r="T167" s="353">
        <v>902</v>
      </c>
      <c r="U167" s="353"/>
      <c r="V167" s="353">
        <v>618</v>
      </c>
      <c r="W167" s="353">
        <v>618</v>
      </c>
      <c r="X167" s="353">
        <v>618</v>
      </c>
      <c r="Y167" s="353">
        <v>618</v>
      </c>
      <c r="Z167" s="353">
        <v>886</v>
      </c>
      <c r="AA167" s="353">
        <v>902</v>
      </c>
      <c r="AB167" s="354">
        <v>903</v>
      </c>
      <c r="AC167" s="543">
        <v>18827636</v>
      </c>
    </row>
    <row r="168" spans="1:29" s="170" customFormat="1" ht="12" customHeight="1">
      <c r="A168" s="348">
        <v>147</v>
      </c>
      <c r="B168" s="544" t="s">
        <v>588</v>
      </c>
      <c r="C168" s="371"/>
      <c r="D168" s="367"/>
      <c r="E168" s="367"/>
      <c r="F168" s="367"/>
      <c r="G168" s="367"/>
      <c r="H168" s="367"/>
      <c r="I168" s="578"/>
      <c r="J168" s="367"/>
      <c r="K168" s="367"/>
      <c r="L168" s="367"/>
      <c r="M168" s="367"/>
      <c r="N168" s="367"/>
      <c r="O168" s="367"/>
      <c r="P168" s="367"/>
      <c r="Q168" s="367"/>
      <c r="R168" s="367"/>
      <c r="S168" s="367"/>
      <c r="T168" s="367"/>
      <c r="U168" s="367"/>
      <c r="V168" s="367"/>
      <c r="W168" s="367"/>
      <c r="X168" s="367"/>
      <c r="Y168" s="367"/>
      <c r="Z168" s="367"/>
      <c r="AA168" s="367"/>
      <c r="AB168" s="368"/>
      <c r="AC168" s="579"/>
    </row>
    <row r="169" spans="1:29" s="170" customFormat="1" ht="12" customHeight="1">
      <c r="A169" s="1868">
        <v>148</v>
      </c>
      <c r="B169" s="535" t="s">
        <v>601</v>
      </c>
      <c r="C169" s="1153">
        <v>600</v>
      </c>
      <c r="D169" s="358">
        <v>540</v>
      </c>
      <c r="E169" s="358">
        <v>500</v>
      </c>
      <c r="F169" s="358">
        <v>500</v>
      </c>
      <c r="G169" s="358">
        <v>500</v>
      </c>
      <c r="H169" s="358">
        <v>500</v>
      </c>
      <c r="I169" s="550">
        <v>530</v>
      </c>
      <c r="J169" s="358">
        <v>630</v>
      </c>
      <c r="K169" s="358">
        <v>630</v>
      </c>
      <c r="L169" s="358">
        <v>580</v>
      </c>
      <c r="M169" s="358">
        <v>640</v>
      </c>
      <c r="N169" s="358">
        <v>760</v>
      </c>
      <c r="O169" s="358">
        <v>800</v>
      </c>
      <c r="P169" s="358">
        <v>700</v>
      </c>
      <c r="Q169" s="358">
        <v>680</v>
      </c>
      <c r="R169" s="358">
        <v>680</v>
      </c>
      <c r="S169" s="358">
        <v>680</v>
      </c>
      <c r="T169" s="358">
        <v>720</v>
      </c>
      <c r="U169" s="358"/>
      <c r="V169" s="358">
        <v>950</v>
      </c>
      <c r="W169" s="358">
        <v>1150</v>
      </c>
      <c r="X169" s="358">
        <v>1170</v>
      </c>
      <c r="Y169" s="358">
        <v>1244</v>
      </c>
      <c r="Z169" s="358">
        <v>1040</v>
      </c>
      <c r="AA169" s="358">
        <v>1040</v>
      </c>
      <c r="AB169" s="359">
        <v>860</v>
      </c>
      <c r="AC169" s="551">
        <v>19622200</v>
      </c>
    </row>
    <row r="170" spans="1:29" s="170" customFormat="1" ht="12" customHeight="1">
      <c r="A170" s="348">
        <v>149</v>
      </c>
      <c r="B170" s="538"/>
      <c r="C170" s="360"/>
      <c r="D170" s="349"/>
      <c r="E170" s="349"/>
      <c r="F170" s="349"/>
      <c r="G170" s="349"/>
      <c r="H170" s="349"/>
      <c r="I170" s="554"/>
      <c r="J170" s="349"/>
      <c r="K170" s="349"/>
      <c r="L170" s="349"/>
      <c r="M170" s="349"/>
      <c r="N170" s="349"/>
      <c r="O170" s="349"/>
      <c r="P170" s="349"/>
      <c r="Q170" s="349"/>
      <c r="R170" s="349"/>
      <c r="S170" s="349"/>
      <c r="T170" s="349"/>
      <c r="U170" s="349"/>
      <c r="V170" s="349"/>
      <c r="W170" s="349"/>
      <c r="X170" s="349"/>
      <c r="Y170" s="349"/>
      <c r="Z170" s="349"/>
      <c r="AA170" s="349"/>
      <c r="AB170" s="350"/>
      <c r="AC170" s="555"/>
    </row>
    <row r="171" spans="1:29" s="172" customFormat="1" ht="15" customHeight="1">
      <c r="A171" s="1868">
        <v>150</v>
      </c>
      <c r="B171" s="540" t="s">
        <v>625</v>
      </c>
      <c r="C171" s="363"/>
      <c r="D171" s="364"/>
      <c r="E171" s="364"/>
      <c r="F171" s="364"/>
      <c r="G171" s="364"/>
      <c r="H171" s="364"/>
      <c r="I171" s="56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61"/>
    </row>
    <row r="172" spans="1:29" s="172" customFormat="1" ht="15" customHeight="1">
      <c r="A172" s="348">
        <v>151</v>
      </c>
      <c r="B172" s="559" t="s">
        <v>626</v>
      </c>
      <c r="C172" s="1330"/>
      <c r="D172" s="1331"/>
      <c r="E172" s="1331"/>
      <c r="F172" s="1331"/>
      <c r="G172" s="1331"/>
      <c r="H172" s="1331"/>
      <c r="I172" s="1322"/>
      <c r="J172" s="369"/>
      <c r="K172" s="369"/>
      <c r="L172" s="369"/>
      <c r="M172" s="369"/>
      <c r="N172" s="369"/>
      <c r="O172" s="369"/>
      <c r="P172" s="369"/>
      <c r="Q172" s="369"/>
      <c r="R172" s="369"/>
      <c r="S172" s="369"/>
      <c r="T172" s="369"/>
      <c r="U172" s="369"/>
      <c r="V172" s="369"/>
      <c r="W172" s="369"/>
      <c r="X172" s="369"/>
      <c r="Y172" s="369"/>
      <c r="Z172" s="369"/>
      <c r="AA172" s="369"/>
      <c r="AB172" s="370"/>
      <c r="AC172" s="577"/>
    </row>
    <row r="173" spans="1:29" s="172" customFormat="1" ht="15" customHeight="1">
      <c r="A173" s="1868">
        <v>152</v>
      </c>
      <c r="B173" s="553" t="s">
        <v>627</v>
      </c>
      <c r="C173" s="1324">
        <v>170</v>
      </c>
      <c r="D173" s="1325">
        <v>170</v>
      </c>
      <c r="E173" s="1325">
        <v>170</v>
      </c>
      <c r="F173" s="1325">
        <v>170</v>
      </c>
      <c r="G173" s="1325">
        <v>170</v>
      </c>
      <c r="H173" s="1325">
        <v>170</v>
      </c>
      <c r="I173" s="1326">
        <v>170</v>
      </c>
      <c r="J173" s="367">
        <v>170</v>
      </c>
      <c r="K173" s="367">
        <v>170</v>
      </c>
      <c r="L173" s="367">
        <v>170</v>
      </c>
      <c r="M173" s="367">
        <v>170</v>
      </c>
      <c r="N173" s="367">
        <v>170</v>
      </c>
      <c r="O173" s="367">
        <v>170</v>
      </c>
      <c r="P173" s="367">
        <v>170</v>
      </c>
      <c r="Q173" s="367">
        <v>170</v>
      </c>
      <c r="R173" s="367">
        <v>170</v>
      </c>
      <c r="S173" s="367">
        <v>170</v>
      </c>
      <c r="T173" s="367">
        <v>170</v>
      </c>
      <c r="U173" s="367"/>
      <c r="V173" s="367">
        <v>170</v>
      </c>
      <c r="W173" s="367">
        <v>170</v>
      </c>
      <c r="X173" s="367">
        <v>170</v>
      </c>
      <c r="Y173" s="367">
        <v>170</v>
      </c>
      <c r="Z173" s="367">
        <v>170</v>
      </c>
      <c r="AA173" s="367">
        <v>170</v>
      </c>
      <c r="AB173" s="368">
        <v>170</v>
      </c>
      <c r="AC173" s="562">
        <v>4144100</v>
      </c>
    </row>
    <row r="174" spans="1:29" s="173" customFormat="1" ht="15" customHeight="1">
      <c r="A174" s="348">
        <v>153</v>
      </c>
      <c r="B174" s="540" t="s">
        <v>602</v>
      </c>
      <c r="C174" s="1314"/>
      <c r="D174" s="1315"/>
      <c r="E174" s="1315"/>
      <c r="F174" s="1315"/>
      <c r="G174" s="1315"/>
      <c r="H174" s="1315"/>
      <c r="I174" s="1313"/>
      <c r="J174" s="351"/>
      <c r="K174" s="351"/>
      <c r="L174" s="351"/>
      <c r="M174" s="351"/>
      <c r="N174" s="351"/>
      <c r="O174" s="351"/>
      <c r="P174" s="351"/>
      <c r="Q174" s="351"/>
      <c r="R174" s="351"/>
      <c r="S174" s="351"/>
      <c r="T174" s="351"/>
      <c r="U174" s="351"/>
      <c r="V174" s="351"/>
      <c r="W174" s="351"/>
      <c r="X174" s="351"/>
      <c r="Y174" s="351"/>
      <c r="Z174" s="351"/>
      <c r="AA174" s="351"/>
      <c r="AB174" s="352"/>
      <c r="AC174" s="541"/>
    </row>
    <row r="175" spans="1:29" s="169" customFormat="1" ht="18">
      <c r="A175" s="348">
        <v>156</v>
      </c>
      <c r="B175" s="540" t="s">
        <v>991</v>
      </c>
      <c r="C175" s="1314"/>
      <c r="D175" s="1315"/>
      <c r="E175" s="1315"/>
      <c r="F175" s="1315"/>
      <c r="G175" s="1315"/>
      <c r="H175" s="1315"/>
      <c r="I175" s="1313"/>
      <c r="J175" s="351"/>
      <c r="K175" s="351"/>
      <c r="L175" s="351"/>
      <c r="M175" s="351"/>
      <c r="N175" s="351"/>
      <c r="O175" s="351"/>
      <c r="P175" s="351"/>
      <c r="Q175" s="351"/>
      <c r="R175" s="351"/>
      <c r="S175" s="351"/>
      <c r="T175" s="351"/>
      <c r="U175" s="351"/>
      <c r="V175" s="351"/>
      <c r="W175" s="351"/>
      <c r="X175" s="351"/>
      <c r="Y175" s="351"/>
      <c r="Z175" s="351"/>
      <c r="AA175" s="351"/>
      <c r="AB175" s="352"/>
      <c r="AC175" s="541"/>
    </row>
    <row r="176" spans="1:29" s="169" customFormat="1" ht="18">
      <c r="A176" s="348"/>
      <c r="B176" s="540" t="s">
        <v>603</v>
      </c>
      <c r="C176" s="1314"/>
      <c r="D176" s="1315"/>
      <c r="E176" s="1315"/>
      <c r="F176" s="1315"/>
      <c r="G176" s="1315"/>
      <c r="H176" s="1315"/>
      <c r="I176" s="1313"/>
      <c r="J176" s="351"/>
      <c r="K176" s="351"/>
      <c r="L176" s="351"/>
      <c r="M176" s="351"/>
      <c r="N176" s="351"/>
      <c r="O176" s="351"/>
      <c r="P176" s="351"/>
      <c r="Q176" s="351"/>
      <c r="R176" s="351"/>
      <c r="S176" s="351"/>
      <c r="T176" s="351"/>
      <c r="U176" s="351"/>
      <c r="V176" s="351"/>
      <c r="W176" s="351"/>
      <c r="X176" s="351"/>
      <c r="Y176" s="351"/>
      <c r="Z176" s="351"/>
      <c r="AA176" s="351"/>
      <c r="AB176" s="352"/>
      <c r="AC176" s="541"/>
    </row>
    <row r="177" spans="1:29" s="169" customFormat="1" ht="18">
      <c r="A177" s="1868"/>
      <c r="B177" s="559" t="s">
        <v>720</v>
      </c>
      <c r="C177" s="1316"/>
      <c r="D177" s="1317"/>
      <c r="E177" s="1317"/>
      <c r="F177" s="1317"/>
      <c r="G177" s="1317"/>
      <c r="H177" s="1317"/>
      <c r="I177" s="1313">
        <v>0</v>
      </c>
      <c r="J177" s="353">
        <v>1</v>
      </c>
      <c r="K177" s="353">
        <v>2</v>
      </c>
      <c r="L177" s="353">
        <v>2</v>
      </c>
      <c r="M177" s="353">
        <v>4</v>
      </c>
      <c r="N177" s="353">
        <v>5</v>
      </c>
      <c r="O177" s="353">
        <v>5</v>
      </c>
      <c r="P177" s="353">
        <v>4</v>
      </c>
      <c r="Q177" s="353">
        <v>3</v>
      </c>
      <c r="R177" s="353">
        <v>1</v>
      </c>
      <c r="S177" s="353">
        <v>0</v>
      </c>
      <c r="T177" s="353"/>
      <c r="U177" s="353"/>
      <c r="V177" s="353"/>
      <c r="W177" s="353"/>
      <c r="X177" s="353"/>
      <c r="Y177" s="353"/>
      <c r="Z177" s="353"/>
      <c r="AA177" s="353"/>
      <c r="AB177" s="354"/>
      <c r="AC177" s="543">
        <v>32400</v>
      </c>
    </row>
    <row r="178" spans="1:29" s="169" customFormat="1" ht="18">
      <c r="A178" s="348">
        <v>157</v>
      </c>
      <c r="B178" s="553" t="s">
        <v>652</v>
      </c>
      <c r="C178" s="355"/>
      <c r="D178" s="356"/>
      <c r="E178" s="356"/>
      <c r="F178" s="356"/>
      <c r="G178" s="356"/>
      <c r="H178" s="356"/>
      <c r="I178" s="545"/>
      <c r="J178" s="356"/>
      <c r="K178" s="356"/>
      <c r="L178" s="356"/>
      <c r="M178" s="356"/>
      <c r="N178" s="356"/>
      <c r="O178" s="356"/>
      <c r="P178" s="356"/>
      <c r="Q178" s="356"/>
      <c r="R178" s="356"/>
      <c r="S178" s="356"/>
      <c r="T178" s="356"/>
      <c r="U178" s="356"/>
      <c r="V178" s="356"/>
      <c r="W178" s="356"/>
      <c r="X178" s="356"/>
      <c r="Y178" s="356"/>
      <c r="Z178" s="356"/>
      <c r="AA178" s="356"/>
      <c r="AB178" s="357"/>
      <c r="AC178" s="546"/>
    </row>
    <row r="179" spans="1:29" s="169" customFormat="1" ht="18">
      <c r="A179" s="348">
        <v>158</v>
      </c>
      <c r="B179" s="553" t="s">
        <v>653</v>
      </c>
      <c r="C179" s="1152"/>
      <c r="D179" s="378"/>
      <c r="E179" s="378"/>
      <c r="F179" s="378"/>
      <c r="G179" s="378"/>
      <c r="H179" s="378"/>
      <c r="I179" s="547"/>
      <c r="J179" s="378"/>
      <c r="K179" s="378"/>
      <c r="L179" s="378"/>
      <c r="M179" s="378"/>
      <c r="N179" s="378"/>
      <c r="O179" s="378"/>
      <c r="P179" s="378"/>
      <c r="Q179" s="378"/>
      <c r="R179" s="378"/>
      <c r="S179" s="378"/>
      <c r="T179" s="378"/>
      <c r="U179" s="378"/>
      <c r="V179" s="378"/>
      <c r="W179" s="378"/>
      <c r="X179" s="378"/>
      <c r="Y179" s="378"/>
      <c r="Z179" s="378"/>
      <c r="AA179" s="378"/>
      <c r="AB179" s="379"/>
      <c r="AC179" s="548"/>
    </row>
    <row r="180" spans="1:29" s="169" customFormat="1" ht="18">
      <c r="A180" s="348"/>
      <c r="B180" s="553" t="s">
        <v>654</v>
      </c>
      <c r="C180" s="1152"/>
      <c r="D180" s="378"/>
      <c r="E180" s="378"/>
      <c r="F180" s="378"/>
      <c r="G180" s="378"/>
      <c r="H180" s="378"/>
      <c r="I180" s="547"/>
      <c r="J180" s="378"/>
      <c r="K180" s="378"/>
      <c r="L180" s="378"/>
      <c r="M180" s="378"/>
      <c r="N180" s="378"/>
      <c r="O180" s="378"/>
      <c r="P180" s="378"/>
      <c r="Q180" s="378"/>
      <c r="R180" s="378"/>
      <c r="S180" s="378"/>
      <c r="T180" s="378"/>
      <c r="U180" s="378"/>
      <c r="V180" s="378"/>
      <c r="W180" s="378"/>
      <c r="X180" s="378"/>
      <c r="Y180" s="378"/>
      <c r="Z180" s="378"/>
      <c r="AA180" s="378"/>
      <c r="AB180" s="379"/>
      <c r="AC180" s="548"/>
    </row>
    <row r="181" spans="1:29" s="169" customFormat="1" ht="18">
      <c r="A181" s="1868"/>
      <c r="B181" s="535" t="s">
        <v>655</v>
      </c>
      <c r="C181" s="1153"/>
      <c r="D181" s="358"/>
      <c r="E181" s="358"/>
      <c r="F181" s="358"/>
      <c r="G181" s="358"/>
      <c r="H181" s="358"/>
      <c r="I181" s="550"/>
      <c r="J181" s="358"/>
      <c r="K181" s="358"/>
      <c r="L181" s="358"/>
      <c r="M181" s="358"/>
      <c r="N181" s="358"/>
      <c r="O181" s="358"/>
      <c r="P181" s="358"/>
      <c r="Q181" s="358"/>
      <c r="R181" s="358"/>
      <c r="S181" s="358"/>
      <c r="T181" s="358"/>
      <c r="U181" s="358"/>
      <c r="V181" s="358"/>
      <c r="W181" s="358"/>
      <c r="X181" s="358"/>
      <c r="Y181" s="358"/>
      <c r="Z181" s="358"/>
      <c r="AA181" s="358"/>
      <c r="AB181" s="359"/>
      <c r="AC181" s="551"/>
    </row>
    <row r="182" spans="1:29" s="169" customFormat="1" ht="18">
      <c r="A182" s="348">
        <v>159</v>
      </c>
      <c r="B182" s="535" t="s">
        <v>656</v>
      </c>
      <c r="C182" s="587">
        <v>140</v>
      </c>
      <c r="D182" s="588">
        <v>140</v>
      </c>
      <c r="E182" s="588">
        <v>140</v>
      </c>
      <c r="F182" s="588">
        <v>130</v>
      </c>
      <c r="G182" s="588">
        <v>130</v>
      </c>
      <c r="H182" s="588">
        <v>130</v>
      </c>
      <c r="I182" s="560">
        <v>130</v>
      </c>
      <c r="J182" s="358">
        <v>154</v>
      </c>
      <c r="K182" s="358">
        <v>220</v>
      </c>
      <c r="L182" s="358">
        <v>201</v>
      </c>
      <c r="M182" s="358">
        <v>150</v>
      </c>
      <c r="N182" s="358">
        <v>150</v>
      </c>
      <c r="O182" s="358">
        <v>150</v>
      </c>
      <c r="P182" s="358">
        <v>150</v>
      </c>
      <c r="Q182" s="358">
        <v>150</v>
      </c>
      <c r="R182" s="358">
        <v>150</v>
      </c>
      <c r="S182" s="358">
        <v>150</v>
      </c>
      <c r="T182" s="358">
        <v>150</v>
      </c>
      <c r="U182" s="358"/>
      <c r="V182" s="358">
        <v>150</v>
      </c>
      <c r="W182" s="358">
        <v>150</v>
      </c>
      <c r="X182" s="358">
        <v>150</v>
      </c>
      <c r="Y182" s="358">
        <v>150</v>
      </c>
      <c r="Z182" s="358">
        <v>153</v>
      </c>
      <c r="AA182" s="358">
        <v>193</v>
      </c>
      <c r="AB182" s="359">
        <v>190</v>
      </c>
      <c r="AC182" s="551">
        <v>4081118</v>
      </c>
    </row>
    <row r="183" spans="1:29" ht="18">
      <c r="A183" s="348"/>
      <c r="B183" s="535" t="s">
        <v>657</v>
      </c>
      <c r="C183" s="587"/>
      <c r="D183" s="588"/>
      <c r="E183" s="588"/>
      <c r="F183" s="588"/>
      <c r="G183" s="588"/>
      <c r="H183" s="588"/>
      <c r="I183" s="560"/>
      <c r="J183" s="358"/>
      <c r="K183" s="358"/>
      <c r="L183" s="358"/>
      <c r="M183" s="358"/>
      <c r="N183" s="358"/>
      <c r="O183" s="358"/>
      <c r="P183" s="358"/>
      <c r="Q183" s="358"/>
      <c r="R183" s="358"/>
      <c r="S183" s="358"/>
      <c r="T183" s="358"/>
      <c r="U183" s="358"/>
      <c r="V183" s="358"/>
      <c r="W183" s="358"/>
      <c r="X183" s="358"/>
      <c r="Y183" s="358"/>
      <c r="Z183" s="358"/>
      <c r="AA183" s="358"/>
      <c r="AB183" s="359"/>
      <c r="AC183" s="551"/>
    </row>
    <row r="184" spans="1:29" ht="18">
      <c r="A184" s="348"/>
      <c r="B184" s="538" t="s">
        <v>612</v>
      </c>
      <c r="C184" s="1318">
        <v>314</v>
      </c>
      <c r="D184" s="1312">
        <v>315</v>
      </c>
      <c r="E184" s="1312">
        <v>300</v>
      </c>
      <c r="F184" s="1312">
        <v>270</v>
      </c>
      <c r="G184" s="1312">
        <v>240</v>
      </c>
      <c r="H184" s="1312">
        <v>240</v>
      </c>
      <c r="I184" s="1313">
        <v>300</v>
      </c>
      <c r="J184" s="349">
        <v>350</v>
      </c>
      <c r="K184" s="349">
        <v>300</v>
      </c>
      <c r="L184" s="349">
        <v>250</v>
      </c>
      <c r="M184" s="349">
        <v>250</v>
      </c>
      <c r="N184" s="349">
        <v>250</v>
      </c>
      <c r="O184" s="349">
        <v>341</v>
      </c>
      <c r="P184" s="349">
        <v>301</v>
      </c>
      <c r="Q184" s="349">
        <v>315</v>
      </c>
      <c r="R184" s="349">
        <v>345</v>
      </c>
      <c r="S184" s="349">
        <v>346</v>
      </c>
      <c r="T184" s="349">
        <v>312</v>
      </c>
      <c r="U184" s="349"/>
      <c r="V184" s="349">
        <v>299</v>
      </c>
      <c r="W184" s="349">
        <v>315</v>
      </c>
      <c r="X184" s="349">
        <v>381</v>
      </c>
      <c r="Y184" s="349">
        <v>369</v>
      </c>
      <c r="Z184" s="349">
        <v>345</v>
      </c>
      <c r="AA184" s="349">
        <v>414</v>
      </c>
      <c r="AB184" s="350">
        <v>344</v>
      </c>
      <c r="AC184" s="539">
        <v>7734690</v>
      </c>
    </row>
    <row r="185" spans="1:29" ht="18">
      <c r="A185" s="1868">
        <v>160</v>
      </c>
      <c r="B185" s="558" t="s">
        <v>658</v>
      </c>
      <c r="C185" s="1319"/>
      <c r="D185" s="1315"/>
      <c r="E185" s="1315"/>
      <c r="F185" s="1315"/>
      <c r="G185" s="1315"/>
      <c r="H185" s="1315"/>
      <c r="I185" s="1313"/>
      <c r="J185" s="351"/>
      <c r="K185" s="351"/>
      <c r="L185" s="351"/>
      <c r="M185" s="351"/>
      <c r="N185" s="351"/>
      <c r="O185" s="351"/>
      <c r="P185" s="351"/>
      <c r="Q185" s="351"/>
      <c r="R185" s="351"/>
      <c r="S185" s="351"/>
      <c r="T185" s="351"/>
      <c r="U185" s="351"/>
      <c r="V185" s="351"/>
      <c r="W185" s="351"/>
      <c r="X185" s="351"/>
      <c r="Y185" s="351"/>
      <c r="Z185" s="351"/>
      <c r="AA185" s="351"/>
      <c r="AB185" s="352"/>
      <c r="AC185" s="541"/>
    </row>
    <row r="186" spans="1:29" ht="18">
      <c r="A186" s="348">
        <v>161</v>
      </c>
      <c r="B186" s="559" t="s">
        <v>604</v>
      </c>
      <c r="C186" s="1323"/>
      <c r="D186" s="1317"/>
      <c r="E186" s="1317"/>
      <c r="F186" s="1317"/>
      <c r="G186" s="1317"/>
      <c r="H186" s="1317"/>
      <c r="I186" s="1313"/>
      <c r="J186" s="353"/>
      <c r="K186" s="353"/>
      <c r="L186" s="353"/>
      <c r="M186" s="353"/>
      <c r="N186" s="353"/>
      <c r="O186" s="353"/>
      <c r="P186" s="353"/>
      <c r="Q186" s="353"/>
      <c r="R186" s="353"/>
      <c r="S186" s="353"/>
      <c r="T186" s="353"/>
      <c r="U186" s="353"/>
      <c r="V186" s="353"/>
      <c r="W186" s="353"/>
      <c r="X186" s="353"/>
      <c r="Y186" s="353"/>
      <c r="Z186" s="353"/>
      <c r="AA186" s="353"/>
      <c r="AB186" s="354"/>
      <c r="AC186" s="543"/>
    </row>
    <row r="187" spans="1:29" ht="18">
      <c r="A187" s="1868">
        <v>162</v>
      </c>
      <c r="B187" s="544" t="s">
        <v>616</v>
      </c>
      <c r="C187" s="355"/>
      <c r="D187" s="356"/>
      <c r="E187" s="356"/>
      <c r="F187" s="356"/>
      <c r="G187" s="356"/>
      <c r="H187" s="356"/>
      <c r="I187" s="545"/>
      <c r="J187" s="356"/>
      <c r="K187" s="356"/>
      <c r="L187" s="356"/>
      <c r="M187" s="356"/>
      <c r="N187" s="356"/>
      <c r="O187" s="356"/>
      <c r="P187" s="356"/>
      <c r="Q187" s="356"/>
      <c r="R187" s="356"/>
      <c r="S187" s="356"/>
      <c r="T187" s="356"/>
      <c r="U187" s="356"/>
      <c r="V187" s="356"/>
      <c r="W187" s="356"/>
      <c r="X187" s="356"/>
      <c r="Y187" s="356"/>
      <c r="Z187" s="356"/>
      <c r="AA187" s="356"/>
      <c r="AB187" s="357"/>
      <c r="AC187" s="546"/>
    </row>
    <row r="188" spans="1:29" ht="18">
      <c r="A188" s="348">
        <v>163</v>
      </c>
      <c r="B188" s="549" t="s">
        <v>617</v>
      </c>
      <c r="C188" s="1153"/>
      <c r="D188" s="358"/>
      <c r="E188" s="358"/>
      <c r="F188" s="358"/>
      <c r="G188" s="358"/>
      <c r="H188" s="358"/>
      <c r="I188" s="550"/>
      <c r="J188" s="358"/>
      <c r="K188" s="358"/>
      <c r="L188" s="358"/>
      <c r="M188" s="358"/>
      <c r="N188" s="358"/>
      <c r="O188" s="358"/>
      <c r="P188" s="358"/>
      <c r="Q188" s="358"/>
      <c r="R188" s="358"/>
      <c r="S188" s="358"/>
      <c r="T188" s="358"/>
      <c r="U188" s="358"/>
      <c r="V188" s="358"/>
      <c r="W188" s="358"/>
      <c r="X188" s="358"/>
      <c r="Y188" s="358"/>
      <c r="Z188" s="358"/>
      <c r="AA188" s="358"/>
      <c r="AB188" s="359"/>
      <c r="AC188" s="551"/>
    </row>
    <row r="189" spans="1:29" ht="18">
      <c r="A189" s="1868">
        <v>164</v>
      </c>
      <c r="B189" s="552" t="s">
        <v>618</v>
      </c>
      <c r="C189" s="360">
        <v>2</v>
      </c>
      <c r="D189" s="349">
        <v>2</v>
      </c>
      <c r="E189" s="349">
        <v>2</v>
      </c>
      <c r="F189" s="349">
        <v>2</v>
      </c>
      <c r="G189" s="349">
        <v>2</v>
      </c>
      <c r="H189" s="349">
        <v>2</v>
      </c>
      <c r="I189" s="554">
        <v>8</v>
      </c>
      <c r="J189" s="349">
        <v>8</v>
      </c>
      <c r="K189" s="349">
        <v>8</v>
      </c>
      <c r="L189" s="349">
        <v>8</v>
      </c>
      <c r="M189" s="349"/>
      <c r="N189" s="349">
        <v>8</v>
      </c>
      <c r="O189" s="349">
        <v>8</v>
      </c>
      <c r="P189" s="349">
        <v>8</v>
      </c>
      <c r="Q189" s="349">
        <v>8</v>
      </c>
      <c r="R189" s="349">
        <v>8</v>
      </c>
      <c r="S189" s="349">
        <v>5</v>
      </c>
      <c r="T189" s="349">
        <v>5</v>
      </c>
      <c r="U189" s="349"/>
      <c r="V189" s="349">
        <v>5</v>
      </c>
      <c r="W189" s="349">
        <v>5</v>
      </c>
      <c r="X189" s="349">
        <v>5</v>
      </c>
      <c r="Y189" s="349">
        <v>5</v>
      </c>
      <c r="Z189" s="349">
        <v>5</v>
      </c>
      <c r="AA189" s="349">
        <v>2</v>
      </c>
      <c r="AB189" s="350">
        <v>2</v>
      </c>
      <c r="AC189" s="589">
        <v>127062</v>
      </c>
    </row>
    <row r="190" spans="1:29" ht="18">
      <c r="A190" s="348">
        <v>165</v>
      </c>
      <c r="B190" s="558" t="s">
        <v>605</v>
      </c>
      <c r="C190" s="363"/>
      <c r="D190" s="364"/>
      <c r="E190" s="364"/>
      <c r="F190" s="364"/>
      <c r="G190" s="364"/>
      <c r="H190" s="364"/>
      <c r="I190" s="56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/>
      <c r="AC190" s="561"/>
    </row>
    <row r="191" spans="1:29" ht="18">
      <c r="A191" s="1868">
        <v>166</v>
      </c>
      <c r="B191" s="559" t="s">
        <v>606</v>
      </c>
      <c r="C191" s="1330"/>
      <c r="D191" s="1331"/>
      <c r="E191" s="1331"/>
      <c r="F191" s="1331"/>
      <c r="G191" s="1331"/>
      <c r="H191" s="1331"/>
      <c r="I191" s="1322"/>
      <c r="J191" s="369"/>
      <c r="K191" s="369"/>
      <c r="L191" s="369"/>
      <c r="M191" s="369"/>
      <c r="N191" s="369"/>
      <c r="O191" s="369"/>
      <c r="P191" s="369"/>
      <c r="Q191" s="369"/>
      <c r="R191" s="369"/>
      <c r="S191" s="369"/>
      <c r="T191" s="369">
        <v>8</v>
      </c>
      <c r="U191" s="369"/>
      <c r="V191" s="369">
        <v>8</v>
      </c>
      <c r="W191" s="369"/>
      <c r="X191" s="369"/>
      <c r="Y191" s="369"/>
      <c r="Z191" s="369"/>
      <c r="AA191" s="369"/>
      <c r="AB191" s="370"/>
      <c r="AC191" s="577">
        <v>12923</v>
      </c>
    </row>
    <row r="192" spans="1:29" ht="18">
      <c r="A192" s="348">
        <v>167</v>
      </c>
      <c r="B192" s="544" t="s">
        <v>607</v>
      </c>
      <c r="C192" s="1324"/>
      <c r="D192" s="1325"/>
      <c r="E192" s="1325"/>
      <c r="F192" s="1325"/>
      <c r="G192" s="1325"/>
      <c r="H192" s="1325"/>
      <c r="I192" s="1326"/>
      <c r="J192" s="367"/>
      <c r="K192" s="367"/>
      <c r="L192" s="367"/>
      <c r="M192" s="367"/>
      <c r="N192" s="367"/>
      <c r="O192" s="367"/>
      <c r="P192" s="367"/>
      <c r="Q192" s="367"/>
      <c r="R192" s="367"/>
      <c r="S192" s="367"/>
      <c r="T192" s="367">
        <v>48</v>
      </c>
      <c r="U192" s="367"/>
      <c r="V192" s="367">
        <v>50</v>
      </c>
      <c r="W192" s="367">
        <v>10</v>
      </c>
      <c r="X192" s="367"/>
      <c r="Y192" s="367"/>
      <c r="Z192" s="367"/>
      <c r="AA192" s="367"/>
      <c r="AB192" s="368"/>
      <c r="AC192" s="562">
        <v>83827</v>
      </c>
    </row>
    <row r="193" spans="1:29" ht="18">
      <c r="A193" s="1868">
        <v>168</v>
      </c>
      <c r="B193" s="549" t="s">
        <v>615</v>
      </c>
      <c r="C193" s="1153"/>
      <c r="D193" s="358"/>
      <c r="E193" s="358"/>
      <c r="F193" s="358"/>
      <c r="G193" s="358"/>
      <c r="H193" s="358"/>
      <c r="I193" s="550"/>
      <c r="J193" s="358"/>
      <c r="K193" s="358"/>
      <c r="L193" s="358"/>
      <c r="M193" s="358"/>
      <c r="N193" s="358"/>
      <c r="O193" s="358"/>
      <c r="P193" s="358"/>
      <c r="Q193" s="358"/>
      <c r="R193" s="358"/>
      <c r="S193" s="358"/>
      <c r="T193" s="358">
        <v>24</v>
      </c>
      <c r="U193" s="358"/>
      <c r="V193" s="358">
        <v>32</v>
      </c>
      <c r="W193" s="358">
        <v>32</v>
      </c>
      <c r="X193" s="358">
        <v>38</v>
      </c>
      <c r="Y193" s="358"/>
      <c r="Z193" s="358"/>
      <c r="AA193" s="358"/>
      <c r="AB193" s="359"/>
      <c r="AC193" s="551">
        <v>68717</v>
      </c>
    </row>
    <row r="194" spans="1:29" ht="18">
      <c r="A194" s="348">
        <v>169</v>
      </c>
      <c r="B194" s="552" t="s">
        <v>619</v>
      </c>
      <c r="C194" s="1311"/>
      <c r="D194" s="1312"/>
      <c r="E194" s="1312"/>
      <c r="F194" s="1312"/>
      <c r="G194" s="1312"/>
      <c r="H194" s="1312"/>
      <c r="I194" s="1313"/>
      <c r="J194" s="349"/>
      <c r="K194" s="349"/>
      <c r="L194" s="349"/>
      <c r="M194" s="349"/>
      <c r="N194" s="349"/>
      <c r="O194" s="349"/>
      <c r="P194" s="349"/>
      <c r="Q194" s="349"/>
      <c r="R194" s="349"/>
      <c r="S194" s="349"/>
      <c r="T194" s="349">
        <v>8</v>
      </c>
      <c r="U194" s="349"/>
      <c r="V194" s="349">
        <v>8</v>
      </c>
      <c r="W194" s="349">
        <v>8</v>
      </c>
      <c r="X194" s="349"/>
      <c r="Y194" s="349"/>
      <c r="Z194" s="349"/>
      <c r="AA194" s="349"/>
      <c r="AB194" s="350">
        <v>0</v>
      </c>
      <c r="AC194" s="539">
        <v>13786</v>
      </c>
    </row>
    <row r="195" spans="1:29" ht="18">
      <c r="A195" s="1868">
        <v>170</v>
      </c>
      <c r="B195" s="558" t="s">
        <v>620</v>
      </c>
      <c r="C195" s="1314"/>
      <c r="D195" s="1315"/>
      <c r="E195" s="1315"/>
      <c r="F195" s="1315"/>
      <c r="G195" s="1315"/>
      <c r="H195" s="1315"/>
      <c r="I195" s="1313"/>
      <c r="J195" s="351"/>
      <c r="K195" s="351"/>
      <c r="L195" s="351"/>
      <c r="M195" s="351"/>
      <c r="N195" s="351"/>
      <c r="O195" s="351"/>
      <c r="P195" s="351"/>
      <c r="Q195" s="351"/>
      <c r="R195" s="351"/>
      <c r="S195" s="351"/>
      <c r="T195" s="351">
        <v>51</v>
      </c>
      <c r="U195" s="351"/>
      <c r="V195" s="351">
        <v>51</v>
      </c>
      <c r="W195" s="351">
        <v>51</v>
      </c>
      <c r="X195" s="351">
        <v>51</v>
      </c>
      <c r="Y195" s="351">
        <v>51</v>
      </c>
      <c r="Z195" s="351">
        <v>16</v>
      </c>
      <c r="AA195" s="351">
        <v>0</v>
      </c>
      <c r="AB195" s="352"/>
      <c r="AC195" s="541">
        <v>217120</v>
      </c>
    </row>
    <row r="196" spans="1:29" ht="18">
      <c r="A196" s="348">
        <v>171</v>
      </c>
      <c r="B196" s="558" t="s">
        <v>621</v>
      </c>
      <c r="C196" s="1314"/>
      <c r="D196" s="1315"/>
      <c r="E196" s="1315"/>
      <c r="F196" s="1315"/>
      <c r="G196" s="1315"/>
      <c r="H196" s="1315"/>
      <c r="I196" s="1313"/>
      <c r="J196" s="351"/>
      <c r="K196" s="351"/>
      <c r="L196" s="351"/>
      <c r="M196" s="351"/>
      <c r="N196" s="351"/>
      <c r="O196" s="351"/>
      <c r="P196" s="351"/>
      <c r="Q196" s="351"/>
      <c r="R196" s="351"/>
      <c r="S196" s="351"/>
      <c r="T196" s="351"/>
      <c r="U196" s="351"/>
      <c r="V196" s="351"/>
      <c r="W196" s="351"/>
      <c r="X196" s="351"/>
      <c r="Y196" s="351"/>
      <c r="Z196" s="351"/>
      <c r="AA196" s="351"/>
      <c r="AB196" s="352"/>
      <c r="AC196" s="541"/>
    </row>
    <row r="197" spans="1:29" ht="18">
      <c r="A197" s="348"/>
      <c r="B197" s="544" t="s">
        <v>622</v>
      </c>
      <c r="C197" s="1324"/>
      <c r="D197" s="1325"/>
      <c r="E197" s="1325"/>
      <c r="F197" s="1325"/>
      <c r="G197" s="1325"/>
      <c r="H197" s="1325"/>
      <c r="I197" s="1326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>
        <v>15</v>
      </c>
      <c r="U197" s="367"/>
      <c r="V197" s="367">
        <v>35</v>
      </c>
      <c r="W197" s="367"/>
      <c r="X197" s="367"/>
      <c r="Y197" s="367"/>
      <c r="Z197" s="367"/>
      <c r="AA197" s="367"/>
      <c r="AB197" s="368">
        <v>0</v>
      </c>
      <c r="AC197" s="562">
        <v>67968</v>
      </c>
    </row>
    <row r="198" spans="1:29" ht="18">
      <c r="A198" s="1868">
        <v>172</v>
      </c>
      <c r="B198" s="549" t="s">
        <v>623</v>
      </c>
      <c r="C198" s="1157"/>
      <c r="D198" s="372"/>
      <c r="E198" s="372"/>
      <c r="F198" s="372"/>
      <c r="G198" s="372"/>
      <c r="H198" s="372"/>
      <c r="I198" s="583"/>
      <c r="J198" s="372"/>
      <c r="K198" s="372"/>
      <c r="L198" s="372"/>
      <c r="M198" s="372"/>
      <c r="N198" s="372"/>
      <c r="O198" s="372"/>
      <c r="P198" s="372"/>
      <c r="Q198" s="372"/>
      <c r="R198" s="372"/>
      <c r="S198" s="372"/>
      <c r="T198" s="372">
        <v>50</v>
      </c>
      <c r="U198" s="372"/>
      <c r="V198" s="372">
        <v>50</v>
      </c>
      <c r="W198" s="372"/>
      <c r="X198" s="372"/>
      <c r="Y198" s="372"/>
      <c r="Z198" s="372"/>
      <c r="AA198" s="372"/>
      <c r="AB198" s="373">
        <v>0</v>
      </c>
      <c r="AC198" s="584">
        <v>86688</v>
      </c>
    </row>
    <row r="199" spans="1:29" ht="18">
      <c r="A199" s="1868">
        <v>173</v>
      </c>
      <c r="B199" s="552" t="s">
        <v>629</v>
      </c>
      <c r="C199" s="1334"/>
      <c r="D199" s="1321"/>
      <c r="E199" s="1321"/>
      <c r="F199" s="1321"/>
      <c r="G199" s="1321"/>
      <c r="H199" s="1321"/>
      <c r="I199" s="1322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57"/>
    </row>
    <row r="200" spans="1:29" ht="18">
      <c r="A200" s="348">
        <v>175</v>
      </c>
      <c r="B200" s="540" t="s">
        <v>630</v>
      </c>
      <c r="C200" s="1335"/>
      <c r="D200" s="1333"/>
      <c r="E200" s="1333"/>
      <c r="F200" s="1333"/>
      <c r="G200" s="1333"/>
      <c r="H200" s="1333"/>
      <c r="I200" s="1322"/>
      <c r="J200" s="374"/>
      <c r="K200" s="374"/>
      <c r="L200" s="374"/>
      <c r="M200" s="374"/>
      <c r="N200" s="374"/>
      <c r="O200" s="374"/>
      <c r="P200" s="374"/>
      <c r="Q200" s="374"/>
      <c r="R200" s="374"/>
      <c r="S200" s="374"/>
      <c r="T200" s="374">
        <v>9</v>
      </c>
      <c r="U200" s="374"/>
      <c r="V200" s="374"/>
      <c r="W200" s="374"/>
      <c r="X200" s="374"/>
      <c r="Y200" s="374"/>
      <c r="Z200" s="374"/>
      <c r="AA200" s="374"/>
      <c r="AB200" s="375">
        <v>0</v>
      </c>
      <c r="AC200" s="585">
        <v>10000</v>
      </c>
    </row>
    <row r="201" spans="1:29" ht="18">
      <c r="A201" s="1868">
        <v>176</v>
      </c>
      <c r="B201" s="559" t="s">
        <v>631</v>
      </c>
      <c r="C201" s="1330"/>
      <c r="D201" s="1331"/>
      <c r="E201" s="1331"/>
      <c r="F201" s="1331"/>
      <c r="G201" s="1331"/>
      <c r="H201" s="1331"/>
      <c r="I201" s="1322"/>
      <c r="J201" s="369"/>
      <c r="K201" s="369"/>
      <c r="L201" s="369"/>
      <c r="M201" s="369"/>
      <c r="N201" s="369"/>
      <c r="O201" s="369"/>
      <c r="P201" s="369"/>
      <c r="Q201" s="369"/>
      <c r="R201" s="369"/>
      <c r="S201" s="369">
        <v>11</v>
      </c>
      <c r="T201" s="369">
        <v>54</v>
      </c>
      <c r="U201" s="369"/>
      <c r="V201" s="369">
        <v>56</v>
      </c>
      <c r="W201" s="369">
        <v>52</v>
      </c>
      <c r="X201" s="369">
        <v>35</v>
      </c>
      <c r="Y201" s="369">
        <v>35</v>
      </c>
      <c r="Z201" s="369">
        <v>0</v>
      </c>
      <c r="AA201" s="369"/>
      <c r="AB201" s="370">
        <v>0</v>
      </c>
      <c r="AC201" s="577">
        <v>194496</v>
      </c>
    </row>
    <row r="202" spans="1:29" ht="18.75" thickBot="1">
      <c r="A202" s="380">
        <v>177</v>
      </c>
      <c r="B202" s="544" t="s">
        <v>632</v>
      </c>
      <c r="C202" s="371"/>
      <c r="D202" s="367"/>
      <c r="E202" s="367"/>
      <c r="F202" s="367"/>
      <c r="G202" s="367"/>
      <c r="H202" s="367"/>
      <c r="I202" s="578">
        <v>0</v>
      </c>
      <c r="J202" s="367">
        <v>1</v>
      </c>
      <c r="K202" s="367">
        <v>3</v>
      </c>
      <c r="L202" s="367">
        <v>4</v>
      </c>
      <c r="M202" s="367">
        <v>6</v>
      </c>
      <c r="N202" s="367">
        <v>6</v>
      </c>
      <c r="O202" s="367">
        <v>6</v>
      </c>
      <c r="P202" s="367">
        <v>6</v>
      </c>
      <c r="Q202" s="367">
        <v>4</v>
      </c>
      <c r="R202" s="367">
        <v>3</v>
      </c>
      <c r="S202" s="367">
        <v>2</v>
      </c>
      <c r="T202" s="367"/>
      <c r="U202" s="367"/>
      <c r="V202" s="367"/>
      <c r="W202" s="367"/>
      <c r="X202" s="367"/>
      <c r="Y202" s="367"/>
      <c r="Z202" s="367"/>
      <c r="AA202" s="367"/>
      <c r="AB202" s="368"/>
      <c r="AC202" s="579">
        <v>42846</v>
      </c>
    </row>
    <row r="203" spans="1:29" ht="18.75" thickBot="1">
      <c r="A203" s="1244">
        <v>178</v>
      </c>
      <c r="B203" s="1245" t="s">
        <v>722</v>
      </c>
      <c r="C203" s="1246"/>
      <c r="D203" s="1247"/>
      <c r="E203" s="1247"/>
      <c r="F203" s="1247"/>
      <c r="G203" s="1247"/>
      <c r="H203" s="1247"/>
      <c r="I203" s="1248"/>
      <c r="J203" s="1247"/>
      <c r="K203" s="1247"/>
      <c r="L203" s="1247"/>
      <c r="M203" s="1247"/>
      <c r="N203" s="1247"/>
      <c r="O203" s="1247"/>
      <c r="P203" s="1247"/>
      <c r="Q203" s="1247"/>
      <c r="R203" s="1247"/>
      <c r="S203" s="1247"/>
      <c r="T203" s="1247">
        <v>17</v>
      </c>
      <c r="U203" s="1247"/>
      <c r="V203" s="1247">
        <v>54</v>
      </c>
      <c r="W203" s="1247">
        <v>72</v>
      </c>
      <c r="X203" s="1247">
        <v>35</v>
      </c>
      <c r="Y203" s="1247">
        <v>35</v>
      </c>
      <c r="Z203" s="1247">
        <v>0</v>
      </c>
      <c r="AA203" s="1247"/>
      <c r="AB203" s="1247">
        <v>0</v>
      </c>
      <c r="AC203" s="1249">
        <v>156096</v>
      </c>
    </row>
    <row r="204" spans="1:29" ht="18.75" thickBot="1">
      <c r="A204" s="1244"/>
      <c r="B204" s="1245" t="s">
        <v>909</v>
      </c>
      <c r="C204" s="1246"/>
      <c r="D204" s="1247"/>
      <c r="E204" s="1247"/>
      <c r="F204" s="1247"/>
      <c r="G204" s="1247"/>
      <c r="H204" s="1247"/>
      <c r="I204" s="1248">
        <v>1</v>
      </c>
      <c r="J204" s="1247">
        <v>10</v>
      </c>
      <c r="K204" s="1247">
        <v>20</v>
      </c>
      <c r="L204" s="1247">
        <v>26</v>
      </c>
      <c r="M204" s="1247">
        <v>31</v>
      </c>
      <c r="N204" s="1247">
        <v>36</v>
      </c>
      <c r="O204" s="1247">
        <v>29</v>
      </c>
      <c r="P204" s="1247">
        <v>25</v>
      </c>
      <c r="Q204" s="1247">
        <v>25</v>
      </c>
      <c r="R204" s="1247">
        <v>15</v>
      </c>
      <c r="S204" s="1247">
        <v>3</v>
      </c>
      <c r="T204" s="1247">
        <v>0</v>
      </c>
      <c r="U204" s="1247"/>
      <c r="V204" s="1247"/>
      <c r="W204" s="1247"/>
      <c r="X204" s="1247"/>
      <c r="Y204" s="1247"/>
      <c r="Z204" s="1247"/>
      <c r="AA204" s="1247"/>
      <c r="AB204" s="1247"/>
      <c r="AC204" s="1249">
        <v>232942</v>
      </c>
    </row>
    <row r="205" spans="1:29" ht="19.5" thickBot="1">
      <c r="A205" s="380"/>
      <c r="B205" s="590" t="s">
        <v>926</v>
      </c>
      <c r="C205" s="381">
        <v>923</v>
      </c>
      <c r="D205" s="381">
        <v>818</v>
      </c>
      <c r="E205" s="381">
        <v>817</v>
      </c>
      <c r="F205" s="381">
        <v>821</v>
      </c>
      <c r="G205" s="381">
        <v>815</v>
      </c>
      <c r="H205" s="381">
        <v>824</v>
      </c>
      <c r="I205" s="591">
        <v>905</v>
      </c>
      <c r="J205" s="381">
        <v>1020</v>
      </c>
      <c r="K205" s="381">
        <v>1116</v>
      </c>
      <c r="L205" s="381">
        <v>1015</v>
      </c>
      <c r="M205" s="381">
        <v>1056</v>
      </c>
      <c r="N205" s="381">
        <v>1111</v>
      </c>
      <c r="O205" s="381">
        <v>1211</v>
      </c>
      <c r="P205" s="381">
        <v>1217</v>
      </c>
      <c r="Q205" s="381">
        <v>1099</v>
      </c>
      <c r="R205" s="381">
        <v>1016</v>
      </c>
      <c r="S205" s="381">
        <v>1016</v>
      </c>
      <c r="T205" s="381">
        <v>1065</v>
      </c>
      <c r="U205" s="381"/>
      <c r="V205" s="381">
        <v>1291</v>
      </c>
      <c r="W205" s="381">
        <v>1308</v>
      </c>
      <c r="X205" s="381">
        <v>1353</v>
      </c>
      <c r="Y205" s="381">
        <v>1356</v>
      </c>
      <c r="Z205" s="381">
        <v>1253</v>
      </c>
      <c r="AA205" s="381">
        <v>1160</v>
      </c>
      <c r="AB205" s="381">
        <v>1015</v>
      </c>
      <c r="AC205" s="592">
        <v>25337498</v>
      </c>
    </row>
    <row r="206" spans="1:29">
      <c r="A206" s="176">
        <v>178</v>
      </c>
      <c r="B206" s="176" t="s">
        <v>928</v>
      </c>
      <c r="I206" s="174">
        <v>7</v>
      </c>
      <c r="J206" s="174">
        <v>42</v>
      </c>
      <c r="K206" s="174">
        <v>97</v>
      </c>
      <c r="L206" s="174">
        <v>158</v>
      </c>
      <c r="M206" s="175">
        <v>197</v>
      </c>
      <c r="N206" s="174">
        <v>199</v>
      </c>
      <c r="O206" s="174">
        <v>161</v>
      </c>
      <c r="P206" s="174">
        <v>173</v>
      </c>
      <c r="Q206" s="174">
        <v>131</v>
      </c>
      <c r="R206" s="174">
        <v>78</v>
      </c>
      <c r="S206" s="174">
        <v>11</v>
      </c>
      <c r="AC206" s="174">
        <v>1168250</v>
      </c>
    </row>
    <row r="207" spans="1:29">
      <c r="A207" s="176">
        <v>179</v>
      </c>
      <c r="B207" s="176" t="s">
        <v>1034</v>
      </c>
      <c r="C207" s="174">
        <v>3835</v>
      </c>
      <c r="D207" s="174">
        <v>3432</v>
      </c>
      <c r="E207" s="174">
        <v>3375</v>
      </c>
      <c r="F207" s="174">
        <v>3343</v>
      </c>
      <c r="G207" s="174">
        <v>3289</v>
      </c>
      <c r="H207" s="174">
        <v>3300</v>
      </c>
      <c r="I207" s="174">
        <v>3461</v>
      </c>
      <c r="J207" s="174">
        <v>3812</v>
      </c>
      <c r="K207" s="174">
        <v>4042</v>
      </c>
      <c r="L207" s="174">
        <v>3892</v>
      </c>
      <c r="M207" s="175">
        <v>4266</v>
      </c>
      <c r="N207" s="174">
        <v>4473</v>
      </c>
      <c r="O207" s="174">
        <v>4638</v>
      </c>
      <c r="P207" s="174">
        <v>4556</v>
      </c>
      <c r="Q207" s="174">
        <v>4345</v>
      </c>
      <c r="R207" s="174">
        <v>4222</v>
      </c>
      <c r="S207" s="174">
        <v>4121</v>
      </c>
      <c r="T207" s="174">
        <v>4489</v>
      </c>
      <c r="V207" s="174">
        <v>4774</v>
      </c>
      <c r="W207" s="174">
        <v>4843</v>
      </c>
      <c r="X207" s="174">
        <v>4902</v>
      </c>
      <c r="Y207" s="174">
        <v>4929</v>
      </c>
      <c r="Z207" s="174">
        <v>4745</v>
      </c>
      <c r="AA207" s="174">
        <v>4757</v>
      </c>
      <c r="AB207" s="174">
        <v>4289</v>
      </c>
      <c r="AC207" s="174">
        <v>102531802</v>
      </c>
    </row>
    <row r="208" spans="1:29">
      <c r="B208" s="176" t="s">
        <v>1035</v>
      </c>
      <c r="C208" s="174">
        <v>8090</v>
      </c>
      <c r="D208" s="174">
        <v>7635</v>
      </c>
      <c r="E208" s="174">
        <v>7432</v>
      </c>
      <c r="F208" s="174">
        <v>7281</v>
      </c>
      <c r="G208" s="174">
        <v>7133</v>
      </c>
      <c r="H208" s="174">
        <v>7351</v>
      </c>
      <c r="I208" s="174">
        <v>8017</v>
      </c>
      <c r="J208" s="174">
        <v>8795</v>
      </c>
      <c r="K208" s="174">
        <v>9147</v>
      </c>
      <c r="L208" s="174">
        <v>8896</v>
      </c>
      <c r="M208" s="175">
        <v>9402</v>
      </c>
      <c r="N208" s="174">
        <v>9774</v>
      </c>
      <c r="O208" s="174">
        <v>10155</v>
      </c>
      <c r="P208" s="174">
        <v>10129</v>
      </c>
      <c r="Q208" s="174">
        <v>9777</v>
      </c>
      <c r="R208" s="174">
        <v>9478</v>
      </c>
      <c r="S208" s="174">
        <v>9451</v>
      </c>
      <c r="T208" s="174">
        <v>10223</v>
      </c>
      <c r="U208" s="174">
        <v>0</v>
      </c>
      <c r="V208" s="174">
        <v>11132</v>
      </c>
      <c r="W208" s="174">
        <v>10845</v>
      </c>
      <c r="X208" s="174">
        <v>10756</v>
      </c>
      <c r="Y208" s="174">
        <v>10642</v>
      </c>
      <c r="Z208" s="174">
        <v>10244</v>
      </c>
      <c r="AA208" s="174">
        <v>9692</v>
      </c>
      <c r="AB208" s="174">
        <v>9211</v>
      </c>
      <c r="AC208" s="174">
        <v>224022979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2024-02-25T05:52:35Z</dcterms:modified>
</cp:coreProperties>
</file>