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719"/>
  <workbookPr filterPrivacy="1" defaultThemeVersion="124226"/>
  <xr:revisionPtr revIDLastSave="0" documentId="13_ncr:1_{6DDB07AF-B1C4-EC47-8E77-0085985A3E2E}" xr6:coauthVersionLast="47" xr6:coauthVersionMax="47" xr10:uidLastSave="{00000000-0000-0000-0000-000000000000}"/>
  <bookViews>
    <workbookView xWindow="0" yWindow="500" windowWidth="27820" windowHeight="17500" tabRatio="970" firstSheet="6" activeTab="13" xr2:uid="{00000000-000D-0000-FFFF-FFFF00000000}"/>
  </bookViews>
  <sheets>
    <sheet name="Schedule No. 1.1" sheetId="29" r:id="rId1"/>
    <sheet name="Schedule No. 1.2" sheetId="40" r:id="rId2"/>
    <sheet name="Schedule No. 2.1" sheetId="30" r:id="rId3"/>
    <sheet name="Schedule No. 2.2" sheetId="41" r:id="rId4"/>
    <sheet name="Schedule No. 3.1" sheetId="15" r:id="rId5"/>
    <sheet name="Schedule No. 3.2 " sheetId="42" r:id="rId6"/>
    <sheet name="Schedule No. 4.1" sheetId="31" r:id="rId7"/>
    <sheet name="Schedule No. 4.2" sheetId="43" r:id="rId8"/>
    <sheet name="Schedule No. 3" sheetId="27" r:id="rId9"/>
    <sheet name="Schedule No.1.4" sheetId="10" r:id="rId10"/>
    <sheet name="Schedule No. 2.4" sheetId="36" r:id="rId11"/>
    <sheet name="Schedule No. 3.4" sheetId="37" r:id="rId12"/>
    <sheet name="Schedule No. 4.4" sheetId="38" r:id="rId13"/>
    <sheet name="Schedule No. 5. Grand Summary" sheetId="26" r:id="rId14"/>
    <sheet name="Schedule No. 6" sheetId="44" r:id="rId15"/>
  </sheets>
  <definedNames>
    <definedName name="_xlnm.Print_Area" localSheetId="0">'Schedule No. 1.1'!$A$2:$I$201</definedName>
    <definedName name="_xlnm.Print_Area" localSheetId="1">'Schedule No. 1.2'!$A$2:$I$201</definedName>
    <definedName name="_xlnm.Print_Area" localSheetId="2">'Schedule No. 2.1'!$A$2:$I$175</definedName>
    <definedName name="_xlnm.Print_Area" localSheetId="3">'Schedule No. 2.2'!$A$2:$I$174</definedName>
    <definedName name="_xlnm.Print_Area" localSheetId="10">'Schedule No. 2.4'!$A$3:$H$183</definedName>
    <definedName name="_xlnm.Print_Area" localSheetId="8">'Schedule No. 3'!$A$1:$H$54</definedName>
    <definedName name="_xlnm.Print_Area" localSheetId="4">'Schedule No. 3.1'!$A$2:$I$162</definedName>
    <definedName name="_xlnm.Print_Area" localSheetId="5">'Schedule No. 3.2 '!$A$2:$I$162</definedName>
    <definedName name="_xlnm.Print_Area" localSheetId="11">'Schedule No. 3.4'!$A$3:$H$185</definedName>
    <definedName name="_xlnm.Print_Area" localSheetId="6">'Schedule No. 4.1'!$A$2:$I$90</definedName>
    <definedName name="_xlnm.Print_Area" localSheetId="7">'Schedule No. 4.2'!$A$2:$I$90</definedName>
    <definedName name="_xlnm.Print_Area" localSheetId="12">'Schedule No. 4.4'!$A$3:$H$91</definedName>
    <definedName name="_xlnm.Print_Area" localSheetId="9">'Schedule No.1.4'!$A$3:$H$249</definedName>
    <definedName name="_xlnm.Print_Titles" localSheetId="0">'Schedule No. 1.1'!$3:$7</definedName>
    <definedName name="_xlnm.Print_Titles" localSheetId="1">'Schedule No. 1.2'!$3:$7</definedName>
    <definedName name="_xlnm.Print_Titles" localSheetId="2">'Schedule No. 2.1'!$3:$7</definedName>
    <definedName name="_xlnm.Print_Titles" localSheetId="3">'Schedule No. 2.2'!$3:$7</definedName>
    <definedName name="_xlnm.Print_Titles" localSheetId="10">'Schedule No. 2.4'!$4:$8</definedName>
    <definedName name="_xlnm.Print_Titles" localSheetId="8">'Schedule No. 3'!$4:$8</definedName>
    <definedName name="_xlnm.Print_Titles" localSheetId="4">'Schedule No. 3.1'!$3:$7</definedName>
    <definedName name="_xlnm.Print_Titles" localSheetId="5">'Schedule No. 3.2 '!$3:$7</definedName>
    <definedName name="_xlnm.Print_Titles" localSheetId="11">'Schedule No. 3.4'!$4:$8</definedName>
    <definedName name="_xlnm.Print_Titles" localSheetId="6">'Schedule No. 4.1'!$3:$7</definedName>
    <definedName name="_xlnm.Print_Titles" localSheetId="7">'Schedule No. 4.2'!$3:$7</definedName>
    <definedName name="_xlnm.Print_Titles" localSheetId="12">'Schedule No. 4.4'!$4:$8</definedName>
    <definedName name="_xlnm.Print_Titles" localSheetId="13">'Schedule No. 5. Grand Summary'!$3:$6</definedName>
    <definedName name="_xlnm.Print_Titles" localSheetId="9">'Schedule No.1.4'!$4:$8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6" i="29" l="1"/>
  <c r="E134" i="29"/>
  <c r="I65" i="37"/>
  <c r="I70" i="37"/>
  <c r="I96" i="10"/>
  <c r="I90" i="10"/>
  <c r="I29" i="37"/>
  <c r="D32" i="40"/>
  <c r="J33" i="29"/>
  <c r="I84" i="10"/>
  <c r="I63" i="10"/>
  <c r="I80" i="10"/>
  <c r="I76" i="10"/>
  <c r="I72" i="10"/>
  <c r="I68" i="10"/>
  <c r="I56" i="10" l="1"/>
  <c r="I45" i="10"/>
  <c r="I38" i="10"/>
  <c r="I33" i="10"/>
  <c r="D75" i="42"/>
  <c r="D74" i="42"/>
  <c r="D87" i="41"/>
  <c r="D86" i="41"/>
  <c r="D107" i="40"/>
  <c r="D106" i="40"/>
  <c r="E110" i="15" l="1"/>
  <c r="E109" i="15"/>
  <c r="D55" i="38"/>
  <c r="D54" i="38"/>
  <c r="D136" i="37"/>
  <c r="D135" i="37"/>
  <c r="D41" i="38"/>
  <c r="D40" i="38"/>
  <c r="D38" i="38"/>
  <c r="D36" i="38"/>
  <c r="D34" i="38"/>
  <c r="D32" i="38"/>
  <c r="D31" i="38"/>
  <c r="D149" i="37"/>
  <c r="D148" i="37"/>
  <c r="D147" i="37"/>
  <c r="D128" i="37"/>
  <c r="D127" i="37"/>
  <c r="D126" i="37"/>
  <c r="D125" i="37"/>
  <c r="D124" i="37"/>
  <c r="D123" i="37"/>
  <c r="D121" i="37"/>
  <c r="D120" i="37"/>
  <c r="D119" i="37"/>
  <c r="D118" i="37"/>
  <c r="D117" i="37"/>
  <c r="D115" i="37"/>
  <c r="D114" i="37"/>
  <c r="D113" i="37"/>
  <c r="D112" i="37"/>
  <c r="D111" i="37"/>
  <c r="D110" i="37"/>
  <c r="D109" i="37"/>
  <c r="D108" i="37"/>
  <c r="D106" i="37"/>
  <c r="D105" i="37"/>
  <c r="D104" i="37"/>
  <c r="D103" i="37"/>
  <c r="D102" i="37"/>
  <c r="D101" i="37"/>
  <c r="D99" i="37"/>
  <c r="D98" i="37"/>
  <c r="D97" i="37"/>
  <c r="D96" i="37"/>
  <c r="D95" i="37"/>
  <c r="D94" i="37"/>
  <c r="D92" i="37"/>
  <c r="D91" i="37"/>
  <c r="D90" i="37"/>
  <c r="D89" i="37"/>
  <c r="D87" i="37"/>
  <c r="D86" i="37"/>
  <c r="D85" i="37"/>
  <c r="D84" i="37"/>
  <c r="D83" i="37"/>
  <c r="D82" i="37"/>
  <c r="D81" i="37"/>
  <c r="D79" i="37"/>
  <c r="D78" i="37"/>
  <c r="D77" i="37"/>
  <c r="D76" i="37"/>
  <c r="D75" i="37"/>
  <c r="D74" i="37"/>
  <c r="D146" i="36"/>
  <c r="D145" i="36"/>
  <c r="D144" i="36"/>
  <c r="D129" i="36"/>
  <c r="D128" i="36"/>
  <c r="D127" i="36"/>
  <c r="D126" i="36"/>
  <c r="D125" i="36"/>
  <c r="D124" i="36"/>
  <c r="D123" i="36"/>
  <c r="D121" i="36"/>
  <c r="D120" i="36"/>
  <c r="D119" i="36"/>
  <c r="D118" i="36"/>
  <c r="D117" i="36"/>
  <c r="D116" i="36"/>
  <c r="D114" i="36"/>
  <c r="D113" i="36"/>
  <c r="D112" i="36"/>
  <c r="D111" i="36"/>
  <c r="D110" i="36"/>
  <c r="D108" i="36"/>
  <c r="D107" i="36"/>
  <c r="D106" i="36"/>
  <c r="D105" i="36"/>
  <c r="D104" i="36"/>
  <c r="D103" i="36"/>
  <c r="D102" i="36"/>
  <c r="D101" i="36"/>
  <c r="D100" i="36"/>
  <c r="D99" i="36"/>
  <c r="D97" i="36"/>
  <c r="D96" i="36"/>
  <c r="D95" i="36"/>
  <c r="D94" i="36"/>
  <c r="D93" i="36"/>
  <c r="D92" i="36"/>
  <c r="D90" i="36"/>
  <c r="D89" i="36"/>
  <c r="D88" i="36"/>
  <c r="D87" i="36"/>
  <c r="D86" i="36"/>
  <c r="D85" i="36"/>
  <c r="D84" i="36"/>
  <c r="D83" i="36"/>
  <c r="D81" i="36"/>
  <c r="D80" i="36"/>
  <c r="D79" i="36"/>
  <c r="D78" i="36"/>
  <c r="D77" i="36"/>
  <c r="D76" i="36"/>
  <c r="D75" i="36"/>
  <c r="D74" i="36"/>
  <c r="D72" i="36"/>
  <c r="D71" i="36"/>
  <c r="D70" i="36"/>
  <c r="D69" i="36"/>
  <c r="D68" i="36"/>
  <c r="D67" i="36"/>
  <c r="D66" i="36"/>
  <c r="D65" i="36"/>
  <c r="D64" i="36"/>
  <c r="D63" i="36"/>
  <c r="D61" i="36"/>
  <c r="D60" i="36"/>
  <c r="D59" i="36"/>
  <c r="D58" i="36"/>
  <c r="D57" i="36"/>
  <c r="D56" i="36"/>
  <c r="D55" i="36"/>
  <c r="D54" i="36"/>
  <c r="D212" i="10"/>
  <c r="D211" i="10"/>
  <c r="D209" i="10"/>
  <c r="D208" i="10"/>
  <c r="D192" i="10"/>
  <c r="D191" i="10"/>
  <c r="D188" i="10"/>
  <c r="D186" i="10"/>
  <c r="D185" i="10"/>
  <c r="D184" i="10"/>
  <c r="D183" i="10"/>
  <c r="D182" i="10"/>
  <c r="D181" i="10"/>
  <c r="D179" i="10"/>
  <c r="D178" i="10"/>
  <c r="D177" i="10"/>
  <c r="D176" i="10"/>
  <c r="D175" i="10"/>
  <c r="D174" i="10"/>
  <c r="D172" i="10"/>
  <c r="D171" i="10"/>
  <c r="D170" i="10"/>
  <c r="D169" i="10"/>
  <c r="D168" i="10"/>
  <c r="D166" i="10"/>
  <c r="D165" i="10"/>
  <c r="D164" i="10"/>
  <c r="D163" i="10"/>
  <c r="D162" i="10"/>
  <c r="D161" i="10"/>
  <c r="D160" i="10"/>
  <c r="D159" i="10"/>
  <c r="D158" i="10"/>
  <c r="D157" i="10"/>
  <c r="D155" i="10"/>
  <c r="D154" i="10"/>
  <c r="D153" i="10"/>
  <c r="D152" i="10"/>
  <c r="D151" i="10"/>
  <c r="D150" i="10"/>
  <c r="D142" i="10"/>
  <c r="D143" i="10"/>
  <c r="D144" i="10"/>
  <c r="D145" i="10"/>
  <c r="D146" i="10"/>
  <c r="D147" i="10"/>
  <c r="D148" i="10"/>
  <c r="D141" i="10"/>
  <c r="D133" i="10"/>
  <c r="D134" i="10"/>
  <c r="D135" i="10"/>
  <c r="D136" i="10"/>
  <c r="D137" i="10"/>
  <c r="D138" i="10"/>
  <c r="D139" i="10"/>
  <c r="D132" i="10"/>
  <c r="D124" i="10"/>
  <c r="D125" i="10"/>
  <c r="D126" i="10"/>
  <c r="D127" i="10"/>
  <c r="D128" i="10"/>
  <c r="D129" i="10"/>
  <c r="D130" i="10"/>
  <c r="D123" i="10"/>
  <c r="D112" i="10"/>
  <c r="D113" i="10"/>
  <c r="D114" i="10"/>
  <c r="D115" i="10"/>
  <c r="D116" i="10"/>
  <c r="D117" i="10"/>
  <c r="D118" i="10"/>
  <c r="D119" i="10"/>
  <c r="D111" i="10"/>
  <c r="D103" i="10"/>
  <c r="D104" i="10"/>
  <c r="D105" i="10"/>
  <c r="D106" i="10"/>
  <c r="D107" i="10"/>
  <c r="D108" i="10"/>
  <c r="D109" i="10"/>
  <c r="D102" i="10"/>
  <c r="D100" i="10"/>
  <c r="D99" i="10"/>
  <c r="D69" i="43"/>
  <c r="D68" i="43"/>
  <c r="D67" i="43"/>
  <c r="D66" i="43"/>
  <c r="D65" i="43"/>
  <c r="D64" i="43"/>
  <c r="D63" i="43"/>
  <c r="D62" i="43"/>
  <c r="D61" i="43"/>
  <c r="D60" i="43"/>
  <c r="D59" i="43"/>
  <c r="D58" i="43"/>
  <c r="D57" i="43"/>
  <c r="D56" i="43"/>
  <c r="D55" i="43"/>
  <c r="D54" i="43"/>
  <c r="D53" i="43"/>
  <c r="D52" i="43"/>
  <c r="D50" i="43"/>
  <c r="D49" i="43"/>
  <c r="D48" i="43"/>
  <c r="D46" i="43"/>
  <c r="D45" i="43"/>
  <c r="D37" i="43"/>
  <c r="D36" i="43"/>
  <c r="D35" i="43"/>
  <c r="D34" i="43"/>
  <c r="D26" i="43"/>
  <c r="D25" i="43"/>
  <c r="D23" i="43"/>
  <c r="D21" i="43"/>
  <c r="D19" i="43"/>
  <c r="D17" i="43"/>
  <c r="D15" i="43"/>
  <c r="D12" i="43"/>
  <c r="D11" i="43"/>
  <c r="D141" i="42"/>
  <c r="D140" i="42"/>
  <c r="D139" i="42"/>
  <c r="D138" i="42"/>
  <c r="D137" i="42"/>
  <c r="D136" i="42"/>
  <c r="D135" i="42"/>
  <c r="D134" i="42"/>
  <c r="D133" i="42"/>
  <c r="D132" i="42"/>
  <c r="D131" i="42"/>
  <c r="D130" i="42"/>
  <c r="D129" i="42"/>
  <c r="D128" i="42"/>
  <c r="D143" i="42"/>
  <c r="D142" i="42"/>
  <c r="D126" i="42"/>
  <c r="D125" i="42"/>
  <c r="D124" i="42"/>
  <c r="D119" i="42"/>
  <c r="D118" i="42"/>
  <c r="D117" i="42"/>
  <c r="D116" i="42"/>
  <c r="D115" i="42"/>
  <c r="D110" i="42"/>
  <c r="D98" i="42"/>
  <c r="D97" i="42"/>
  <c r="D96" i="42"/>
  <c r="D94" i="42"/>
  <c r="D93" i="42"/>
  <c r="D92" i="42"/>
  <c r="D91" i="42"/>
  <c r="D80" i="42"/>
  <c r="D79" i="42"/>
  <c r="D78" i="42"/>
  <c r="D72" i="42"/>
  <c r="D71" i="42"/>
  <c r="D70" i="42"/>
  <c r="D69" i="42"/>
  <c r="D68" i="42"/>
  <c r="D67" i="42"/>
  <c r="D66" i="42"/>
  <c r="D64" i="42"/>
  <c r="D63" i="42"/>
  <c r="D62" i="42"/>
  <c r="D61" i="42"/>
  <c r="D60" i="42"/>
  <c r="D59" i="42"/>
  <c r="D57" i="42"/>
  <c r="D56" i="42"/>
  <c r="D55" i="42"/>
  <c r="D54" i="42"/>
  <c r="D53" i="42"/>
  <c r="D51" i="42"/>
  <c r="D50" i="42"/>
  <c r="D49" i="42"/>
  <c r="D48" i="42"/>
  <c r="D47" i="42"/>
  <c r="D46" i="42"/>
  <c r="D45" i="42"/>
  <c r="D44" i="42"/>
  <c r="D42" i="42"/>
  <c r="D41" i="42"/>
  <c r="D40" i="42"/>
  <c r="D39" i="42"/>
  <c r="D38" i="42"/>
  <c r="D37" i="42"/>
  <c r="D35" i="42"/>
  <c r="D34" i="42"/>
  <c r="D33" i="42"/>
  <c r="D32" i="42"/>
  <c r="D31" i="42"/>
  <c r="D30" i="42"/>
  <c r="D28" i="42"/>
  <c r="D27" i="42"/>
  <c r="D26" i="42"/>
  <c r="D25" i="42"/>
  <c r="D23" i="42"/>
  <c r="D22" i="42"/>
  <c r="D21" i="42"/>
  <c r="D20" i="42"/>
  <c r="D19" i="42"/>
  <c r="D18" i="42"/>
  <c r="D17" i="42"/>
  <c r="D15" i="42"/>
  <c r="D14" i="42"/>
  <c r="D13" i="42"/>
  <c r="D12" i="42"/>
  <c r="D11" i="42"/>
  <c r="D10" i="42"/>
  <c r="D155" i="41"/>
  <c r="D154" i="41"/>
  <c r="D153" i="41"/>
  <c r="D152" i="41"/>
  <c r="D151" i="41"/>
  <c r="D150" i="41"/>
  <c r="D149" i="41"/>
  <c r="D148" i="41"/>
  <c r="D147" i="41"/>
  <c r="D146" i="41"/>
  <c r="D145" i="41"/>
  <c r="D144" i="41"/>
  <c r="D143" i="41"/>
  <c r="D142" i="41"/>
  <c r="D141" i="41"/>
  <c r="D140" i="41"/>
  <c r="D138" i="41"/>
  <c r="D137" i="41"/>
  <c r="D136" i="41"/>
  <c r="D131" i="41"/>
  <c r="D130" i="41"/>
  <c r="D129" i="41"/>
  <c r="D128" i="41"/>
  <c r="D127" i="41"/>
  <c r="D110" i="41"/>
  <c r="D109" i="41"/>
  <c r="D108" i="41"/>
  <c r="D106" i="41"/>
  <c r="D105" i="41"/>
  <c r="D104" i="41"/>
  <c r="D103" i="41"/>
  <c r="D92" i="41"/>
  <c r="D91" i="41"/>
  <c r="D90" i="41"/>
  <c r="D84" i="41"/>
  <c r="D83" i="41"/>
  <c r="D82" i="41"/>
  <c r="D81" i="41"/>
  <c r="D80" i="41"/>
  <c r="D79" i="41"/>
  <c r="D78" i="41"/>
  <c r="D76" i="41"/>
  <c r="D75" i="41"/>
  <c r="D74" i="41"/>
  <c r="D73" i="41"/>
  <c r="D72" i="41"/>
  <c r="D71" i="41"/>
  <c r="D69" i="41"/>
  <c r="D68" i="41"/>
  <c r="D67" i="41"/>
  <c r="D66" i="41"/>
  <c r="D65" i="41"/>
  <c r="D63" i="41"/>
  <c r="D62" i="41"/>
  <c r="D61" i="41"/>
  <c r="D60" i="41"/>
  <c r="D59" i="41"/>
  <c r="D58" i="41"/>
  <c r="D57" i="41"/>
  <c r="D56" i="41"/>
  <c r="D55" i="41"/>
  <c r="D54" i="41"/>
  <c r="D52" i="41"/>
  <c r="D51" i="41"/>
  <c r="D50" i="41"/>
  <c r="D49" i="41"/>
  <c r="D48" i="41"/>
  <c r="D47" i="41"/>
  <c r="D45" i="41"/>
  <c r="D44" i="41"/>
  <c r="D43" i="41"/>
  <c r="D42" i="41"/>
  <c r="D41" i="41"/>
  <c r="D40" i="41"/>
  <c r="D39" i="41"/>
  <c r="D38" i="41"/>
  <c r="D36" i="41"/>
  <c r="D35" i="41"/>
  <c r="D34" i="41"/>
  <c r="D33" i="41"/>
  <c r="D32" i="41"/>
  <c r="D31" i="41"/>
  <c r="D30" i="41"/>
  <c r="D29" i="41"/>
  <c r="D18" i="41"/>
  <c r="D19" i="41"/>
  <c r="D20" i="41"/>
  <c r="D21" i="41"/>
  <c r="D22" i="41"/>
  <c r="D23" i="41"/>
  <c r="D24" i="41"/>
  <c r="D25" i="41"/>
  <c r="D26" i="41"/>
  <c r="D27" i="41"/>
  <c r="D10" i="41"/>
  <c r="D11" i="41"/>
  <c r="D12" i="41"/>
  <c r="D13" i="41"/>
  <c r="D14" i="41"/>
  <c r="D15" i="41"/>
  <c r="D16" i="41"/>
  <c r="D9" i="41"/>
  <c r="D182" i="40"/>
  <c r="D181" i="40"/>
  <c r="D180" i="40"/>
  <c r="D179" i="40"/>
  <c r="D178" i="40"/>
  <c r="D177" i="40"/>
  <c r="D176" i="40"/>
  <c r="D175" i="40"/>
  <c r="D174" i="40"/>
  <c r="D173" i="40"/>
  <c r="D172" i="40"/>
  <c r="D170" i="40"/>
  <c r="D169" i="40"/>
  <c r="D168" i="40"/>
  <c r="D163" i="40"/>
  <c r="D162" i="40"/>
  <c r="D161" i="40"/>
  <c r="D160" i="40"/>
  <c r="D159" i="40"/>
  <c r="D130" i="40"/>
  <c r="D131" i="40"/>
  <c r="D132" i="40"/>
  <c r="D125" i="40"/>
  <c r="D126" i="40"/>
  <c r="D127" i="40"/>
  <c r="D128" i="40"/>
  <c r="D114" i="40"/>
  <c r="D113" i="40"/>
  <c r="D111" i="40"/>
  <c r="D110" i="40"/>
  <c r="D104" i="40"/>
  <c r="D103" i="40"/>
  <c r="D100" i="40"/>
  <c r="D93" i="40"/>
  <c r="D94" i="40"/>
  <c r="D95" i="40"/>
  <c r="D96" i="40"/>
  <c r="D97" i="40"/>
  <c r="D92" i="40"/>
  <c r="D86" i="40"/>
  <c r="D87" i="40"/>
  <c r="D88" i="40"/>
  <c r="D89" i="40"/>
  <c r="D90" i="40"/>
  <c r="D85" i="40"/>
  <c r="D80" i="40"/>
  <c r="D81" i="40"/>
  <c r="D82" i="40"/>
  <c r="D83" i="40"/>
  <c r="D79" i="40"/>
  <c r="D69" i="40"/>
  <c r="D70" i="40"/>
  <c r="D71" i="40"/>
  <c r="D72" i="40"/>
  <c r="D73" i="40"/>
  <c r="D74" i="40"/>
  <c r="D75" i="40"/>
  <c r="D76" i="40"/>
  <c r="D77" i="40"/>
  <c r="D68" i="40"/>
  <c r="D62" i="40"/>
  <c r="D63" i="40"/>
  <c r="D64" i="40"/>
  <c r="D65" i="40"/>
  <c r="D66" i="40"/>
  <c r="D61" i="40"/>
  <c r="D53" i="40"/>
  <c r="D54" i="40"/>
  <c r="D55" i="40"/>
  <c r="D56" i="40"/>
  <c r="D57" i="40"/>
  <c r="D58" i="40"/>
  <c r="D59" i="40"/>
  <c r="D52" i="40"/>
  <c r="D44" i="40"/>
  <c r="D45" i="40"/>
  <c r="D46" i="40"/>
  <c r="D47" i="40"/>
  <c r="D48" i="40"/>
  <c r="D49" i="40"/>
  <c r="D50" i="40"/>
  <c r="D43" i="40"/>
  <c r="D35" i="40"/>
  <c r="D36" i="40"/>
  <c r="D37" i="40"/>
  <c r="D38" i="40"/>
  <c r="D39" i="40"/>
  <c r="D40" i="40"/>
  <c r="D41" i="40"/>
  <c r="D34" i="40"/>
  <c r="D23" i="40"/>
  <c r="D24" i="40"/>
  <c r="D25" i="40"/>
  <c r="D26" i="40"/>
  <c r="D27" i="40"/>
  <c r="D28" i="40"/>
  <c r="D29" i="40"/>
  <c r="D30" i="40"/>
  <c r="D31" i="40"/>
  <c r="D22" i="40"/>
  <c r="D11" i="40"/>
  <c r="D13" i="40"/>
  <c r="D14" i="40"/>
  <c r="D15" i="40"/>
  <c r="D16" i="40"/>
  <c r="D17" i="40"/>
  <c r="D18" i="40"/>
  <c r="D19" i="40"/>
  <c r="D20" i="40"/>
  <c r="D10" i="40"/>
  <c r="I162" i="10" l="1"/>
  <c r="I122" i="10"/>
  <c r="J33" i="40"/>
  <c r="I180" i="10"/>
  <c r="I157" i="10"/>
  <c r="I172" i="10"/>
  <c r="I187" i="10"/>
  <c r="J45" i="30"/>
  <c r="J60" i="29"/>
  <c r="J50" i="29"/>
  <c r="J41" i="29"/>
  <c r="J21" i="29"/>
  <c r="D134" i="37"/>
  <c r="J115" i="37"/>
  <c r="J109" i="36"/>
  <c r="J71" i="15"/>
  <c r="J64" i="15"/>
  <c r="J57" i="15"/>
  <c r="J51" i="15"/>
  <c r="J42" i="15"/>
  <c r="J36" i="15"/>
  <c r="J29" i="15"/>
  <c r="J54" i="30"/>
  <c r="K16" i="15"/>
  <c r="E113" i="15" l="1"/>
  <c r="E102" i="15"/>
  <c r="D102" i="42" s="1"/>
  <c r="E89" i="15"/>
  <c r="D89" i="42" s="1"/>
  <c r="E106" i="15"/>
  <c r="D106" i="42" s="1"/>
  <c r="E87" i="15"/>
  <c r="D87" i="42" s="1"/>
  <c r="K63" i="41" l="1"/>
  <c r="I64" i="30"/>
  <c r="K77" i="40"/>
  <c r="E144" i="29" l="1"/>
  <c r="D144" i="40" s="1"/>
  <c r="D143" i="40"/>
  <c r="E40" i="31"/>
  <c r="D40" i="43" s="1"/>
  <c r="K98" i="29"/>
  <c r="J67" i="29"/>
  <c r="K41" i="29"/>
  <c r="H122" i="37" l="1"/>
  <c r="H116" i="37"/>
  <c r="H107" i="37"/>
  <c r="J128" i="36"/>
  <c r="J122" i="36"/>
  <c r="J115" i="36"/>
  <c r="M91" i="36"/>
  <c r="J98" i="36"/>
  <c r="J91" i="36"/>
  <c r="J186" i="10"/>
  <c r="J180" i="10"/>
  <c r="J173" i="10"/>
  <c r="J167" i="10"/>
  <c r="M149" i="10" s="1"/>
  <c r="J156" i="10"/>
  <c r="J149" i="10"/>
  <c r="J58" i="42"/>
  <c r="J52" i="42"/>
  <c r="J43" i="42"/>
  <c r="M92" i="36" l="1"/>
  <c r="M150" i="10"/>
  <c r="L83" i="41" l="1"/>
  <c r="L77" i="41"/>
  <c r="L70" i="41"/>
  <c r="L64" i="41"/>
  <c r="O46" i="41" s="1"/>
  <c r="L53" i="41"/>
  <c r="L46" i="41"/>
  <c r="J84" i="30"/>
  <c r="J78" i="30"/>
  <c r="J71" i="30"/>
  <c r="J65" i="30"/>
  <c r="L97" i="40"/>
  <c r="L91" i="40"/>
  <c r="L84" i="40"/>
  <c r="L78" i="40"/>
  <c r="O60" i="40" s="1"/>
  <c r="L67" i="40"/>
  <c r="L60" i="40"/>
  <c r="J97" i="29"/>
  <c r="J91" i="29"/>
  <c r="J84" i="29"/>
  <c r="J78" i="29"/>
  <c r="M60" i="29" s="1"/>
  <c r="J103" i="29"/>
  <c r="K103" i="29"/>
  <c r="D136" i="40"/>
  <c r="L24" i="29" l="1"/>
  <c r="E135" i="29"/>
  <c r="D135" i="40" s="1"/>
  <c r="D134" i="40"/>
  <c r="M47" i="30"/>
  <c r="O47" i="41"/>
  <c r="M48" i="30"/>
  <c r="O61" i="40"/>
  <c r="M61" i="29"/>
  <c r="E30" i="31" l="1"/>
  <c r="D30" i="43" s="1"/>
  <c r="E47" i="31" l="1"/>
  <c r="D47" i="43" s="1"/>
  <c r="E42" i="31"/>
  <c r="E39" i="31"/>
  <c r="D39" i="43" s="1"/>
  <c r="K71" i="15"/>
  <c r="K24" i="15"/>
  <c r="K46" i="30"/>
  <c r="K37" i="30"/>
  <c r="K29" i="30"/>
  <c r="K18" i="30"/>
  <c r="E43" i="31" l="1"/>
  <c r="D43" i="43" s="1"/>
  <c r="D42" i="43"/>
  <c r="K21" i="29"/>
  <c r="K33" i="29"/>
  <c r="K50" i="29"/>
  <c r="M24" i="29" l="1"/>
  <c r="G170" i="36"/>
  <c r="G236" i="10"/>
  <c r="G235" i="10"/>
  <c r="G169" i="36"/>
  <c r="C41" i="38"/>
  <c r="I41" i="38"/>
  <c r="J69" i="42"/>
  <c r="I191" i="10"/>
  <c r="I99" i="10"/>
  <c r="I21" i="10"/>
  <c r="I97" i="10" s="1"/>
  <c r="J11" i="40"/>
  <c r="G77" i="38" l="1"/>
  <c r="G171" i="37" l="1"/>
  <c r="J59" i="43"/>
  <c r="J51" i="43"/>
  <c r="J28" i="43"/>
  <c r="J24" i="42"/>
  <c r="J16" i="42"/>
  <c r="J45" i="41"/>
  <c r="J36" i="41"/>
  <c r="J28" i="41"/>
  <c r="J17" i="41"/>
  <c r="J103" i="40"/>
  <c r="J98" i="40"/>
  <c r="J50" i="40"/>
  <c r="J41" i="40"/>
  <c r="J21" i="40"/>
  <c r="K31" i="41" l="1"/>
  <c r="J45" i="43"/>
  <c r="L24" i="40"/>
  <c r="E32" i="31" l="1"/>
  <c r="D32" i="43" s="1"/>
  <c r="E28" i="31"/>
  <c r="D28" i="43" s="1"/>
  <c r="J28" i="31"/>
  <c r="E119" i="29" l="1"/>
  <c r="E120" i="29" l="1"/>
  <c r="D120" i="40" s="1"/>
  <c r="D119" i="40"/>
  <c r="G78" i="38"/>
  <c r="G172" i="37"/>
  <c r="H170" i="37"/>
  <c r="D133" i="37"/>
  <c r="D132" i="37"/>
  <c r="D131" i="37"/>
  <c r="D130" i="37"/>
  <c r="I46" i="37"/>
  <c r="I40" i="37"/>
  <c r="I34" i="37"/>
  <c r="C129" i="36"/>
  <c r="I31" i="36"/>
  <c r="I24" i="36"/>
  <c r="I136" i="37" l="1"/>
  <c r="I72" i="37"/>
  <c r="I29" i="38"/>
  <c r="I88" i="37"/>
  <c r="I52" i="36"/>
  <c r="I81" i="36"/>
  <c r="I129" i="36"/>
  <c r="I90" i="36"/>
  <c r="I60" i="36"/>
  <c r="I73" i="36"/>
  <c r="I139" i="37" l="1"/>
  <c r="J139" i="37" s="1"/>
  <c r="D144" i="37" s="1"/>
  <c r="I46" i="38"/>
  <c r="J46" i="38" s="1"/>
  <c r="I136" i="36"/>
  <c r="J136" i="36" s="1"/>
  <c r="D141" i="36" s="1"/>
  <c r="J51" i="31" l="1"/>
  <c r="E33" i="31"/>
  <c r="D33" i="43" s="1"/>
  <c r="E31" i="31"/>
  <c r="D31" i="43" s="1"/>
  <c r="E29" i="31"/>
  <c r="D29" i="43" s="1"/>
  <c r="J59" i="31"/>
  <c r="J45" i="31" l="1"/>
  <c r="J37" i="30" l="1"/>
  <c r="J29" i="30"/>
  <c r="E98" i="30" s="1"/>
  <c r="D97" i="41" s="1"/>
  <c r="J18" i="30"/>
  <c r="K32" i="30" l="1"/>
  <c r="E122" i="30" s="1"/>
  <c r="E96" i="30"/>
  <c r="D95" i="41" s="1"/>
  <c r="E102" i="30"/>
  <c r="E100" i="30"/>
  <c r="E99" i="30"/>
  <c r="D98" i="41" s="1"/>
  <c r="E114" i="30"/>
  <c r="E133" i="30"/>
  <c r="D132" i="41" s="1"/>
  <c r="E126" i="30"/>
  <c r="D125" i="41" s="1"/>
  <c r="E115" i="30"/>
  <c r="E137" i="29"/>
  <c r="D137" i="40" s="1"/>
  <c r="E140" i="29"/>
  <c r="D140" i="40" s="1"/>
  <c r="E97" i="30" l="1"/>
  <c r="D96" i="41" s="1"/>
  <c r="D113" i="41"/>
  <c r="E118" i="30"/>
  <c r="D117" i="41" s="1"/>
  <c r="E103" i="30"/>
  <c r="D102" i="41" s="1"/>
  <c r="D101" i="41"/>
  <c r="E101" i="30"/>
  <c r="D100" i="41" s="1"/>
  <c r="D99" i="41"/>
  <c r="E119" i="30"/>
  <c r="D118" i="41" s="1"/>
  <c r="D114" i="41"/>
  <c r="E125" i="30"/>
  <c r="D124" i="41" s="1"/>
  <c r="D121" i="41"/>
  <c r="E141" i="29"/>
  <c r="D141" i="40" s="1"/>
  <c r="E117" i="29"/>
  <c r="E123" i="29"/>
  <c r="E121" i="29"/>
  <c r="E164" i="29"/>
  <c r="D164" i="40" s="1"/>
  <c r="E157" i="29"/>
  <c r="D157" i="40" s="1"/>
  <c r="E153" i="29"/>
  <c r="D153" i="40" s="1"/>
  <c r="E147" i="29"/>
  <c r="D147" i="40" s="1"/>
  <c r="E151" i="29"/>
  <c r="D151" i="40" s="1"/>
  <c r="E124" i="30"/>
  <c r="D123" i="41" s="1"/>
  <c r="E123" i="30"/>
  <c r="D122" i="41" s="1"/>
  <c r="E118" i="29" l="1"/>
  <c r="D118" i="40" s="1"/>
  <c r="D117" i="40"/>
  <c r="E122" i="29"/>
  <c r="D122" i="40" s="1"/>
  <c r="D121" i="40"/>
  <c r="E124" i="29"/>
  <c r="D124" i="40" s="1"/>
  <c r="D123" i="40"/>
  <c r="E155" i="29"/>
  <c r="D155" i="40" s="1"/>
  <c r="E154" i="29"/>
  <c r="D154" i="40" s="1"/>
  <c r="E156" i="29"/>
  <c r="D156" i="40" s="1"/>
  <c r="E149" i="29"/>
  <c r="D149" i="40" s="1"/>
  <c r="E150" i="29"/>
  <c r="D150" i="40" s="1"/>
  <c r="E148" i="29"/>
  <c r="D148" i="40" s="1"/>
  <c r="D113" i="42" l="1"/>
  <c r="J16" i="15"/>
  <c r="E83" i="15" l="1"/>
  <c r="D83" i="42" s="1"/>
  <c r="J24" i="15" l="1"/>
  <c r="E85" i="15" l="1"/>
  <c r="D85" i="42" s="1"/>
  <c r="E101" i="15"/>
  <c r="D101" i="42" s="1"/>
  <c r="N20" i="15"/>
  <c r="E105" i="15"/>
  <c r="D105" i="42" s="1"/>
  <c r="D109" i="42"/>
  <c r="E120" i="15"/>
  <c r="D120" i="42" s="1"/>
  <c r="E84" i="15"/>
  <c r="D84" i="42" s="1"/>
  <c r="E111" i="15" l="1"/>
  <c r="D111" i="42" s="1"/>
  <c r="E112" i="15"/>
  <c r="D112" i="42" s="1"/>
  <c r="E86" i="15"/>
  <c r="D86" i="42" s="1"/>
  <c r="I148" i="10"/>
  <c r="I130" i="10"/>
  <c r="I108" i="10"/>
  <c r="I192" i="10" l="1"/>
  <c r="C192" i="10"/>
  <c r="I139" i="10"/>
  <c r="I195" i="10" s="1"/>
  <c r="J195" i="10" l="1"/>
  <c r="D200" i="10" s="1"/>
  <c r="E90" i="15"/>
  <c r="D90" i="42" s="1"/>
  <c r="E88" i="15" l="1"/>
  <c r="D88" i="42" s="1"/>
  <c r="H234" i="10" l="1"/>
</calcChain>
</file>

<file path=xl/sharedStrings.xml><?xml version="1.0" encoding="utf-8"?>
<sst xmlns="http://schemas.openxmlformats.org/spreadsheetml/2006/main" count="4697" uniqueCount="928">
  <si>
    <t>Item</t>
  </si>
  <si>
    <t>Description</t>
  </si>
  <si>
    <t>Unit</t>
  </si>
  <si>
    <t>Quantity</t>
  </si>
  <si>
    <r>
      <t>Unit Price</t>
    </r>
    <r>
      <rPr>
        <sz val="6"/>
        <color theme="1"/>
        <rFont val="Arial"/>
        <family val="2"/>
      </rPr>
      <t>1</t>
    </r>
  </si>
  <si>
    <r>
      <t>Total Price</t>
    </r>
    <r>
      <rPr>
        <sz val="6"/>
        <color theme="1"/>
        <rFont val="Arial"/>
        <family val="2"/>
      </rPr>
      <t>1</t>
    </r>
  </si>
  <si>
    <t>Foreign Currency Portion [xxxxx]</t>
  </si>
  <si>
    <t>Foreign Currency Portion [xxx]</t>
  </si>
  <si>
    <t>3*</t>
  </si>
  <si>
    <t>1.1.1</t>
  </si>
  <si>
    <t>1.1.2</t>
  </si>
  <si>
    <t>1.1.4</t>
  </si>
  <si>
    <t>1.1.5</t>
  </si>
  <si>
    <t>1.1.6</t>
  </si>
  <si>
    <t>1.2.1</t>
  </si>
  <si>
    <t>1.2.2</t>
  </si>
  <si>
    <t>1.2.3</t>
  </si>
  <si>
    <t>1.2.4</t>
  </si>
  <si>
    <t>1.2.5</t>
  </si>
  <si>
    <t>1.2.6</t>
  </si>
  <si>
    <t>1.2.7</t>
  </si>
  <si>
    <t>1.2.8</t>
  </si>
  <si>
    <t>1.2.9</t>
  </si>
  <si>
    <t>1.2.10</t>
  </si>
  <si>
    <t>1.3.1</t>
  </si>
  <si>
    <t>1.3.2</t>
  </si>
  <si>
    <t>1.3.3</t>
  </si>
  <si>
    <t>1.3.4</t>
  </si>
  <si>
    <t>1.3.5</t>
  </si>
  <si>
    <t>1.3.6</t>
  </si>
  <si>
    <t>1.4.1</t>
  </si>
  <si>
    <t>1.4.2</t>
  </si>
  <si>
    <t>1.4.3</t>
  </si>
  <si>
    <t>1.4.4</t>
  </si>
  <si>
    <t>1.4.5</t>
  </si>
  <si>
    <t>1.4.6</t>
  </si>
  <si>
    <t>1.5.1</t>
  </si>
  <si>
    <t>1.5.2</t>
  </si>
  <si>
    <t>1.5.3</t>
  </si>
  <si>
    <t>per set of three</t>
  </si>
  <si>
    <t>Phase conductor, earthwire and OPGW cable, complete with repair sleeves and joints</t>
  </si>
  <si>
    <t>Set</t>
  </si>
  <si>
    <t>Earthwire sets, complete with all accessories</t>
  </si>
  <si>
    <t>Suspension set</t>
  </si>
  <si>
    <t>set</t>
  </si>
  <si>
    <t>Tension set</t>
  </si>
  <si>
    <t>OPGW sets, complete with all accessories, incl. armour rods and earth bounds</t>
  </si>
  <si>
    <t>Suspension set (including all fittings and accessories for surplus and to guide the OPGW to the joint box)</t>
  </si>
  <si>
    <t>Tension set (including all fittings and accessories for surplus and to guide the OPGW to the joint box)</t>
  </si>
  <si>
    <t>Dampers</t>
  </si>
  <si>
    <t>Vibration damper for phase conductor</t>
  </si>
  <si>
    <t>per span</t>
  </si>
  <si>
    <t>Spacer damper for phase conductor</t>
  </si>
  <si>
    <t>Vibration damper for earthwire</t>
  </si>
  <si>
    <t>Vibration damper for OPGW</t>
  </si>
  <si>
    <t>nos.</t>
  </si>
  <si>
    <t>Aerial Markers</t>
  </si>
  <si>
    <t>Mandatory Spare Parts and Tools</t>
  </si>
  <si>
    <t>km</t>
  </si>
  <si>
    <t>Local Currency Portion [BDT]</t>
  </si>
  <si>
    <t>7 = 4 x 5</t>
  </si>
  <si>
    <t>8 = 4 x 6</t>
  </si>
  <si>
    <t>Line Design</t>
  </si>
  <si>
    <t>Detailed line design including plan and profiles; conductor, earthwire and OPGW sag tension calculations; tower spotting, establishment of line schedule; Design of insulator strings, OPGW and earthwire attachments</t>
  </si>
  <si>
    <t>Lump sum</t>
  </si>
  <si>
    <t>2.1.1</t>
  </si>
  <si>
    <t>2.1.2</t>
  </si>
  <si>
    <t>2.1.3</t>
  </si>
  <si>
    <t>Foundation Design</t>
  </si>
  <si>
    <t>Foundation design for all soil types including additional soil investigation and additional soil resistivity measurement</t>
  </si>
  <si>
    <t>Survey and soil investigation works</t>
  </si>
  <si>
    <t>Survey Work</t>
  </si>
  <si>
    <t>Check survey in accordance with the requirements of the technical specification, incl. Full ground survey with change of route, if any, tower plotting and preparation and submission of route maps, profile drawings, SIMM documents, etc.</t>
  </si>
  <si>
    <t>Geotechnical Investigations incl. taking samples, logging and lab testing</t>
  </si>
  <si>
    <t>unit</t>
  </si>
  <si>
    <t>Soil resistivity tests (one per tower)</t>
  </si>
  <si>
    <t>per tower</t>
  </si>
  <si>
    <t>route km</t>
  </si>
  <si>
    <t>Documentation</t>
  </si>
  <si>
    <t>Establishment of as-built drawings, manuals and all requested documents as per specifications</t>
  </si>
  <si>
    <t>lump sum</t>
  </si>
  <si>
    <t>Miscellaneous</t>
  </si>
  <si>
    <t>General and other works and services, not mentioned before</t>
  </si>
  <si>
    <t>Transport of the material and equipment supplied from Employer's Country</t>
  </si>
  <si>
    <t>Insurance of material and equipment supplied from Employer's Country during transport</t>
  </si>
  <si>
    <t>Environmental and Social Services</t>
  </si>
  <si>
    <t>3.1.2</t>
  </si>
  <si>
    <t>3.1.1</t>
  </si>
  <si>
    <t>3.1.3</t>
  </si>
  <si>
    <t>3.1.4</t>
  </si>
  <si>
    <t>3.1.5</t>
  </si>
  <si>
    <t>3.1.6</t>
  </si>
  <si>
    <t>each</t>
  </si>
  <si>
    <r>
      <t>1</t>
    </r>
    <r>
      <rPr>
        <sz val="7"/>
        <color theme="1"/>
        <rFont val="Times New Roman"/>
        <family val="1"/>
      </rPr>
      <t xml:space="preserve">       </t>
    </r>
    <r>
      <rPr>
        <sz val="8"/>
        <color theme="1"/>
        <rFont val="Arial"/>
        <family val="2"/>
      </rPr>
      <t>Specify currencies in accordance with ITB 19.1 of the BDS. Create additional columns for up to a maximum of three foreign currencies, if so required.</t>
    </r>
  </si>
  <si>
    <r>
      <t>2</t>
    </r>
    <r>
      <rPr>
        <sz val="7"/>
        <color theme="1"/>
        <rFont val="Times New Roman"/>
        <family val="1"/>
      </rPr>
      <t xml:space="preserve">       </t>
    </r>
    <r>
      <rPr>
        <sz val="8"/>
        <color theme="1"/>
        <rFont val="Arial"/>
        <family val="2"/>
      </rPr>
      <t>Bidders shall enter a code representing the country of origin of all imported plant and equipment.</t>
    </r>
  </si>
  <si>
    <r>
      <t>3</t>
    </r>
    <r>
      <rPr>
        <sz val="7"/>
        <color theme="1"/>
        <rFont val="Times New Roman"/>
        <family val="1"/>
      </rPr>
      <t xml:space="preserve">       </t>
    </r>
    <r>
      <rPr>
        <sz val="8"/>
        <color theme="1"/>
        <rFont val="Arial"/>
        <family val="2"/>
      </rPr>
      <t>Definition of route km: Route km is the transmission line distance between two terminal points in plan view.  Route km is exclusive sag and other electrical clearances, elevation differences etc. The Contractor shall incorporate all such extra costs in his unit rate.</t>
    </r>
  </si>
  <si>
    <t>1. Specify currencies in accordance with ITB 19.1 of the BDS. Create additional columns for up to a maximum of three foreign currencies, if so required.</t>
  </si>
  <si>
    <t>(a)</t>
  </si>
  <si>
    <t xml:space="preserve">         -  40kg set</t>
  </si>
  <si>
    <t>(b)</t>
  </si>
  <si>
    <t xml:space="preserve">         -  80kg set</t>
  </si>
  <si>
    <t>(c)</t>
  </si>
  <si>
    <t xml:space="preserve">         -  120kg set</t>
  </si>
  <si>
    <t>Proto assembly of all type towers with all extensions to prove compliance with specification. Payment for successful test only.</t>
  </si>
  <si>
    <t>(d)</t>
  </si>
  <si>
    <t>(e)</t>
  </si>
  <si>
    <t>Testing of Foundations</t>
  </si>
  <si>
    <t>Individual Pile test including supply,install and test to prove compliance with technical specification, payment for successful test only (applicable for all tower types selected by the Employer's Engineer):</t>
  </si>
  <si>
    <t>Compression test</t>
  </si>
  <si>
    <t>per test</t>
  </si>
  <si>
    <t>Uplift test</t>
  </si>
  <si>
    <t>Pile Integrity test</t>
  </si>
  <si>
    <t>2.2.1</t>
  </si>
  <si>
    <t>2.2.2</t>
  </si>
  <si>
    <t>2.2.3</t>
  </si>
  <si>
    <t>3.2.1</t>
  </si>
  <si>
    <t>3.2.2</t>
  </si>
  <si>
    <t>3.2.3</t>
  </si>
  <si>
    <t>3.2.4</t>
  </si>
  <si>
    <t>3.2.5</t>
  </si>
  <si>
    <t>3.2.6</t>
  </si>
  <si>
    <t>3.2.7</t>
  </si>
  <si>
    <t>3.2.8</t>
  </si>
  <si>
    <t>3.2.9</t>
  </si>
  <si>
    <t>3.2.10</t>
  </si>
  <si>
    <t>3.3.1</t>
  </si>
  <si>
    <t>3.3.2</t>
  </si>
  <si>
    <t>3.3.3</t>
  </si>
  <si>
    <t>3.3.4</t>
  </si>
  <si>
    <t>3.3.5</t>
  </si>
  <si>
    <t>3.3.6</t>
  </si>
  <si>
    <t>3.4.1</t>
  </si>
  <si>
    <t>3.4.2</t>
  </si>
  <si>
    <t>3.4.3</t>
  </si>
  <si>
    <t>3.4.4</t>
  </si>
  <si>
    <t>3.4.5</t>
  </si>
  <si>
    <t>3.4.6</t>
  </si>
  <si>
    <t>3.5.1</t>
  </si>
  <si>
    <t>3.5.2</t>
  </si>
  <si>
    <t>3.5.3</t>
  </si>
  <si>
    <t>2.2.4</t>
  </si>
  <si>
    <t>2.2.5</t>
  </si>
  <si>
    <t>2.3.1</t>
  </si>
  <si>
    <t>2.3.2</t>
  </si>
  <si>
    <t>2.3.3</t>
  </si>
  <si>
    <t>2.3.4</t>
  </si>
  <si>
    <t>2.3.5</t>
  </si>
  <si>
    <t>2.4.1</t>
  </si>
  <si>
    <t>2.4.2</t>
  </si>
  <si>
    <t>2.4.3</t>
  </si>
  <si>
    <t>Level 2</t>
  </si>
  <si>
    <t>Level 4</t>
  </si>
  <si>
    <t>borehole</t>
  </si>
  <si>
    <t>Erection of earthwire connection from terminal tower to substation gantry</t>
  </si>
  <si>
    <t>Erection of OPGW connection from terminal tower to substation Gantry/Mast</t>
  </si>
  <si>
    <t>Additional counterpoise earthing in accordance with requirement of the Technical specification</t>
  </si>
  <si>
    <t>Miscellaneous Rates for works certified by the Engineer in accordance with method of Payment</t>
  </si>
  <si>
    <t>Additional Excavation</t>
  </si>
  <si>
    <t>Additional Concrete</t>
  </si>
  <si>
    <t>Additional Reinforcement</t>
  </si>
  <si>
    <t>Extra for surface resisting cement per cu.m of concrete</t>
  </si>
  <si>
    <t>Additional Boring (500mm diameter)</t>
  </si>
  <si>
    <t>(f)</t>
  </si>
  <si>
    <t>Additional Boring (600mm diameter)</t>
  </si>
  <si>
    <t>(g)</t>
  </si>
  <si>
    <t>Additional Boring (750mm diameter)</t>
  </si>
  <si>
    <t>(h)</t>
  </si>
  <si>
    <t>Sand Filling</t>
  </si>
  <si>
    <t xml:space="preserve">1 Specify currencies in accordance with ITB 19.1 of the BDS. Create additional columns for up to a maximum of three foreign currencies, if so required.
</t>
  </si>
  <si>
    <t>per wire</t>
  </si>
  <si>
    <t>per meter</t>
  </si>
  <si>
    <t>cu.m</t>
  </si>
  <si>
    <t>kg</t>
  </si>
  <si>
    <t>rm</t>
  </si>
  <si>
    <t>Pile Foundation for Soil Category-2</t>
  </si>
  <si>
    <t>Pile Foundation for Soil Category-3</t>
  </si>
  <si>
    <t>Pile Foundation for Soil Category-4</t>
  </si>
  <si>
    <t>Boreholes for geotechnical investigation, incl. laboratory test, borehole logs, sampling and interpretive report as per geotechnical specification</t>
  </si>
  <si>
    <t>2 As described in SCC 22.2.7</t>
  </si>
  <si>
    <r>
      <t>Country of origin</t>
    </r>
    <r>
      <rPr>
        <b/>
        <vertAlign val="superscript"/>
        <sz val="9"/>
        <color theme="1"/>
        <rFont val="Arial"/>
        <family val="2"/>
      </rPr>
      <t>2</t>
    </r>
  </si>
  <si>
    <t>3 These costs are fixed ceiling and will be included in total price. But the payment shall be at actual upon submission of relevant documents.</t>
  </si>
  <si>
    <t>Name of Bidder</t>
  </si>
  <si>
    <t>Signature of Bidder</t>
    <phoneticPr fontId="3"/>
  </si>
  <si>
    <t>Country of Origin Declaration Form</t>
    <phoneticPr fontId="3"/>
  </si>
  <si>
    <t xml:space="preserve">Item </t>
    <phoneticPr fontId="3"/>
  </si>
  <si>
    <t>Description</t>
    <phoneticPr fontId="3"/>
  </si>
  <si>
    <t>Code</t>
    <phoneticPr fontId="3"/>
  </si>
  <si>
    <t>Country</t>
    <phoneticPr fontId="3"/>
  </si>
  <si>
    <t xml:space="preserve"> Total Columns 7 &amp; 8 to be carried forward to Schedule No. 5 - Grand Summary</t>
  </si>
  <si>
    <t>Local Currency  [BDT]</t>
  </si>
  <si>
    <t>Foreign Currency  [xxx]</t>
  </si>
  <si>
    <t>Taxes and Duties</t>
  </si>
  <si>
    <t>Foreign Currency  [xxx]
CIP</t>
  </si>
  <si>
    <t>CIP</t>
  </si>
  <si>
    <t>8= 5 x 7</t>
  </si>
  <si>
    <t xml:space="preserve"> Total Columns 8  to be carried forward to Schedule No. 5 - Grand Summary</t>
  </si>
  <si>
    <t>2. Bidder shall quote the amount considering clause 14.1 of section 8(Special Conditions of Contract), Volume 1 of 3 of the bidding document. The amount quoted by bidder is subject to arithmatic correction by Employer as required.</t>
  </si>
  <si>
    <t>4.Bidder shall quote the amount considering clause 14.1 of section 8(Special Conditions of Contract), Volume 1 of 3 of the bidding document. The amount quoted by bidder is subject to arithmatic correction by Employer as required.</t>
  </si>
  <si>
    <r>
      <t>Total Price</t>
    </r>
    <r>
      <rPr>
        <b/>
        <vertAlign val="superscript"/>
        <sz val="9"/>
        <color theme="1"/>
        <rFont val="Arial"/>
        <family val="2"/>
      </rPr>
      <t>1</t>
    </r>
  </si>
  <si>
    <t>2.1.4</t>
  </si>
  <si>
    <t>2.1.5</t>
  </si>
  <si>
    <t>Local Currency in BDT</t>
  </si>
  <si>
    <t>Tower type "2DL"</t>
  </si>
  <si>
    <t>Tower type "2D1"</t>
  </si>
  <si>
    <t>Overland Portion</t>
  </si>
  <si>
    <t>Tower type 2DL Standard</t>
  </si>
  <si>
    <t>1.1.7</t>
  </si>
  <si>
    <t>Tower type 2DL+1.5 m</t>
  </si>
  <si>
    <t>Tower type 2DL+3 m</t>
  </si>
  <si>
    <t>Tower type 2DL+4.5 m</t>
  </si>
  <si>
    <t>Tower type 2DL+6 m</t>
  </si>
  <si>
    <t>Tower type 2DL+9 m</t>
  </si>
  <si>
    <t>Tower type 2DL+12 m</t>
  </si>
  <si>
    <t>Tower type 2D1 Standard</t>
  </si>
  <si>
    <t>Tower type 2D1 +1.5 m</t>
  </si>
  <si>
    <t>Tower type 2D1 +3 m</t>
  </si>
  <si>
    <t>Tower type 2D1 +4.5 m</t>
  </si>
  <si>
    <t>Tower type 2D1 +6 m</t>
  </si>
  <si>
    <t>Tower type 2D1 +9 m</t>
  </si>
  <si>
    <t>Tower type 2D1 +12 m</t>
  </si>
  <si>
    <t>Tower type 2D1 +15 m</t>
  </si>
  <si>
    <t>Tower type 2D1 +18 m</t>
  </si>
  <si>
    <t>Tower type 2D1 +21 m</t>
  </si>
  <si>
    <t>Tower type "2D25"</t>
  </si>
  <si>
    <t>Tower type 2D25 +1.5 m</t>
  </si>
  <si>
    <t>Tower type 2D25 +4.5 m</t>
  </si>
  <si>
    <t>Tower type 2D25 +6 m</t>
  </si>
  <si>
    <t>Tower type 2D25 +9 m</t>
  </si>
  <si>
    <t>Tower type 2D25 +12 m</t>
  </si>
  <si>
    <t>Tower type 2D25 +15 m</t>
  </si>
  <si>
    <t>1.3.7</t>
  </si>
  <si>
    <t>1.3.8</t>
  </si>
  <si>
    <t>Tower type "2DT6"</t>
  </si>
  <si>
    <t>1.4.7</t>
  </si>
  <si>
    <t>1.4.8</t>
  </si>
  <si>
    <t>Tower type "2D9"</t>
  </si>
  <si>
    <t>Tower type 2D9+9 m</t>
  </si>
  <si>
    <t>7x4.00mm equivalent OPGW inclusive of joint boxes, fixing clamps, fusion splices and connections to the joint boxes. One OPGW earthwire on the line.</t>
  </si>
  <si>
    <t>7x4.00mm earthwire. One earthwire on the line.</t>
  </si>
  <si>
    <t>a) Single suspension string,  120 kN  -disc only</t>
  </si>
  <si>
    <t>b) Single suspension string,  120 kN  -fittings only</t>
  </si>
  <si>
    <t>a) Single suspension string (Heavy Suspension),  210 kN  -disc only</t>
  </si>
  <si>
    <t>a) Single suspension string (Heavy Suspension),  210 kN  -fittings only</t>
  </si>
  <si>
    <t>a) Single tension string, upright low duty 120kN- disc only</t>
  </si>
  <si>
    <t>b) Single tension string, upright low duty 120kN- fittings only</t>
  </si>
  <si>
    <t>a) Single tension string, inverted low duty 120kN -discs only</t>
  </si>
  <si>
    <t>b) Single tension string, inverted low duty 120kN -fittings only</t>
  </si>
  <si>
    <t>Counterweights for 210kN suspension insulator sets complete with yoke plate attachment bolts to be used for 2D1 towers:</t>
  </si>
  <si>
    <t>3.1.7</t>
  </si>
  <si>
    <t>3.1.8</t>
  </si>
  <si>
    <t>Painting of tower having height more than 60 meter in accordance with the requirements of the Technical Specification</t>
  </si>
  <si>
    <t>Painting of tower (Reflecting Paint) upto 3 meter in submerge area in accordance with the requirements of the Technical Specification</t>
  </si>
  <si>
    <t>Galvenized Tower Steel</t>
  </si>
  <si>
    <t>Fabricated</t>
  </si>
  <si>
    <t>Non-fabricated</t>
  </si>
  <si>
    <t>ton</t>
  </si>
  <si>
    <t>Insulator and Fittings</t>
  </si>
  <si>
    <t>Insulator sets complete with insulators and all hardware fittings including suspension clamps, tension dead ends,armour rods, arcing horn. Arcing ring etc</t>
  </si>
  <si>
    <t>Phase conductor, earthwire, OPGW &amp; Fittings</t>
  </si>
  <si>
    <t>Earthwire 7x4.00mm</t>
  </si>
  <si>
    <t>Midspan Joint for 7x4.00mm earthwire</t>
  </si>
  <si>
    <t>Suspension set for 7x4.00mm earthwire</t>
  </si>
  <si>
    <t>Tension set for 7x4.00mm earthwire</t>
  </si>
  <si>
    <t>Vibration damper for 7x4.00mm earthwire</t>
  </si>
  <si>
    <t>7x4.00mm Equivalent OPGW</t>
  </si>
  <si>
    <t>Suspension set for 7x4.00mm Equivalent OPGW</t>
  </si>
  <si>
    <t>Tension set for 7x4.00mm Equivalent OPGW</t>
  </si>
  <si>
    <t>Vibration damper for 7x4.00mm Equivalent OPGW</t>
  </si>
  <si>
    <t>Temporary earthing equipment</t>
  </si>
  <si>
    <t>Motorised jointing compressor for conductor complete with dies suitable for conductors &amp; earthwires to be used for this Contract</t>
  </si>
  <si>
    <t>Lot</t>
  </si>
  <si>
    <t>6 nos. per crossarm ( 2nos. For inner and four nos. for outer</t>
  </si>
  <si>
    <t>5.1.1</t>
  </si>
  <si>
    <t>5.1.2</t>
  </si>
  <si>
    <t>5.1.3</t>
  </si>
  <si>
    <t>5.2.1</t>
  </si>
  <si>
    <t>2DL</t>
  </si>
  <si>
    <t>2D1</t>
  </si>
  <si>
    <t>2D25</t>
  </si>
  <si>
    <t>2DT6</t>
  </si>
  <si>
    <t>2D9</t>
  </si>
  <si>
    <t>2.6.1</t>
  </si>
  <si>
    <t>2.6.2</t>
  </si>
  <si>
    <t>2.6.3</t>
  </si>
  <si>
    <t>2.6.4</t>
  </si>
  <si>
    <t>2.6.5</t>
  </si>
  <si>
    <t>3.3.7</t>
  </si>
  <si>
    <t>3.3.8</t>
  </si>
  <si>
    <t>3.4.7</t>
  </si>
  <si>
    <t>3.4.8</t>
  </si>
  <si>
    <t>3.6.1</t>
  </si>
  <si>
    <t>3.6.2</t>
  </si>
  <si>
    <t>3.6.3</t>
  </si>
  <si>
    <t>3.6.4</t>
  </si>
  <si>
    <t>3.6.5</t>
  </si>
  <si>
    <t>7x4.00mm equivalent , 48 fibres OPGW, including joint box, Tension and semi-tension joints, suspension clamps, armour rods and dampers,Sagging and clipping, Installation of intermediate junction boxes and terminal junction boxes at substation gantries ,Earthing jumpers. One OPGW earthwire on the line.</t>
  </si>
  <si>
    <r>
      <t>One 7x4.00mm earthwire including Compressed dead-ends, compression junction sleeves suspension clamps, armour rods and dampers,Sagging and clipping, Earthing jumpers, warning sphere(</t>
    </r>
    <r>
      <rPr>
        <b/>
        <sz val="9"/>
        <rFont val="Arial"/>
        <family val="2"/>
      </rPr>
      <t>if required</t>
    </r>
    <r>
      <rPr>
        <sz val="9"/>
        <rFont val="Arial"/>
        <family val="2"/>
      </rPr>
      <t>)</t>
    </r>
  </si>
  <si>
    <t>Tower type 2DT6 Standard</t>
  </si>
  <si>
    <t>Tower type 2DT6+1.5 m</t>
  </si>
  <si>
    <t>Tower type 2DT6+3 m</t>
  </si>
  <si>
    <t>Tower type 2DT6+4.5 m</t>
  </si>
  <si>
    <t>Tower type 2DT6+6 m</t>
  </si>
  <si>
    <t>Tower type 2DT6+9 m</t>
  </si>
  <si>
    <t>Tower type 2DT6+12 m</t>
  </si>
  <si>
    <t>Tower type 2DT6+15 m</t>
  </si>
  <si>
    <r>
      <t>Costs and Expenses related to test witness</t>
    </r>
    <r>
      <rPr>
        <vertAlign val="superscript"/>
        <sz val="9"/>
        <rFont val="Arial"/>
        <family val="2"/>
      </rPr>
      <t>3</t>
    </r>
    <r>
      <rPr>
        <sz val="9"/>
        <rFont val="Arial"/>
        <family val="2"/>
      </rPr>
      <t>(Provisional Sum)</t>
    </r>
  </si>
  <si>
    <t>Tower type 2D25+3 m</t>
  </si>
  <si>
    <t>Tower type 2D25 Standard</t>
  </si>
  <si>
    <t>Tower type 2DL+15 m</t>
  </si>
  <si>
    <t>1.5.4</t>
  </si>
  <si>
    <t>1.5.5</t>
  </si>
  <si>
    <t>1.5.6</t>
  </si>
  <si>
    <t>1.5.7</t>
  </si>
  <si>
    <t>1.5.8</t>
  </si>
  <si>
    <t>Auxiliary crossarm for tower type 2DT6</t>
  </si>
  <si>
    <t>Air craft obstruction lights solar powered complete with lamps, solar, panels, batteries, control equipment cables, support framework, tower work platform etc.</t>
  </si>
  <si>
    <t>Aircraft warning spheres</t>
  </si>
  <si>
    <t>Bird diverters</t>
  </si>
  <si>
    <t>Bird guards, one bird guard per each crossarm applied on intermediate towers</t>
  </si>
  <si>
    <t>Piled Foundation with 2.0m raised chimney for any Soil Category</t>
  </si>
  <si>
    <t>Piled Foundation with 1.0m raised chimney for any Soil Category</t>
  </si>
  <si>
    <t>2.5.1</t>
  </si>
  <si>
    <t>2.5.2</t>
  </si>
  <si>
    <t>2.5.3</t>
  </si>
  <si>
    <t>2.5.4</t>
  </si>
  <si>
    <t>2.5.5</t>
  </si>
  <si>
    <t>3.5.4</t>
  </si>
  <si>
    <t>3.5.5</t>
  </si>
  <si>
    <t>3.5.6</t>
  </si>
  <si>
    <t>3.5.7</t>
  </si>
  <si>
    <t>3.5.8</t>
  </si>
  <si>
    <t xml:space="preserve"> </t>
  </si>
  <si>
    <t>Tower type 2D9 Standard</t>
  </si>
  <si>
    <t>Tower type 2D9+1.5 m</t>
  </si>
  <si>
    <t>Tower type 2D9+3 m</t>
  </si>
  <si>
    <t>Tower type 2D9+4.5 m</t>
  </si>
  <si>
    <t>Tower type 2D9+6 m</t>
  </si>
  <si>
    <t>Tower type 2D9+12 m</t>
  </si>
  <si>
    <t>Tower type 2D9+15 m</t>
  </si>
  <si>
    <r>
      <t>Total Tax and VAT deductable at source(TDS &amp; VDS) under the schedule 4B(to be quoted in the currency similar as above)</t>
    </r>
    <r>
      <rPr>
        <vertAlign val="superscript"/>
        <sz val="9"/>
        <color theme="1"/>
        <rFont val="Arial"/>
        <family val="2"/>
      </rPr>
      <t>4</t>
    </r>
  </si>
  <si>
    <t>Stringing of double/four circuit line, two conductors per phase, 1 OPGW and 1 conventional earthwire (length approx. Route km)</t>
  </si>
  <si>
    <t>2.4.4</t>
  </si>
  <si>
    <t>2.4.5</t>
  </si>
  <si>
    <t xml:space="preserve">GRAND TOTAL </t>
  </si>
  <si>
    <t>6=4*5</t>
  </si>
  <si>
    <t>Local Currency  Portion [BDT]</t>
  </si>
  <si>
    <t>Foreign Currency  Portion [xxx]</t>
  </si>
  <si>
    <t>Insulator strings, with associated suspension and tension clamps for twin ACSR Mallard Conductor</t>
  </si>
  <si>
    <t>Midspan Joint for "ACSR Mallard " conductor</t>
  </si>
  <si>
    <t>120kN single suspension Insulators set for "ACSR Mallard" - Complete Assembly</t>
  </si>
  <si>
    <t>120kN jumper suspension set for "ACSR Mallard" - Complete Assembly</t>
  </si>
  <si>
    <t>Phase conductor "ACSR Mallard" conductor</t>
  </si>
  <si>
    <t>Repair sleeve for "ACSR Mallard" conductor</t>
  </si>
  <si>
    <t>Route km</t>
  </si>
  <si>
    <t>Auxiliary Crossarm for pole type 2DT6P</t>
  </si>
  <si>
    <t>Pole Foundation</t>
  </si>
  <si>
    <t xml:space="preserve">Pole Erection </t>
  </si>
  <si>
    <t>Cross-arm Erection</t>
  </si>
  <si>
    <t>Schedule No. 5 Grand Summary</t>
  </si>
  <si>
    <t>Schedule No. 6. Recommended Spare Parts</t>
  </si>
  <si>
    <t>5.2.2</t>
  </si>
  <si>
    <t>210kN Single tension set for "ACSR Mallard" - Complete Assembly</t>
  </si>
  <si>
    <t>Spacer Damper for "ACSR Mallard"</t>
  </si>
  <si>
    <t>Jumper Spacer for "ACSR Mallard"</t>
  </si>
  <si>
    <t>Painting of towers including bottom part of tower</t>
  </si>
  <si>
    <t>1.Supply of 230 kV double circuit towers, complete with all stubs, nuts, bolts, locking nuts, washers, phase conductors and earthwire, swivels/shackles, step bolts, tower notice and identification plates, ACDs, protective coating, earthing, etc.</t>
  </si>
  <si>
    <t>Pole</t>
  </si>
  <si>
    <t>1.6.1</t>
  </si>
  <si>
    <t>1.6.2</t>
  </si>
  <si>
    <t>1.6.3</t>
  </si>
  <si>
    <t>1.6.4</t>
  </si>
  <si>
    <t xml:space="preserve">River Crossing Portion </t>
  </si>
  <si>
    <t>Tower type 2DR</t>
  </si>
  <si>
    <t>Tower type 2DR Standard</t>
  </si>
  <si>
    <t>Tower type 2DAX</t>
  </si>
  <si>
    <t>Tower type 2DAX Standard</t>
  </si>
  <si>
    <t>River Crossing Portion</t>
  </si>
  <si>
    <t>a) Single tension string,2x210kN  -disc only</t>
  </si>
  <si>
    <t>b) Single tension string,2x210kN  -fittings only</t>
  </si>
  <si>
    <t>4.1.1</t>
  </si>
  <si>
    <t>4.1.2</t>
  </si>
  <si>
    <t>4.2.1</t>
  </si>
  <si>
    <t>4.2.2</t>
  </si>
  <si>
    <t>a) 210kN twin suspension Insulators Set (2x210kN) for River Crossing Portion of Twin ACSR  Mallard Conductor - disc only</t>
  </si>
  <si>
    <t>b) 210kN twin suspension Insulators Fittings Set(2x210kN) for River Crossing Portion of Twin ACSR Mallard Conductor - hardware fittings only</t>
  </si>
  <si>
    <t>a) 300kN twin tension Insulators Set (2x300kN) for River Cossing Portion of Twin ACSR Mallard Conductor - disc only</t>
  </si>
  <si>
    <t>b) 300kN twin tension Insulators Fittings Set for(2x300kN) River Crossing Portion of Twin ACSR Mallard Conductor - hardware fittings only</t>
  </si>
  <si>
    <t>Over Land Portion</t>
  </si>
  <si>
    <t>6.1.1</t>
  </si>
  <si>
    <t>6.1.2</t>
  </si>
  <si>
    <t>1.Supply of 132 kV double circuit towers, complete with all stubs, nuts, bolts, locking nuts, washers, phase conductors and earthwire, swivels/shackles, step bolts, tower notice and identification plates, ACDs, protective coating, earthing, etc.</t>
  </si>
  <si>
    <t>Tower type 1DL Standard</t>
  </si>
  <si>
    <t>Tower type "1D1"</t>
  </si>
  <si>
    <t>Tower type "1D25"</t>
  </si>
  <si>
    <t>Tower type "1DT6"</t>
  </si>
  <si>
    <t>Pole type 1DLP</t>
  </si>
  <si>
    <t>Pole type 1D1P</t>
  </si>
  <si>
    <t>Pole type 1D25P</t>
  </si>
  <si>
    <t>Pole type 1DT6P</t>
  </si>
  <si>
    <t>Tower type 1DL+1.5 m</t>
  </si>
  <si>
    <t>Tower type 1DL+3 m</t>
  </si>
  <si>
    <t>Tower type 1DL+4.5 m</t>
  </si>
  <si>
    <t>Tower type 1DL+6 m</t>
  </si>
  <si>
    <t>Tower type 1DL+9 m</t>
  </si>
  <si>
    <t>Tower type 1D1 Standard</t>
  </si>
  <si>
    <t>Tower type 1D1 +1.5 m</t>
  </si>
  <si>
    <t>Tower type 1D1 +3 m</t>
  </si>
  <si>
    <t>Tower type 1D1 +4.5 m</t>
  </si>
  <si>
    <t>Tower type 1D1 +6 m</t>
  </si>
  <si>
    <t>Tower type 1D1 +9 m</t>
  </si>
  <si>
    <t>Tower type 1D1 +12 m</t>
  </si>
  <si>
    <t>Tower type 1D25 Standard</t>
  </si>
  <si>
    <t>Tower type 1D25 +1.5 m</t>
  </si>
  <si>
    <t>Tower type 1D25+3 m</t>
  </si>
  <si>
    <t>Tower type 1D25 +9 m</t>
  </si>
  <si>
    <t>Tower type 1DT6+1.5 m</t>
  </si>
  <si>
    <t>Tower type 1DT6 Standard</t>
  </si>
  <si>
    <t>Tower type 1DT6+3 m</t>
  </si>
  <si>
    <t>Tower type 1DT6+4.5 m</t>
  </si>
  <si>
    <t>Tower type 1DT6+6 m</t>
  </si>
  <si>
    <t>Tower type 1DT6+9 m</t>
  </si>
  <si>
    <t>a) Single suspension string (Heavy Suspension),  120 kN  -disc only</t>
  </si>
  <si>
    <t>a) Single tension string, 120kN  -disc only</t>
  </si>
  <si>
    <t>b) Single tension string, 120kN  -fittings only</t>
  </si>
  <si>
    <t>a) Single tension string, upright low duty 70kN- disc only</t>
  </si>
  <si>
    <t>b) Single tension string, upright low duty 70kN- fittings only</t>
  </si>
  <si>
    <t>a) Single tension string, inverted low duty 70kN -discs only</t>
  </si>
  <si>
    <t>b) Single tension string, inverted low duty 70kN -fittings only</t>
  </si>
  <si>
    <t>Counterweights for 120kN suspension insulator sets complete with yoke plate attachment bolts to be used for 1D1 towers:</t>
  </si>
  <si>
    <t>a) Single suspension string (Heavy Suspension),  120 kN  -fittings only</t>
  </si>
  <si>
    <t>"ACSR Grosbeak" Phase Conductor (3 Phase, Double Circuit, Single Conductor per phase on the line)</t>
  </si>
  <si>
    <t>7x3.25mm equivalent OPGW inclusive of joint boxes, fixing clamps, fusion splices and connections to the joint boxes. One OPGW earthwire on the line.</t>
  </si>
  <si>
    <t>7x3.25mm earthwire. One earthwire on the line.</t>
  </si>
  <si>
    <t>"ACSR Mallard" Phase Conductor (3 Phase, Double Circuit, Twin Conductor per phase on the line)</t>
  </si>
  <si>
    <t>Midspan Joint for 7x3.25mm earthwire</t>
  </si>
  <si>
    <t>7x3.25mm Equivalent OPGW</t>
  </si>
  <si>
    <t>Suspension set for 7x3.25mm Equivalent OPGW</t>
  </si>
  <si>
    <t>Tension set for 7x3.25mm Equivalent OPGW</t>
  </si>
  <si>
    <t>Vibration damper for 7x3.25mm Equivalent OPGW</t>
  </si>
  <si>
    <t>Supply of 132 kV Double circuit towers, complete with all stubs, nuts, bolts, locking nuts, washers, phase conductors and earthwire, swivels/shackles, step bolts, tower notice and identification plates, ACDs, protective coating, earthing, etc.</t>
  </si>
  <si>
    <t>Tower Type 1DT6</t>
  </si>
  <si>
    <t>Tower Type 1DT6+6.0 m</t>
  </si>
  <si>
    <t>Tower Type 1DT6+9.0 m</t>
  </si>
  <si>
    <t>Supply of 132 kV Four circuit towers, complete with all stubs, nuts, bolts, locking nuts, washers, phase conductors and earthwire, swivels/shackles, step bolts, tower notice and identification plates, ACDs, protective coating, earthing, etc.</t>
  </si>
  <si>
    <t>Tower Type 1QL</t>
  </si>
  <si>
    <t>Tower Type 1QL+9.0 m</t>
  </si>
  <si>
    <t>Tower Type 1Q15</t>
  </si>
  <si>
    <t>Tower type 1Q15 +15.0 m</t>
  </si>
  <si>
    <t>Tower Type 1Q30</t>
  </si>
  <si>
    <t>Tower type 1Q30 +9.0 m</t>
  </si>
  <si>
    <t>Tower Type 1QT6</t>
  </si>
  <si>
    <t>Tower Type 1QT6+9.0 m</t>
  </si>
  <si>
    <t>Auxiliary Crossarm for tower</t>
  </si>
  <si>
    <t>Auxiliary Crossarm for Tower Type 1QT6</t>
  </si>
  <si>
    <t>Per tower</t>
  </si>
  <si>
    <t>pcs.</t>
  </si>
  <si>
    <t>Painting of 60 meter and over tower in accordance with the requirements of the Technical Specification</t>
  </si>
  <si>
    <t>NIL</t>
  </si>
  <si>
    <t>Optical fibre ground wire, 24 fibres 7×3.25 steel earthwire equivalent OPGW</t>
  </si>
  <si>
    <t>OPGW 24 fibres suspension set</t>
  </si>
  <si>
    <t>OPGW 24 fibres tension set</t>
  </si>
  <si>
    <t>OPGW junction box</t>
  </si>
  <si>
    <t>pcs</t>
  </si>
  <si>
    <t>Bird guard</t>
  </si>
  <si>
    <t>Terminal ground resistance tester (tools)</t>
  </si>
  <si>
    <t>Country of Origin Declaration Form</t>
    <phoneticPr fontId="3"/>
  </si>
  <si>
    <t xml:space="preserve">Item </t>
    <phoneticPr fontId="3"/>
  </si>
  <si>
    <t>"ACSR Grosbeak equivalent ACCC" (four circuit line, all circuits erected, one conductors per phase) [3]</t>
  </si>
  <si>
    <t>Insulator strings, with associated suspension and tension clamps for single "ACSR Grosbeak equivalent ACCC "  Conductor</t>
  </si>
  <si>
    <t>a) 70kN suspension Insulators set for single "ACSR Grosbeak equivalent ACCC" Conductor (Suspension) - disc only</t>
  </si>
  <si>
    <t>b) 70kN suspension Insulators set for single "ACSR Grosbeak equivalent ACCC" Conductor (Suspension) - hardware fittings only</t>
  </si>
  <si>
    <t>a) 120kN tension Insulators Set for single "ACSR Grosbeak equivalent ACCC'' Conductor - disc only</t>
  </si>
  <si>
    <t>b) 120kN tension Insulators Set for single "ACSR Grosbeak  equivalent ACCC'' Conductor - hardware fittings only</t>
  </si>
  <si>
    <t>a) 70kN jumper suspension Insulators Set forsingle "ACSR Grosbeak  equivalent ACCC" Conductor - disc only</t>
  </si>
  <si>
    <t>b) 70kN jumper suspension Insulators Set forsingle "ACSR Grosbeak  equivalent ACCC" Conductor - hardware fittings only</t>
  </si>
  <si>
    <t>a) 70kN single upright low duty Insulators Set for single "ACSR Grosbeak  equivalent ACCC" Conductor - disc only</t>
  </si>
  <si>
    <t>a) 70kN single inverted low duty Insulators Set for single "ACSR Grosbeak  equivalent ACCC" Conductor - disc only</t>
  </si>
  <si>
    <t>b) 70kN single upright low duty Insulators Set for single "ACSR Grosbeak  equivalent ACCC" Conductor - hardware fittings only</t>
  </si>
  <si>
    <t>b) 70kN single inverted low duty Insulators Fittings Set  for single "ACSR Grosbeak  equivalent ACCC" Conductor - hardware fittings only</t>
  </si>
  <si>
    <t>Conductor "ACSR Grosbeak equivalent ACCC"  type</t>
  </si>
  <si>
    <t>b) 120kN tension Insulators Set for single "ACSR Grosbeak equivalent ACCC'' Conductor - hardware fittings only</t>
  </si>
  <si>
    <t xml:space="preserve">Vibration damper for phase conductor  single "ACSR Grosbeakequivalent ACCC"  Conductor </t>
  </si>
  <si>
    <t xml:space="preserve">Repair sleeve for conductor -  single "ACSR Grosbeak equivalent ACCC" Conductor </t>
  </si>
  <si>
    <t xml:space="preserve">Midspan joints for conductor  single "ACSR Grosbeak equivalent ACCC Conductor" Conductor </t>
  </si>
  <si>
    <t xml:space="preserve">Unit EXW Price1 </t>
  </si>
  <si>
    <t>Total EXW Price</t>
  </si>
  <si>
    <t>Sales and Other Taxes</t>
  </si>
  <si>
    <t>1DL</t>
  </si>
  <si>
    <t>1D1</t>
  </si>
  <si>
    <t>1D25</t>
  </si>
  <si>
    <t>1DT6</t>
  </si>
  <si>
    <t>1QL</t>
  </si>
  <si>
    <t>1Q15</t>
  </si>
  <si>
    <t>1Q30</t>
  </si>
  <si>
    <t>1QT6</t>
  </si>
  <si>
    <t>1DLP</t>
  </si>
  <si>
    <t>1D1P</t>
  </si>
  <si>
    <t>1D25P</t>
  </si>
  <si>
    <t>1DT6P</t>
  </si>
  <si>
    <t>Tower/Pole Test</t>
  </si>
  <si>
    <t>Proto assembly of all type poles with all extensions to prove compliance with specification. Payment for successful test only.</t>
  </si>
  <si>
    <t>2.7.1</t>
  </si>
  <si>
    <t>3.7.1</t>
  </si>
  <si>
    <t>Conductor "ACSR Mallard" Phase Conductor (3 Phase, Double Circuit, Twin Conductor per phase on the line)"
Installation of insulation strings, compressed dead-ends, compression junction sleeves, suspension clamps, Sagging and clipping, Installation of armour rods and Dampers, Pilot strings and jumpers and any other works required as per specification.</t>
  </si>
  <si>
    <t>Tower type "1DL"</t>
  </si>
  <si>
    <t>Pile Foundation for any Soil Category- Pole type 1DLP</t>
  </si>
  <si>
    <t>Pile Foundation for any Soil Category-Pole type 1D1P</t>
  </si>
  <si>
    <t>Pile Foundation for any Soil Category-Pole type 1D25P</t>
  </si>
  <si>
    <t>Pile Foundation for any Soil Category-Pole type 1DT6P</t>
  </si>
  <si>
    <t>Tower Type "1QL"</t>
  </si>
  <si>
    <t>Tower Type "1Q15"</t>
  </si>
  <si>
    <t>Tower Type "1Q30"</t>
  </si>
  <si>
    <t>Tower Type "1QT6"</t>
  </si>
  <si>
    <t>2.8.1</t>
  </si>
  <si>
    <t>Tower type 1QL+9 m</t>
  </si>
  <si>
    <t>3.6.6</t>
  </si>
  <si>
    <t>3.6.7</t>
  </si>
  <si>
    <t>3.6.8</t>
  </si>
  <si>
    <t>Tower type 1Q15+9 m</t>
  </si>
  <si>
    <t>Tower type 1Q30+9 m</t>
  </si>
  <si>
    <t>3.8.1</t>
  </si>
  <si>
    <t>Tower type 1QT6+9 m</t>
  </si>
  <si>
    <t>Tower type "4D1"</t>
  </si>
  <si>
    <t>1.3.9</t>
  </si>
  <si>
    <t>1.3.10</t>
  </si>
  <si>
    <t>6.1.3</t>
  </si>
  <si>
    <t>6.1.4</t>
  </si>
  <si>
    <t>6.1.5</t>
  </si>
  <si>
    <t>8.1.1</t>
  </si>
  <si>
    <t>8.1.2</t>
  </si>
  <si>
    <t>8.1.3</t>
  </si>
  <si>
    <t>Phase conductor "ACSR Grosbeak" conductor</t>
  </si>
  <si>
    <t>Midspan Joint for "ACSR Grosbeak " conductor</t>
  </si>
  <si>
    <t>Repair sleeve for "ACSR Grosbeak" conductor</t>
  </si>
  <si>
    <t>Payment of compensation for using private land to construct transmission line towers [based on area of tower footprint]</t>
  </si>
  <si>
    <t>Payment of compensation for lines (for affected trees, crops etc. on the Right of Way and at the substation ends)</t>
  </si>
  <si>
    <t>Pile Foundation for any Soil Category with 1/2 m raised chimney</t>
  </si>
  <si>
    <t>3.3.9</t>
  </si>
  <si>
    <t>3.3.10</t>
  </si>
  <si>
    <t>2.1.6</t>
  </si>
  <si>
    <t>2.1.7</t>
  </si>
  <si>
    <t>2.1.8</t>
  </si>
  <si>
    <t>2.1.9</t>
  </si>
  <si>
    <t>2.1.10</t>
  </si>
  <si>
    <t>2.1.12</t>
  </si>
  <si>
    <t>2.1.13</t>
  </si>
  <si>
    <t>2.1.14</t>
  </si>
  <si>
    <t>2.1.15</t>
  </si>
  <si>
    <t>4D1</t>
  </si>
  <si>
    <t>Tower type 4D1+30 m</t>
  </si>
  <si>
    <t>Tower type 4D1+40 m</t>
  </si>
  <si>
    <t>1.Supply of 230 kV  and 400kV double circuit towers, complete with all stubs, nuts, bolts, locking nuts, washers, phase conductors and earthwire, swivels/shackles, step bolts, tower notice and identification plates, ACDs, protective coating, earthing, etc.</t>
  </si>
  <si>
    <t>Auxiliary Crossarm for pole type 1DT6P</t>
  </si>
  <si>
    <t>Auxiliary crossarm for tower type 1DT6</t>
  </si>
  <si>
    <t>70 kN single suspension Insulators set for "ACSR Grosbeak" - Complete Assembly</t>
  </si>
  <si>
    <t>120kN Single tension set for "ACSR Grosbeak" - Complete Assembly</t>
  </si>
  <si>
    <t>Pile Foundation for any Soil Category</t>
  </si>
  <si>
    <t>Piled Foundation with 1.0/2.0m raised chimney for any Soil Category</t>
  </si>
  <si>
    <t>70 kN jumper suspension set for "ACSR Grosbeak" - Complete Assembly</t>
  </si>
  <si>
    <t>120 kN Single tension set for "ACSR Grosbeak" - Complete Assembly</t>
  </si>
  <si>
    <t xml:space="preserve">Local Currency Portion [BDT] </t>
  </si>
  <si>
    <r>
      <t>Unit Price</t>
    </r>
    <r>
      <rPr>
        <sz val="6"/>
        <rFont val="Arial"/>
        <family val="2"/>
      </rPr>
      <t>1</t>
    </r>
  </si>
  <si>
    <r>
      <t>Total Price</t>
    </r>
    <r>
      <rPr>
        <sz val="6"/>
        <rFont val="Arial"/>
        <family val="2"/>
      </rPr>
      <t>1</t>
    </r>
  </si>
  <si>
    <t>Erection of 132kV double circuit Towers/Poles complete with all stubs, nuts, bolts, locking nuts, washers, phase conductor and earthwire swivels/shackles, step bolts, tower notice and identification plates, ACDs, ptotective coating, earthing etc.</t>
  </si>
  <si>
    <r>
      <t>STI. STD and HIV/AIDS alleviation program</t>
    </r>
    <r>
      <rPr>
        <vertAlign val="superscript"/>
        <sz val="9"/>
        <rFont val="Arial"/>
        <family val="2"/>
      </rPr>
      <t>2</t>
    </r>
  </si>
  <si>
    <r>
      <t>Total Tax and VAT deductable at source(TDS &amp; VDS) under the schedule 4B(to be quoted in the currency similar as above)</t>
    </r>
    <r>
      <rPr>
        <vertAlign val="superscript"/>
        <sz val="9"/>
        <rFont val="Arial"/>
        <family val="2"/>
      </rPr>
      <t>4</t>
    </r>
  </si>
  <si>
    <t>Erection of 230kV double circuit Towers/Poles complete with all stubs, nuts, bolts, locking nuts, washers, phase conductor and earthwire swivels/shackles, step bolts, tower notice and identification plates, ACDs, ptotective coating, earthing etc.</t>
  </si>
  <si>
    <t>Erection of 230kV and 400kV double circuit Towers/Poles complete with all stubs, nuts, bolts, locking nuts, washers, phase conductor and earthwire swivels/shackles, step bolts, tower notice and identification plates, ACDs, ptotective coating, earthing etc.</t>
  </si>
  <si>
    <r>
      <t>Total Tax and VAT deductable at source(TDS &amp; VDS) under the schedule 3(to be quoted in the currency similar as above)</t>
    </r>
    <r>
      <rPr>
        <vertAlign val="superscript"/>
        <sz val="9"/>
        <rFont val="Arial"/>
        <family val="2"/>
      </rPr>
      <t>2</t>
    </r>
  </si>
  <si>
    <r>
      <t>Route km</t>
    </r>
    <r>
      <rPr>
        <vertAlign val="superscript"/>
        <sz val="9"/>
        <rFont val="Arial"/>
        <family val="2"/>
      </rPr>
      <t>3</t>
    </r>
  </si>
  <si>
    <r>
      <t>Two optical fibre ground wire, 24 fibres 7</t>
    </r>
    <r>
      <rPr>
        <sz val="9"/>
        <rFont val="Calibri"/>
        <family val="2"/>
      </rPr>
      <t>×</t>
    </r>
    <r>
      <rPr>
        <sz val="9"/>
        <rFont val="Arial"/>
        <family val="2"/>
      </rPr>
      <t>3.25 steel earthwire equivalent OPGW,  including joint box</t>
    </r>
  </si>
  <si>
    <t>a) Single suspension string,  70 kN  -disc only</t>
  </si>
  <si>
    <t>b) Single suspension string,  70 kN  -fittings only</t>
  </si>
  <si>
    <t>a) Single jumper suspension I-string, having each string 1x70 kN-disc only</t>
  </si>
  <si>
    <t>b) Single jumper suspension I-string, having each string 1x70 kN-fittings only</t>
  </si>
  <si>
    <r>
      <t>Space</t>
    </r>
    <r>
      <rPr>
        <sz val="9"/>
        <rFont val="Nirmala UI"/>
        <family val="2"/>
      </rPr>
      <t>r for jumper</t>
    </r>
  </si>
  <si>
    <r>
      <t>Country of origin</t>
    </r>
    <r>
      <rPr>
        <b/>
        <vertAlign val="superscript"/>
        <sz val="9"/>
        <rFont val="Arial"/>
        <family val="2"/>
      </rPr>
      <t>2</t>
    </r>
  </si>
  <si>
    <t>a) Single jumper suspension I-string, having each string 1x120 kN-disc only</t>
  </si>
  <si>
    <t>b) Single jumper suspension I-string, having each string 1x120 kN-fittings only</t>
  </si>
  <si>
    <r>
      <t>"ACSR Mallard" Phase Conductor (3 Phase, double circuit line, both circuits erected, one</t>
    </r>
    <r>
      <rPr>
        <b/>
        <sz val="9"/>
        <rFont val="Arial"/>
        <family val="2"/>
      </rPr>
      <t xml:space="preserve"> </t>
    </r>
    <r>
      <rPr>
        <sz val="9"/>
        <rFont val="Arial"/>
        <family val="2"/>
      </rPr>
      <t xml:space="preserve">conductors per phase) </t>
    </r>
  </si>
  <si>
    <t>2DR</t>
  </si>
  <si>
    <t>2DAX</t>
  </si>
  <si>
    <t>2.1.11</t>
  </si>
  <si>
    <t>2.1.16</t>
  </si>
  <si>
    <r>
      <t xml:space="preserve">a) </t>
    </r>
    <r>
      <rPr>
        <sz val="9"/>
        <color rgb="FFFF0000"/>
        <rFont val="Arial"/>
        <family val="2"/>
      </rPr>
      <t>Double</t>
    </r>
    <r>
      <rPr>
        <sz val="9"/>
        <rFont val="Arial"/>
        <family val="2"/>
      </rPr>
      <t xml:space="preserve"> tension string,2x210kN  -disc only</t>
    </r>
  </si>
  <si>
    <r>
      <t xml:space="preserve">b) </t>
    </r>
    <r>
      <rPr>
        <sz val="9"/>
        <color rgb="FFFF0000"/>
        <rFont val="Arial"/>
        <family val="2"/>
      </rPr>
      <t>Double</t>
    </r>
    <r>
      <rPr>
        <sz val="9"/>
        <rFont val="Arial"/>
        <family val="2"/>
      </rPr>
      <t xml:space="preserve"> tension string,2x210kN  -fittings only</t>
    </r>
  </si>
  <si>
    <t>Conductor "ACSR Grosbeak" Phase Conductor 
(double circuit line, both circuits erected, one conductors per phase) including:
Installation of insulation strings, compressed dead-ends, compression junction sleeves, suspension clamps, Sagging and clipping, Installation of armour rods and Dampers, Pilot strings and jumpers and any other works required as per specification.</t>
  </si>
  <si>
    <t>One optical fibre ground wire, 24 fibres 7×3.25 steel earthwire equivalent OPGW shield wire, including joint box, including:Tension and semi-tension joints, suspension clamps, armour rods and dampers,Sagging and clipping, Installation of intermediate junction boxes and terminal junction boxes at substation gantries ,Earthing jumpers</t>
  </si>
  <si>
    <t>Conductor "ACSR Grosbeak equivalent ACCC" Phase Conductor 
(double circuit line, both circuits erected, one conductors per phase) including:
Installation of insulation strings, compressed dead-ends, compression junction sleeves, suspension clamps, Sagging and clipping, Installation of armour rods and Dampers, Pilot strings and jumpers and any other works required as per specification.</t>
  </si>
  <si>
    <t>Tower type "2QL"</t>
  </si>
  <si>
    <t>Heavy Suspension Tower (2D1+2Q1)</t>
  </si>
  <si>
    <t>Tower type 2QL Standard</t>
  </si>
  <si>
    <t>Tension Tower</t>
  </si>
  <si>
    <t>Tower type 2QL+6 m</t>
  </si>
  <si>
    <t>Tower type 2QL+9 m</t>
  </si>
  <si>
    <t>Tower type "2Q1"</t>
  </si>
  <si>
    <t>Tower type 2Q1 Standard</t>
  </si>
  <si>
    <t>Tower type 2Q1 +6 m</t>
  </si>
  <si>
    <t>1.6.5</t>
  </si>
  <si>
    <t>Tower type 2Q1 +9 m</t>
  </si>
  <si>
    <t>Tower type "2Q15"</t>
  </si>
  <si>
    <t>1.7.1</t>
  </si>
  <si>
    <t>Tower type 2Q15 Standard</t>
  </si>
  <si>
    <t>1.7.4</t>
  </si>
  <si>
    <t>Tower type 2Q15 +6 m</t>
  </si>
  <si>
    <t>1.7.5</t>
  </si>
  <si>
    <t>Tower type 2Q15 +9 m</t>
  </si>
  <si>
    <t>Tower type "2Q30"</t>
  </si>
  <si>
    <t>1.8.1</t>
  </si>
  <si>
    <t>Tower type 2Q30 Standard</t>
  </si>
  <si>
    <t>1.8.5</t>
  </si>
  <si>
    <t>Tower type 2Q30+6 m</t>
  </si>
  <si>
    <t>1.8.6</t>
  </si>
  <si>
    <t>Tower type 2Q30+9 m</t>
  </si>
  <si>
    <t>Tower type "2QT6"</t>
  </si>
  <si>
    <t>1.9.1</t>
  </si>
  <si>
    <t>Tower type 2QT6 Standard</t>
  </si>
  <si>
    <t>1.9.5</t>
  </si>
  <si>
    <t>Tower type 2QT6+ 6 m</t>
  </si>
  <si>
    <t>Tower type 2QT6+ 9 m</t>
  </si>
  <si>
    <t>1.9.6</t>
  </si>
  <si>
    <t>Tower type "1QL"</t>
  </si>
  <si>
    <t>Tower Type 1QL Standard</t>
  </si>
  <si>
    <t>Tower Type 1QL+3.0 m</t>
  </si>
  <si>
    <t>Tower Type 1QL+6.0 m</t>
  </si>
  <si>
    <t>Tower type 1Q15 Standard</t>
  </si>
  <si>
    <t>Tower type 1Q15 +3.0 m</t>
  </si>
  <si>
    <t>Tower type 1Q15+9.0 m</t>
  </si>
  <si>
    <t>Tower type 1Q30 Standard</t>
  </si>
  <si>
    <t>Tower type 1Q30 +3.0 m</t>
  </si>
  <si>
    <t>Tower type 1Q30 +6.0 m</t>
  </si>
  <si>
    <t>Tower type 1QT6 Standard</t>
  </si>
  <si>
    <t>Tower type1QT6+3.0 m</t>
  </si>
  <si>
    <t>Tower Type 1QT6+6.0 m</t>
  </si>
  <si>
    <t>Tower type 1Q15 +6.0 m</t>
  </si>
  <si>
    <t>2.7.2</t>
  </si>
  <si>
    <t>2.8.2</t>
  </si>
  <si>
    <t>2.9.1</t>
  </si>
  <si>
    <t>2.9.2</t>
  </si>
  <si>
    <t>Piled Foundation with 1.0m/2.0m raised chimney for any Soil Category</t>
  </si>
  <si>
    <t>Tower type "1Q15"</t>
  </si>
  <si>
    <t>Tower type "1Q30"</t>
  </si>
  <si>
    <t>Tower type "1QT6"</t>
  </si>
  <si>
    <t>7x4.00mm equivalent OPGW inclusive of joint boxes, fixing clamps, fusion splices and connections to the joint boxes. Two OPGW earthwire on the line.</t>
  </si>
  <si>
    <t>7x4.00mm equivalent , 48 fibres OPGW, including joint box, Tension and semi-tension joints, suspension clamps, armour rods and dampers,Sagging and clipping, Installation of intermediate junction boxes and terminal junction boxes at substation gantries ,Earthing jumpers. Two OPGW on the line.</t>
  </si>
  <si>
    <t>19x3.67 20SA earthwire equivalent OPGW inclusive of joint boxes, fixing clamps, fusion splices and connections to the joint boxes. Two OPGW earthwire on the line.</t>
  </si>
  <si>
    <t>Tower type 2QL+1.5 m</t>
  </si>
  <si>
    <t>Tower type 2QL+3 m</t>
  </si>
  <si>
    <t>Tower type 2QL+4.5 m</t>
  </si>
  <si>
    <t>Tower type 2Q1 +1.5 m</t>
  </si>
  <si>
    <t>Tower type 2Q1 +3 m</t>
  </si>
  <si>
    <t>Tower type 2Q1 +12 m</t>
  </si>
  <si>
    <t>Tower type 2Q1 +15 m</t>
  </si>
  <si>
    <t>Tower type 2Q1 +18 m</t>
  </si>
  <si>
    <t>3.6.9</t>
  </si>
  <si>
    <t>Tower type 2Q1 +21 m</t>
  </si>
  <si>
    <t>3.6.10</t>
  </si>
  <si>
    <t>Tower type 2Q1 +25 m</t>
  </si>
  <si>
    <t>3.7.2</t>
  </si>
  <si>
    <t>Tower type 2Q15 +1.5 m</t>
  </si>
  <si>
    <t>3.7.3</t>
  </si>
  <si>
    <t>Tower type 2Q15 +3 m</t>
  </si>
  <si>
    <t>3.8.2</t>
  </si>
  <si>
    <t>Tower type 2Q30+1.5 m</t>
  </si>
  <si>
    <t>3.8.3</t>
  </si>
  <si>
    <t>Tower type 2Q30+3 m</t>
  </si>
  <si>
    <t>3.9.2</t>
  </si>
  <si>
    <t>Tower type 2QT6+1.5 m</t>
  </si>
  <si>
    <t>3.9.3</t>
  </si>
  <si>
    <t>Tower type 2QT6+3 m</t>
  </si>
  <si>
    <t>3.9.4</t>
  </si>
  <si>
    <t>Tower type 2QT6+4.5 m</t>
  </si>
  <si>
    <t>Tower type 2Q30+4.5 m</t>
  </si>
  <si>
    <t>Tower Type 1QL+1.5 m</t>
  </si>
  <si>
    <t>Tower Type 1QL+4.5 m</t>
  </si>
  <si>
    <t>Tower type 1Q15 +1.5 m</t>
  </si>
  <si>
    <t>Tower type 1Q15 +4.5 m</t>
  </si>
  <si>
    <t>Tower type 1Q15 +12.0 m</t>
  </si>
  <si>
    <t>Tower type 1Q30 +4.5 m</t>
  </si>
  <si>
    <t>Tower type 1QT6+1.5 m</t>
  </si>
  <si>
    <t>Tower type 1QT6+4.5 m</t>
  </si>
  <si>
    <t>Pole type 1D9P</t>
  </si>
  <si>
    <t>Dismantling of existing line section (including tower, conductor, insulator and other accessories) whichever is required for line in/out, storing the dismantled materials at PGCB store (anywhere in Bangladesh)</t>
  </si>
  <si>
    <t>By passing the required line section with Tower/Pole/ERS. Tower/Pole/ERS for by passing shall be collected from PGCB store  (anywhere in Bangladesh)</t>
  </si>
  <si>
    <t>Dismantling of by pass line after completing line in line out and storing the Tower/Pole/ERS of by pass line as PGCB store  (anywhere in Bangladesh)</t>
  </si>
  <si>
    <t>Dismantling and By-Pass line Construction</t>
  </si>
  <si>
    <t>Galvanized Tower Steel Works</t>
  </si>
  <si>
    <t>per ton</t>
  </si>
  <si>
    <t>A. Anwara-Cox's Bazar (North) 230 kV double circuit transmission line (Initially charged at 132 kV): 109 km with 0.49 km river crossing portion 
(using twin ACSR mallard Conductor)</t>
  </si>
  <si>
    <t>A.  Anwara-Cox's Bazar (North) 230 kV double circuit transmission line (Initially charged at 132 kV): 109 km with 0.49 km river crossing portion 
(using twin ACSR mallard Conductor</t>
  </si>
  <si>
    <t>Schedule No. 3 Design Services (A+B+C+D)</t>
  </si>
  <si>
    <t>Stringing of double/four circuit line, two conductors per phase, 2 OPGW (length approx. Route km)</t>
  </si>
  <si>
    <t>A.  Anwara-Cox's Bazar (North) 230 kV double circuit transmission line (Initially charged at 132 kV): 109 km with 0.49 km river crossing portion 
(using twin ACSR mallard Conductor)</t>
  </si>
  <si>
    <t>B. Bangabandhu Hi-Tech City-Kaliakoir 230 kV double circuit transmission line: 4.88 km (using Twin ACSR Mallard conductor)</t>
  </si>
  <si>
    <t xml:space="preserve">C. Cox's Bazar (North)-Teknaf 132 kV double circuit transmission line: 65 km (using Single ACSR Grosbeak Conductor) </t>
  </si>
  <si>
    <t xml:space="preserve">D. 132 kV Line-In-Line-Out (LILO) at Cox’s Bazar (North) substation from Dohazari - Cox’s Bazar 132 kV double circuit transmission line: 1.55 km  (using Single ACSR Grosbeak equivalent ACCC conductor) </t>
  </si>
  <si>
    <t>2QL</t>
  </si>
  <si>
    <t>2Q1</t>
  </si>
  <si>
    <t>2Q15</t>
  </si>
  <si>
    <t>2Q30</t>
  </si>
  <si>
    <t>2QT6</t>
  </si>
  <si>
    <t>2.1.17</t>
  </si>
  <si>
    <t>2.1.18</t>
  </si>
  <si>
    <t>2.1.19</t>
  </si>
  <si>
    <t>2.1.20</t>
  </si>
  <si>
    <t>2.1.21</t>
  </si>
  <si>
    <t>1D9P</t>
  </si>
  <si>
    <t>1.6.6</t>
  </si>
  <si>
    <t>1.6.7</t>
  </si>
  <si>
    <t>1.6.8</t>
  </si>
  <si>
    <t>1.7.2</t>
  </si>
  <si>
    <t>1.7.3</t>
  </si>
  <si>
    <t>1.7.6</t>
  </si>
  <si>
    <t>1.8.2</t>
  </si>
  <si>
    <t>1.8.3</t>
  </si>
  <si>
    <t>1.8.4</t>
  </si>
  <si>
    <t>1.8.7</t>
  </si>
  <si>
    <t>1.8.8</t>
  </si>
  <si>
    <t>1.8.9</t>
  </si>
  <si>
    <t>1.8.10</t>
  </si>
  <si>
    <t>1.9.2</t>
  </si>
  <si>
    <t>1.9.3</t>
  </si>
  <si>
    <t>1.9.4</t>
  </si>
  <si>
    <t>1.10</t>
  </si>
  <si>
    <t>1.10.1</t>
  </si>
  <si>
    <t>1.10.2</t>
  </si>
  <si>
    <t>1.10.3</t>
  </si>
  <si>
    <t>1.10.4</t>
  </si>
  <si>
    <t>1.10.5</t>
  </si>
  <si>
    <t>1.10.6</t>
  </si>
  <si>
    <t>1.11</t>
  </si>
  <si>
    <t>1.11.1</t>
  </si>
  <si>
    <t>1.11.2</t>
  </si>
  <si>
    <t>1.11.3</t>
  </si>
  <si>
    <t>1.11.4</t>
  </si>
  <si>
    <t>1.11.5</t>
  </si>
  <si>
    <t>1.11.6</t>
  </si>
  <si>
    <t>8.2.1</t>
  </si>
  <si>
    <t>8.2.2</t>
  </si>
  <si>
    <t>8.2.3</t>
  </si>
  <si>
    <t>1.1.3</t>
  </si>
  <si>
    <t>1.6.9</t>
  </si>
  <si>
    <t>1.6.10</t>
  </si>
  <si>
    <t>Spacer Damper for "ACSR Grosbeak"</t>
  </si>
  <si>
    <t>Jumper Spacer for "ACSR Grosbeak"</t>
  </si>
  <si>
    <t>Earthwire 7x3.25mm</t>
  </si>
  <si>
    <t>Suspension set for 7x3.25mm earthwire</t>
  </si>
  <si>
    <t>Tension set for 7x3.25mm earthwire</t>
  </si>
  <si>
    <t>Vibration damper for 7x3.25mm earthwire</t>
  </si>
  <si>
    <t>1.12</t>
  </si>
  <si>
    <t>1.12.1</t>
  </si>
  <si>
    <t>1.13</t>
  </si>
  <si>
    <t>1.13.1</t>
  </si>
  <si>
    <t>1.14</t>
  </si>
  <si>
    <t>9.10</t>
  </si>
  <si>
    <t>9.11</t>
  </si>
  <si>
    <t>9.12</t>
  </si>
  <si>
    <t>19x3.67 20SA equivalent , 48 fibres OPGW, including joint box, Tension and semi-tension joints, suspension clamps, armour rods and dampers,Sagging and clipping, Installation of intermediate junction boxes and terminal junction boxes at substation gantries ,Earthing jumpers. Two OPGW on the line.</t>
  </si>
  <si>
    <r>
      <t>One 7x3.25mm earthwire including Compressed dead-ends, compression junction sleeves suspension clamps, armour rods and dampers,Sagging and clipping, Earthing jumpers, warning sphere(</t>
    </r>
    <r>
      <rPr>
        <b/>
        <sz val="9"/>
        <rFont val="Arial"/>
        <family val="2"/>
      </rPr>
      <t>if required</t>
    </r>
    <r>
      <rPr>
        <sz val="9"/>
        <rFont val="Arial"/>
        <family val="2"/>
      </rPr>
      <t>)</t>
    </r>
  </si>
  <si>
    <t>Crossarm erection for pole type 1DT6P</t>
  </si>
  <si>
    <t>2.10</t>
  </si>
  <si>
    <t>2.10.1</t>
  </si>
  <si>
    <t>2.11.1</t>
  </si>
  <si>
    <t>3.7.4</t>
  </si>
  <si>
    <t>3.7.5</t>
  </si>
  <si>
    <t>3.7.6</t>
  </si>
  <si>
    <t>3.8.4</t>
  </si>
  <si>
    <t>3.8.5</t>
  </si>
  <si>
    <t>3.8.6</t>
  </si>
  <si>
    <t>3.8.7</t>
  </si>
  <si>
    <t>3.8.8</t>
  </si>
  <si>
    <t>3.8.9</t>
  </si>
  <si>
    <t>3.8.10</t>
  </si>
  <si>
    <t>3.9.1</t>
  </si>
  <si>
    <t>3.9.5</t>
  </si>
  <si>
    <t>3.10</t>
  </si>
  <si>
    <t>3.10.1</t>
  </si>
  <si>
    <t>3.10.2</t>
  </si>
  <si>
    <t>3.10.3</t>
  </si>
  <si>
    <t>3.10.4</t>
  </si>
  <si>
    <t>3.10.5</t>
  </si>
  <si>
    <t>3.10.6</t>
  </si>
  <si>
    <t>3.11.1</t>
  </si>
  <si>
    <t>3.11.2</t>
  </si>
  <si>
    <t>3.11.3</t>
  </si>
  <si>
    <t>3.11.4</t>
  </si>
  <si>
    <t>3.11.5</t>
  </si>
  <si>
    <t>3.11.6</t>
  </si>
  <si>
    <t>3.12.1</t>
  </si>
  <si>
    <t>3.13.1</t>
  </si>
  <si>
    <t>3.15.1</t>
  </si>
  <si>
    <t>3.9.6</t>
  </si>
  <si>
    <t>2.7.3</t>
  </si>
  <si>
    <t>2.8.3</t>
  </si>
  <si>
    <t>2.9.3</t>
  </si>
  <si>
    <t>B Bangabandhu Hi-Tech City-Kaliakoir 230 kV double circuit transmission line: 4.88 km (using Twin ACSR Mallard conductor)</t>
  </si>
  <si>
    <t xml:space="preserve">D. 132 kV Line-In-Line-Out (LILO) at Cox’s Bazar (North) substation from Dohazari - Cox’s Bazar 132 kV double circuit transmission line: 1.55 km
  (using Single ACSR Grosbeak equivalent ACCC conductor) </t>
  </si>
  <si>
    <t>One optical fibre ground wire, 48 fibres 7×3.25 steel earthwire equivalent OPGW shield wire, including joint box, including:Tension and semi-tension joints, suspension clamps, armour rods and dampers,Sagging and clipping, Installation of intermediate junction boxes and terminal junction boxes at substation gantries ,Earthing jumpers</t>
  </si>
  <si>
    <t>Tower type 2DL</t>
  </si>
  <si>
    <t>b) 300kN twin tension Insulators Fittings Set for (2x300kN) River Crossing Portion of Twin ACSR Mallard Conductor - hardware fittings only</t>
  </si>
  <si>
    <t>b) 210kN twin suspension Insulators Fittings Set (2x210kN) for River Crossing Portion of Twin ACSR Mallard Conductor - hardware fittings only</t>
  </si>
  <si>
    <t>Foreign Currency in (xxx)</t>
  </si>
  <si>
    <t>Unit EXW Price1</t>
  </si>
  <si>
    <t>8=4*7</t>
  </si>
  <si>
    <t>1.1.8</t>
  </si>
  <si>
    <t>Schedule No. 3 Design Services (Scope-A, B, C &amp; D)</t>
  </si>
  <si>
    <t>Pile Foundation for any Soil Category-Pole type 1DT9P</t>
  </si>
  <si>
    <t>Crossarm erection for tower type 1DT6</t>
  </si>
  <si>
    <t xml:space="preserve">Schedule No. A1.1  Plant and Mandatory Spare Parts Supplied from Abroad </t>
  </si>
  <si>
    <t xml:space="preserve">Schedule No. A1.2 Plant and Mandatory Spare Parts Supplied from Within the Employer's Country </t>
  </si>
  <si>
    <t xml:space="preserve">Schedule No. A1.4 Installation and Other Services </t>
  </si>
  <si>
    <t>B  Bangabandhu Hi-Tech City-Kaliakoir 230 kV double circuit transmission line: 4.88 km (using Twin ACSR Mallard conductor)</t>
  </si>
  <si>
    <t xml:space="preserve">Schedule No. B2.1  Plant and Mandatory Spare Parts Supplied from Abroad </t>
  </si>
  <si>
    <t xml:space="preserve">Schedule No. B2.2 Plant and Mandatory Spare Parts Supplied from Within the Employer's Country </t>
  </si>
  <si>
    <t xml:space="preserve">Schedule No. B2.4 Installation and Other Services </t>
  </si>
  <si>
    <t xml:space="preserve">Schedule No. C3.1  Plant and Mandatory Spare Parts Supplied from Abroad </t>
  </si>
  <si>
    <t xml:space="preserve">Schedule No. C3.2 Plant and Mandatory Spare Parts Supplied from Within the Employer's Country </t>
  </si>
  <si>
    <t xml:space="preserve">Schedule No. C3.4 Installation and Other Services </t>
  </si>
  <si>
    <t xml:space="preserve">Schedule No. D4.1  Plant and Mandatory Spare Parts Supplied from Abroad </t>
  </si>
  <si>
    <t xml:space="preserve">Schedule No. D4.2 Plant and Mandatory Spare Parts Supplied from Within the Employer's Country </t>
  </si>
  <si>
    <t xml:space="preserve">Schedule No. D4.4 Installation and Other Services </t>
  </si>
  <si>
    <t>Sub-Total</t>
  </si>
  <si>
    <t>Signature of Bidder</t>
    <phoneticPr fontId="3"/>
  </si>
  <si>
    <t>Schedule No. 1.2 Plant and Mandatory Spare Parts Supplied From Within Employer's Country</t>
  </si>
  <si>
    <t>Schedule No.  1.1 Plant and Mandatory Spare Parts Supplied from Abroad</t>
  </si>
  <si>
    <t xml:space="preserve">Schedule No. 2.1Plant and Mandatory Spare Parts Supplied from Abroad </t>
  </si>
  <si>
    <t>Schedule No. 2.2 Plant and Mandatory Spare Parts Supplied From Within Employer's Country</t>
  </si>
  <si>
    <t xml:space="preserve">Schedule No.  3.1 Plant and Mandatory Spare Parts Supplied from Abroad </t>
  </si>
  <si>
    <t>Schedule No. 3.2 Plant and Mandatory Spare Parts Supplied From Within Employer's Country</t>
  </si>
  <si>
    <t xml:space="preserve">Schedule No.  4.1 Plant and Mandatory Spare Parts Supplied from Abroad </t>
  </si>
  <si>
    <t>Schedule No. A 1.4 Installation and Other Services</t>
  </si>
  <si>
    <t>Schedule No. 4.2 Plant and Mandatory Spare Parts Supplied From Within Employer's Country</t>
  </si>
  <si>
    <t>Schedule No. 2.4 Installation and Other Services</t>
  </si>
  <si>
    <t>Schedule No. 3.4 Installation and Other Services</t>
  </si>
  <si>
    <t>Schedule No. 4.4 Installation and Other Services</t>
  </si>
  <si>
    <t>8.2.4</t>
  </si>
  <si>
    <t>8.2.5</t>
  </si>
  <si>
    <t>8.2.6</t>
  </si>
  <si>
    <t>8.2.7</t>
  </si>
  <si>
    <t>8.2.8</t>
  </si>
  <si>
    <t>8.2.9</t>
  </si>
  <si>
    <t>8.2.10</t>
  </si>
  <si>
    <t>8.2.11</t>
  </si>
  <si>
    <t>8.2.12</t>
  </si>
  <si>
    <t>8.2.13</t>
  </si>
  <si>
    <t>8.2.14</t>
  </si>
  <si>
    <r>
      <t xml:space="preserve">Design, Supply, Installation, Testing &amp; Commissioning of 230 kV and 132 kV Transmission Lines for Southern Area of Chattogram Division &amp; Bangabandhu Hi-Tech City at Kaliakoir on Turnkey Basis  (Contract No. </t>
    </r>
    <r>
      <rPr>
        <b/>
        <sz val="12"/>
        <color rgb="FFFF0000"/>
        <rFont val="Calibri"/>
        <family val="2"/>
        <scheme val="minor"/>
      </rPr>
      <t>PGCB/AIIB/000308-BGD/TL/P-2</t>
    </r>
    <r>
      <rPr>
        <b/>
        <sz val="12"/>
        <color theme="1"/>
        <rFont val="Calibri"/>
        <family val="2"/>
        <scheme val="minor"/>
      </rPr>
      <t xml:space="preserve">)
</t>
    </r>
  </si>
  <si>
    <r>
      <t>Design, Supply, Installation, Testing &amp; Commissioning of 230 kV and 132 kV Transmission Lines for Southern Area of Chattogram Division &amp; Bangabandhu Hi-Tech City at Kaliakoir on Turnkey Basis  (Contract No.</t>
    </r>
    <r>
      <rPr>
        <b/>
        <sz val="12"/>
        <color rgb="FFFF0000"/>
        <rFont val="Calibri"/>
        <family val="2"/>
        <scheme val="minor"/>
      </rPr>
      <t>PGCB/AIIB/000308-BGD/TL/P-2</t>
    </r>
    <r>
      <rPr>
        <b/>
        <sz val="12"/>
        <color theme="1"/>
        <rFont val="Calibri"/>
        <family val="2"/>
        <scheme val="minor"/>
      </rPr>
      <t xml:space="preserve">)
</t>
    </r>
  </si>
  <si>
    <r>
      <t>Design, Supply, Installation, Testing &amp; Commissioning of 230 kV and 132 kV Transmission Lines for Southern Area of Chattogram Division &amp; Bangabandhu Hi-Tech City at Kaliakoir on Turnkey Basis  (</t>
    </r>
    <r>
      <rPr>
        <b/>
        <sz val="14"/>
        <color rgb="FFFF0000"/>
        <rFont val="Calibri"/>
        <family val="2"/>
        <scheme val="minor"/>
      </rPr>
      <t>PGCB/AIIB/000308-BGD/TL/P-2</t>
    </r>
    <r>
      <rPr>
        <b/>
        <sz val="14"/>
        <color theme="1"/>
        <rFont val="Calibri"/>
        <family val="2"/>
        <scheme val="minor"/>
      </rPr>
      <t>)</t>
    </r>
  </si>
  <si>
    <r>
      <t>Design, Supply, Installation, Testing &amp; Commissioning of 230 kV and 132 kV Transmission Lines for Southern Area of Chattogram Division &amp; Bangabandhu Hi-Tech City at Kaliakoir on Turnkey Basis  (</t>
    </r>
    <r>
      <rPr>
        <b/>
        <sz val="14"/>
        <color rgb="FFFF0000"/>
        <rFont val="Calibri"/>
        <family val="2"/>
        <scheme val="minor"/>
      </rPr>
      <t>Contract No. PGCB/AIIB/000308-BGD/TL/P-2</t>
    </r>
    <r>
      <rPr>
        <b/>
        <sz val="14"/>
        <color theme="1"/>
        <rFont val="Calibri"/>
        <family val="2"/>
        <scheme val="minor"/>
      </rPr>
      <t xml:space="preserve">)
</t>
    </r>
  </si>
  <si>
    <r>
      <t xml:space="preserve">Design, Supply, Installation, Testing &amp; Commissioning of 230 kV and 132 kV Transmission Lines for Southern Area of Chattogram Division &amp; Bangabandhu Hi-Tech City at Kaliakoir on Turnkey Basis  </t>
    </r>
    <r>
      <rPr>
        <b/>
        <sz val="14"/>
        <color rgb="FFFF0000"/>
        <rFont val="Calibri"/>
        <family val="2"/>
        <scheme val="minor"/>
      </rPr>
      <t>(Contract No.PGCB/AIIB/000308-BGD/TL/P-2)</t>
    </r>
  </si>
  <si>
    <r>
      <t xml:space="preserve">Design, Supply, Installation, Testing &amp; Commissioning of 230 kV and 132 kV Transmission Lines for Southern Area of Chattogram Division &amp; Bangabandhu Hi-Tech City at Kaliakoir on Turnkey Basis  </t>
    </r>
    <r>
      <rPr>
        <b/>
        <sz val="14"/>
        <color rgb="FFFF0000"/>
        <rFont val="Calibri"/>
        <family val="2"/>
        <scheme val="minor"/>
      </rPr>
      <t>(Contract No. PGCB/AIIB/000308-BGD/TL/P-2)</t>
    </r>
  </si>
  <si>
    <t>2.2.6</t>
  </si>
  <si>
    <t>Piled Foundation with 3.0m raised chimney for any Soil Category</t>
  </si>
  <si>
    <t>2.3.6</t>
  </si>
  <si>
    <t>Piled Foundation with 1.0/2.0/3.0m raised chimney for any Soil Category</t>
  </si>
  <si>
    <t>2.4.6</t>
  </si>
  <si>
    <t>2.5.6</t>
  </si>
  <si>
    <r>
      <t xml:space="preserve">Piled Foundation with </t>
    </r>
    <r>
      <rPr>
        <sz val="11"/>
        <color rgb="FFFF0000"/>
        <rFont val="Calibri"/>
        <family val="2"/>
      </rPr>
      <t>2.0m/3.0m</t>
    </r>
    <r>
      <rPr>
        <sz val="11"/>
        <rFont val="Calibri"/>
        <family val="2"/>
      </rPr>
      <t xml:space="preserve"> raised chimney for any Soil Category</t>
    </r>
  </si>
  <si>
    <t>5.1.4</t>
  </si>
  <si>
    <t>5.1.5</t>
  </si>
  <si>
    <t>5.2.3</t>
  </si>
  <si>
    <t>5.2.4</t>
  </si>
  <si>
    <t>5.2.5</t>
  </si>
  <si>
    <t>7.1.1</t>
  </si>
  <si>
    <t>7.1.2</t>
  </si>
  <si>
    <t>7.1.3</t>
  </si>
  <si>
    <t>7.2.1</t>
  </si>
  <si>
    <t>7.2.2</t>
  </si>
  <si>
    <t>7.2.3</t>
  </si>
  <si>
    <t>7.2.4</t>
  </si>
  <si>
    <t>7.2.5</t>
  </si>
  <si>
    <t>7.2.6</t>
  </si>
  <si>
    <t>7.2.7</t>
  </si>
  <si>
    <t>7.2.8</t>
  </si>
  <si>
    <t>7.2.9</t>
  </si>
  <si>
    <t>1.3.11</t>
  </si>
  <si>
    <t>Tower type 2D1 +25 m</t>
  </si>
  <si>
    <t>Tower type 2D1+25 m</t>
  </si>
  <si>
    <t>3.3.11</t>
  </si>
  <si>
    <t>River Crossing Foundation for Normal (Non-River Crossing ) Tower</t>
  </si>
  <si>
    <t xml:space="preserve">Pile foundation for tower type “2DT6” </t>
  </si>
  <si>
    <t>2.12.1</t>
  </si>
  <si>
    <r>
      <t>Foundations for towers/Poles including all setting out, Concrete, Reinforcement, Excavation, Pumping, Stub-Setting, Geotechnical Investigation</t>
    </r>
    <r>
      <rPr>
        <b/>
        <sz val="9"/>
        <color rgb="FFFF0000"/>
        <rFont val="Arial"/>
        <family val="2"/>
      </rPr>
      <t xml:space="preserve"> (Level 2/Level 4)</t>
    </r>
    <r>
      <rPr>
        <b/>
        <sz val="9"/>
        <rFont val="Arial"/>
        <family val="2"/>
      </rPr>
      <t>, Shuttering, Leveling, Timbering, supply &amp; Installation of foundation steelwork, Earthing Materials,Backfilling, approved Protective Coating &amp; site clearing etc.</t>
    </r>
  </si>
  <si>
    <t>Piled Foundation with 1.0m raised chimney for Soil Category-2</t>
  </si>
  <si>
    <t>Piled Foundation with 1.0m raised chimney for Soil Category-3</t>
  </si>
  <si>
    <t>Piled Foundation with 1.0m raised chimney for Soil Category-4</t>
  </si>
  <si>
    <t>2.2.7</t>
  </si>
  <si>
    <t>2.2.8</t>
  </si>
  <si>
    <t>2.2.9</t>
  </si>
  <si>
    <t>Piled Foundation with 2.0m raised chimney for Soil Category-2</t>
  </si>
  <si>
    <t>Piled Foundation with 2.0m raised chimney for Soil Category-3</t>
  </si>
  <si>
    <t>Piled Foundation with 2.0m raised chimney for Soil Category-4</t>
  </si>
  <si>
    <t>Tower type 2DR (River Crossing Foundation)</t>
  </si>
  <si>
    <t>Tower type 2DAX (River Crossing Foundation)</t>
  </si>
  <si>
    <t>River Crossing Foundation Portion</t>
  </si>
  <si>
    <t>2.5.7</t>
  </si>
  <si>
    <t>2.5.8</t>
  </si>
  <si>
    <t>2.5.9</t>
  </si>
  <si>
    <t>2.2.10</t>
  </si>
  <si>
    <t>2.10.2</t>
  </si>
  <si>
    <t>Tower type 2DR M20</t>
  </si>
  <si>
    <t>Tower type 2DR (Non-River Crossing Foundation)</t>
  </si>
  <si>
    <t>Tower type 2DAX (Non-River Crossing Foundation)</t>
  </si>
  <si>
    <t>2.13.1</t>
  </si>
  <si>
    <t>2.14.1</t>
  </si>
  <si>
    <t>2.14.2</t>
  </si>
  <si>
    <t>2.14.3</t>
  </si>
  <si>
    <t xml:space="preserve">Pile foundation for tower type “2QT6” </t>
  </si>
  <si>
    <t>Pile Foundation for any Soil Category with any chimney height</t>
  </si>
  <si>
    <t>Foundations for towers/Poles including all setting out, Concrete, Reinforcement, Excavation, Pumping, Stub-Setting, Geotechnical Investigation (Level 2/Level 4), Shuttering, Leveling, Timbering, supply &amp; Installation of foundation steelwork, Earthing Materials,Backfilling, approved Protective Coating &amp; site clearing etc.</t>
  </si>
  <si>
    <t>Tower type "4D1" (Any extension)</t>
  </si>
  <si>
    <t>Tower type "2D1" (Any extension)</t>
  </si>
  <si>
    <t>Pile foundation for tower type “2D1” (Any extension)</t>
  </si>
  <si>
    <t>Pile foundation for tower type “4D1” (Any extension)</t>
  </si>
  <si>
    <t>Tower type "1D1" (Any extension)</t>
  </si>
  <si>
    <t>Foundations for towers/Poles including all setting out, Concrete, Reinforcement, Excavation, Pumping, Stub-Setting, Geotechnical Investigation (Level 2/ Level 4), Shuttering, Leveling, Timbering, supply &amp; Installation of foundation steelwork, Earthing Materials,Backfilling, approved Protective Coating &amp; site clearing etc.</t>
  </si>
  <si>
    <t>2.10.3</t>
  </si>
  <si>
    <t>2.10.4</t>
  </si>
  <si>
    <t>2.10.5</t>
  </si>
  <si>
    <t xml:space="preserve">Pile foundation for tower type “1DT6” </t>
  </si>
  <si>
    <t>Pile foundation for tower type “1D1” (Any extension)</t>
  </si>
  <si>
    <t>1.12.2</t>
  </si>
  <si>
    <t>3.12.2</t>
  </si>
  <si>
    <t>Pile Foundation for Tower type 2DR Standard</t>
  </si>
  <si>
    <t>Pile Foundation for Tower type 2DR M20</t>
  </si>
  <si>
    <t>Pile Foundation for Tower type 2DAX Standard</t>
  </si>
  <si>
    <t>2. Taxes and/or duties from Schedule 1 and 2 may be added to the contract price in accordance with GCC 14 (Taxes and Duties) but excluded from bid evaluation in accordance with ITB 39.2" 3. All sections, considered here is for one single project. If an item (alongwith unit price) is not available in a section but available in another section of this contract; during execution, if such item (alongwith unit price) is needed to be used in the section where the item is not available then such item (alongwith unit price) can be used in the section where it in not available. If the same exists in more than one item lowest unit price among them will be considered.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</si>
</sst>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00_);[Red]\(&quot;$&quot;#,##0.00\)"/>
    <numFmt numFmtId="165" formatCode="_(&quot;$&quot;* #,##0.00_);_(&quot;$&quot;* \(#,##0.00\);_(&quot;$&quot;* &quot;-&quot;??_);_(@_)"/>
    <numFmt numFmtId="166" formatCode="_(* #,##0.00_);_(* \(#,##0.00\);_(* &quot;-&quot;??_);_(@_)"/>
    <numFmt numFmtId="167" formatCode="0.0"/>
  </numFmts>
  <fonts count="52" x14ac:knownFonts="1">
    <font>
      <sz val="11"/>
      <color theme="1"/>
      <name val="Calibri"/>
      <family val="2"/>
      <scheme val="minor"/>
    </font>
    <font>
      <sz val="11"/>
      <color theme="1"/>
      <name val="Arial"/>
      <family val="2"/>
    </font>
    <font>
      <b/>
      <sz val="10"/>
      <color theme="1"/>
      <name val="Arial"/>
      <family val="2"/>
    </font>
    <font>
      <b/>
      <sz val="9"/>
      <color theme="1"/>
      <name val="Arial"/>
      <family val="2"/>
    </font>
    <font>
      <sz val="6"/>
      <color theme="1"/>
      <name val="Arial"/>
      <family val="2"/>
    </font>
    <font>
      <sz val="9"/>
      <color theme="1"/>
      <name val="Arial"/>
      <family val="2"/>
    </font>
    <font>
      <sz val="8"/>
      <color theme="1"/>
      <name val="Arial"/>
      <family val="2"/>
    </font>
    <font>
      <b/>
      <sz val="12"/>
      <color theme="1"/>
      <name val="Arial"/>
      <family val="2"/>
    </font>
    <font>
      <sz val="7"/>
      <color theme="1"/>
      <name val="Times New Roman"/>
      <family val="1"/>
    </font>
    <font>
      <sz val="11"/>
      <color theme="1"/>
      <name val="Calibri"/>
      <family val="2"/>
      <scheme val="minor"/>
    </font>
    <font>
      <vertAlign val="superscript"/>
      <sz val="9"/>
      <color theme="1"/>
      <name val="Arial"/>
      <family val="2"/>
    </font>
    <font>
      <b/>
      <vertAlign val="superscript"/>
      <sz val="9"/>
      <color theme="1"/>
      <name val="Arial"/>
      <family val="2"/>
    </font>
    <font>
      <sz val="9"/>
      <color theme="1"/>
      <name val="Arial Narrow"/>
      <family val="2"/>
    </font>
    <font>
      <sz val="9"/>
      <name val="Arial Narrow"/>
      <family val="2"/>
    </font>
    <font>
      <b/>
      <sz val="9"/>
      <name val="Arial"/>
      <family val="2"/>
    </font>
    <font>
      <sz val="12"/>
      <color theme="1"/>
      <name val="Calibri"/>
      <family val="2"/>
      <scheme val="minor"/>
    </font>
    <font>
      <sz val="8"/>
      <name val="Arial"/>
      <family val="2"/>
    </font>
    <font>
      <b/>
      <sz val="8"/>
      <name val="Arial"/>
      <family val="2"/>
    </font>
    <font>
      <sz val="9"/>
      <name val="Arial"/>
      <family val="2"/>
    </font>
    <font>
      <b/>
      <sz val="11"/>
      <color theme="1"/>
      <name val="Calibri"/>
      <family val="2"/>
      <scheme val="minor"/>
    </font>
    <font>
      <b/>
      <sz val="12"/>
      <color theme="1"/>
      <name val="Calibri"/>
      <family val="2"/>
      <scheme val="minor"/>
    </font>
    <font>
      <vertAlign val="superscript"/>
      <sz val="9"/>
      <name val="Arial"/>
      <family val="2"/>
    </font>
    <font>
      <sz val="11"/>
      <name val="Arial"/>
      <family val="2"/>
    </font>
    <font>
      <sz val="8"/>
      <name val="Calibri"/>
      <family val="2"/>
      <scheme val="minor"/>
    </font>
    <font>
      <b/>
      <sz val="14"/>
      <color theme="1"/>
      <name val="Calibri"/>
      <family val="2"/>
      <scheme val="minor"/>
    </font>
    <font>
      <sz val="11"/>
      <color rgb="FFFF0000"/>
      <name val="Arial"/>
      <family val="2"/>
    </font>
    <font>
      <b/>
      <sz val="12"/>
      <color rgb="FFFF0000"/>
      <name val="Calibri"/>
      <family val="2"/>
      <scheme val="minor"/>
    </font>
    <font>
      <b/>
      <sz val="14"/>
      <color rgb="FFFF0000"/>
      <name val="Calibri"/>
      <family val="2"/>
      <scheme val="minor"/>
    </font>
    <font>
      <sz val="6"/>
      <name val="Arial"/>
      <family val="2"/>
    </font>
    <font>
      <b/>
      <sz val="10"/>
      <name val="Arial"/>
      <family val="2"/>
    </font>
    <font>
      <sz val="11"/>
      <name val="Calibri"/>
      <family val="2"/>
      <scheme val="minor"/>
    </font>
    <font>
      <sz val="11"/>
      <name val="Calibri"/>
      <family val="2"/>
    </font>
    <font>
      <b/>
      <sz val="11"/>
      <name val="Calibri"/>
      <family val="2"/>
    </font>
    <font>
      <b/>
      <sz val="12"/>
      <name val="Calibri"/>
      <family val="2"/>
      <scheme val="minor"/>
    </font>
    <font>
      <sz val="10"/>
      <name val="Arial"/>
      <family val="2"/>
    </font>
    <font>
      <b/>
      <sz val="11"/>
      <name val="Calibri"/>
      <family val="2"/>
      <scheme val="minor"/>
    </font>
    <font>
      <sz val="10"/>
      <name val="Calibri"/>
      <family val="2"/>
      <scheme val="minor"/>
    </font>
    <font>
      <sz val="9"/>
      <name val="Calibri"/>
      <family val="2"/>
    </font>
    <font>
      <sz val="9"/>
      <name val="Nirmala UI"/>
      <family val="2"/>
    </font>
    <font>
      <b/>
      <vertAlign val="superscript"/>
      <sz val="9"/>
      <name val="Arial"/>
      <family val="2"/>
    </font>
    <font>
      <b/>
      <u/>
      <sz val="10"/>
      <name val="Arial"/>
      <family val="2"/>
    </font>
    <font>
      <sz val="9"/>
      <color rgb="FFFF0000"/>
      <name val="Arial"/>
      <family val="2"/>
    </font>
    <font>
      <sz val="10"/>
      <color rgb="FFFF0000"/>
      <name val="Calibri"/>
      <family val="2"/>
      <scheme val="minor"/>
    </font>
    <font>
      <b/>
      <sz val="9"/>
      <color rgb="FFFF0000"/>
      <name val="Arial"/>
      <family val="2"/>
    </font>
    <font>
      <b/>
      <sz val="11"/>
      <color theme="1"/>
      <name val="Arial"/>
      <family val="2"/>
    </font>
    <font>
      <b/>
      <sz val="11"/>
      <color indexed="8"/>
      <name val="Calibri"/>
      <family val="2"/>
      <scheme val="minor"/>
    </font>
    <font>
      <sz val="11"/>
      <color rgb="FF000000"/>
      <name val="Calibri"/>
      <family val="2"/>
    </font>
    <font>
      <b/>
      <sz val="11"/>
      <color rgb="FF000000"/>
      <name val="Calibri"/>
      <family val="2"/>
    </font>
    <font>
      <sz val="11"/>
      <color rgb="FFFF0000"/>
      <name val="Calibri"/>
      <family val="2"/>
    </font>
    <font>
      <b/>
      <sz val="8"/>
      <color rgb="FFFF0000"/>
      <name val="Arial"/>
      <family val="2"/>
    </font>
    <font>
      <b/>
      <sz val="11"/>
      <color rgb="FFFF0000"/>
      <name val="Calibri"/>
      <family val="2"/>
    </font>
    <font>
      <sz val="11"/>
      <color rgb="FFFF0000"/>
      <name val="Calibri"/>
      <family val="2"/>
      <scheme val="minor"/>
    </font>
  </fonts>
  <fills count="8">
    <fill>
      <patternFill patternType="none"/>
    </fill>
    <fill>
      <patternFill patternType="gray125"/>
    </fill>
    <fill>
      <patternFill patternType="solid">
        <fgColor rgb="FFC5D9F0"/>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rgb="FF00B050"/>
        <bgColor indexed="64"/>
      </patternFill>
    </fill>
    <fill>
      <patternFill patternType="solid">
        <fgColor rgb="FFFFFF00"/>
        <bgColor indexed="64"/>
      </patternFill>
    </fill>
  </fills>
  <borders count="74">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thin">
        <color indexed="64"/>
      </left>
      <right style="thin">
        <color indexed="64"/>
      </right>
      <top style="thin">
        <color indexed="64"/>
      </top>
      <bottom style="thin">
        <color indexed="64"/>
      </bottom>
      <diagonal/>
    </border>
    <border>
      <left style="medium">
        <color rgb="FF000000"/>
      </left>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rgb="FF000000"/>
      </right>
      <top/>
      <bottom style="medium">
        <color rgb="FF000000"/>
      </bottom>
      <diagonal/>
    </border>
    <border>
      <left style="medium">
        <color indexed="64"/>
      </left>
      <right style="medium">
        <color rgb="FF000000"/>
      </right>
      <top style="medium">
        <color rgb="FF000000"/>
      </top>
      <bottom/>
      <diagonal/>
    </border>
    <border>
      <left style="medium">
        <color indexed="64"/>
      </left>
      <right style="medium">
        <color rgb="FF000000"/>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thin">
        <color indexed="64"/>
      </bottom>
      <diagonal/>
    </border>
    <border>
      <left style="medium">
        <color indexed="64"/>
      </left>
      <right/>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medium">
        <color indexed="64"/>
      </right>
      <top/>
      <bottom style="medium">
        <color rgb="FF000000"/>
      </bottom>
      <diagonal/>
    </border>
    <border>
      <left style="medium">
        <color rgb="FF000000"/>
      </left>
      <right style="medium">
        <color indexed="64"/>
      </right>
      <top style="medium">
        <color rgb="FF000000"/>
      </top>
      <bottom/>
      <diagonal/>
    </border>
    <border>
      <left style="medium">
        <color rgb="FF000000"/>
      </left>
      <right style="medium">
        <color indexed="64"/>
      </right>
      <top/>
      <bottom style="medium">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right/>
      <top/>
      <bottom style="thin">
        <color indexed="64"/>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right/>
      <top/>
      <bottom style="medium">
        <color rgb="FF000000"/>
      </bottom>
      <diagonal/>
    </border>
    <border>
      <left/>
      <right style="thin">
        <color indexed="64"/>
      </right>
      <top/>
      <bottom style="thin">
        <color indexed="64"/>
      </bottom>
      <diagonal/>
    </border>
    <border>
      <left style="thin">
        <color indexed="64"/>
      </left>
      <right/>
      <top/>
      <bottom style="medium">
        <color rgb="FF000000"/>
      </bottom>
      <diagonal/>
    </border>
    <border>
      <left/>
      <right/>
      <top style="thin">
        <color indexed="64"/>
      </top>
      <bottom/>
      <diagonal/>
    </border>
    <border>
      <left style="thin">
        <color indexed="64"/>
      </left>
      <right/>
      <top/>
      <bottom/>
      <diagonal/>
    </border>
  </borders>
  <cellStyleXfs count="3">
    <xf numFmtId="0" fontId="0" fillId="0" borderId="0"/>
    <xf numFmtId="166" fontId="9" fillId="0" borderId="0" applyFont="0" applyFill="0" applyBorder="0" applyAlignment="0" applyProtection="0"/>
    <xf numFmtId="165" fontId="9" fillId="0" borderId="0" applyFont="0" applyFill="0" applyBorder="0" applyAlignment="0" applyProtection="0"/>
  </cellStyleXfs>
  <cellXfs count="479">
    <xf numFmtId="0" fontId="0" fillId="0" borderId="0" xfId="0"/>
    <xf numFmtId="0" fontId="1" fillId="0" borderId="7" xfId="0" applyFont="1" applyBorder="1" applyAlignment="1">
      <alignment vertical="center" wrapText="1"/>
    </xf>
    <xf numFmtId="0" fontId="0" fillId="0" borderId="13" xfId="0" applyBorder="1"/>
    <xf numFmtId="0" fontId="3" fillId="2" borderId="7" xfId="0" applyFont="1" applyFill="1" applyBorder="1" applyAlignment="1">
      <alignment horizontal="left" vertical="center" wrapText="1" indent="1"/>
    </xf>
    <xf numFmtId="0" fontId="3" fillId="2" borderId="7" xfId="0" applyFont="1" applyFill="1" applyBorder="1" applyAlignment="1">
      <alignment horizontal="left" vertical="center" wrapText="1" indent="2"/>
    </xf>
    <xf numFmtId="0" fontId="5" fillId="0" borderId="12" xfId="0" applyFont="1" applyBorder="1" applyAlignment="1">
      <alignment vertical="center" wrapText="1"/>
    </xf>
    <xf numFmtId="0" fontId="1" fillId="0" borderId="3" xfId="0" applyFont="1" applyBorder="1" applyAlignment="1">
      <alignment vertical="center" wrapText="1"/>
    </xf>
    <xf numFmtId="0" fontId="3" fillId="2" borderId="7" xfId="0" applyFont="1" applyFill="1" applyBorder="1" applyAlignment="1">
      <alignment horizontal="center" vertical="center" wrapText="1"/>
    </xf>
    <xf numFmtId="0" fontId="1" fillId="0" borderId="0" xfId="0" applyFont="1" applyAlignment="1">
      <alignment vertical="center" wrapText="1"/>
    </xf>
    <xf numFmtId="0" fontId="5" fillId="0" borderId="0" xfId="0" applyFont="1" applyAlignment="1">
      <alignment horizontal="left" vertical="center" indent="2"/>
    </xf>
    <xf numFmtId="0" fontId="0" fillId="0" borderId="0" xfId="0" applyAlignment="1">
      <alignment vertical="top"/>
    </xf>
    <xf numFmtId="0" fontId="5" fillId="0" borderId="0" xfId="0" applyFont="1" applyAlignment="1">
      <alignment vertical="top"/>
    </xf>
    <xf numFmtId="0" fontId="0" fillId="0" borderId="0" xfId="0" applyAlignment="1">
      <alignment horizontal="center" vertical="center"/>
    </xf>
    <xf numFmtId="0" fontId="0" fillId="0" borderId="23" xfId="0" applyBorder="1"/>
    <xf numFmtId="0" fontId="0" fillId="0" borderId="24" xfId="0" applyBorder="1"/>
    <xf numFmtId="0" fontId="13" fillId="0" borderId="25" xfId="0" applyFont="1" applyBorder="1" applyAlignment="1">
      <alignment horizontal="right" vertical="center"/>
    </xf>
    <xf numFmtId="0" fontId="0" fillId="0" borderId="26" xfId="0" applyBorder="1"/>
    <xf numFmtId="0" fontId="13" fillId="0" borderId="25" xfId="0" applyFont="1" applyBorder="1" applyAlignment="1">
      <alignment vertical="center"/>
    </xf>
    <xf numFmtId="0" fontId="0" fillId="0" borderId="22" xfId="0" applyBorder="1"/>
    <xf numFmtId="0" fontId="13" fillId="0" borderId="27" xfId="0" applyFont="1" applyBorder="1" applyAlignment="1">
      <alignment horizontal="right" vertical="center"/>
    </xf>
    <xf numFmtId="0" fontId="0" fillId="0" borderId="15" xfId="0" applyBorder="1"/>
    <xf numFmtId="0" fontId="0" fillId="0" borderId="25" xfId="0" applyBorder="1"/>
    <xf numFmtId="0" fontId="16" fillId="0" borderId="0" xfId="0" applyFont="1" applyAlignment="1">
      <alignment vertical="center"/>
    </xf>
    <xf numFmtId="0" fontId="18" fillId="0" borderId="13" xfId="0" applyFont="1" applyBorder="1" applyAlignment="1">
      <alignment horizontal="left" vertical="center" wrapText="1"/>
    </xf>
    <xf numFmtId="0" fontId="18" fillId="0" borderId="13" xfId="0" applyFont="1" applyBorder="1" applyAlignment="1">
      <alignment horizontal="justify" vertical="center" wrapText="1"/>
    </xf>
    <xf numFmtId="0" fontId="5" fillId="0" borderId="0" xfId="0" applyFont="1" applyAlignment="1">
      <alignment vertical="center" wrapText="1"/>
    </xf>
    <xf numFmtId="0" fontId="0" fillId="0" borderId="52" xfId="0" applyBorder="1"/>
    <xf numFmtId="0" fontId="0" fillId="0" borderId="53" xfId="0" applyBorder="1"/>
    <xf numFmtId="0" fontId="0" fillId="0" borderId="55" xfId="0" applyBorder="1"/>
    <xf numFmtId="0" fontId="3" fillId="0" borderId="13" xfId="0" applyFont="1" applyBorder="1" applyAlignment="1">
      <alignment horizontal="left" vertical="center" wrapText="1"/>
    </xf>
    <xf numFmtId="0" fontId="3" fillId="0" borderId="13" xfId="0" applyFont="1" applyBorder="1" applyAlignment="1">
      <alignment horizontal="center" vertical="center" wrapText="1"/>
    </xf>
    <xf numFmtId="0" fontId="2" fillId="0" borderId="13" xfId="0" applyFont="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left" vertical="center" wrapText="1"/>
    </xf>
    <xf numFmtId="0" fontId="13" fillId="0" borderId="0" xfId="0" applyFont="1" applyAlignment="1">
      <alignment horizontal="right" vertical="center"/>
    </xf>
    <xf numFmtId="0" fontId="15" fillId="0" borderId="0" xfId="0" applyFont="1" applyAlignment="1">
      <alignment horizontal="center" vertical="center"/>
    </xf>
    <xf numFmtId="0" fontId="3" fillId="0" borderId="0" xfId="0" applyFont="1" applyAlignment="1">
      <alignment horizontal="center" vertical="center" wrapText="1"/>
    </xf>
    <xf numFmtId="0" fontId="2" fillId="0" borderId="0" xfId="0" applyFont="1" applyAlignment="1">
      <alignment vertical="top" wrapText="1"/>
    </xf>
    <xf numFmtId="0" fontId="3" fillId="0" borderId="0" xfId="0" applyFont="1" applyAlignment="1">
      <alignment horizontal="left" vertical="center" wrapText="1"/>
    </xf>
    <xf numFmtId="0" fontId="1" fillId="0" borderId="13" xfId="0" applyFont="1" applyBorder="1" applyAlignment="1">
      <alignment vertical="center" wrapText="1"/>
    </xf>
    <xf numFmtId="1" fontId="0" fillId="0" borderId="0" xfId="0" applyNumberFormat="1"/>
    <xf numFmtId="1" fontId="1" fillId="0" borderId="0" xfId="0" applyNumberFormat="1" applyFont="1" applyAlignment="1">
      <alignment vertical="center" wrapText="1"/>
    </xf>
    <xf numFmtId="1" fontId="1" fillId="0" borderId="0" xfId="0" applyNumberFormat="1" applyFont="1" applyAlignment="1">
      <alignment horizontal="right" vertical="center" wrapText="1"/>
    </xf>
    <xf numFmtId="0" fontId="5" fillId="0" borderId="13" xfId="0" applyFont="1" applyBorder="1" applyAlignment="1">
      <alignment horizontal="left" vertical="center" wrapText="1"/>
    </xf>
    <xf numFmtId="0" fontId="3" fillId="0" borderId="0" xfId="0" applyFont="1" applyAlignment="1">
      <alignment horizontal="right" vertical="center" wrapText="1"/>
    </xf>
    <xf numFmtId="0" fontId="3" fillId="0" borderId="0" xfId="0" applyFont="1" applyAlignment="1">
      <alignment vertical="center" wrapText="1"/>
    </xf>
    <xf numFmtId="0" fontId="0" fillId="0" borderId="0" xfId="0" applyAlignment="1">
      <alignment horizontal="center"/>
    </xf>
    <xf numFmtId="0" fontId="0" fillId="0" borderId="48" xfId="0" applyBorder="1"/>
    <xf numFmtId="0" fontId="13" fillId="0" borderId="0" xfId="0" applyFont="1" applyAlignment="1">
      <alignment vertical="center"/>
    </xf>
    <xf numFmtId="0" fontId="13" fillId="0" borderId="49" xfId="0" applyFont="1" applyBorder="1" applyAlignment="1">
      <alignment horizontal="right" vertical="center"/>
    </xf>
    <xf numFmtId="0" fontId="6" fillId="0" borderId="0" xfId="0" applyFont="1" applyAlignment="1">
      <alignment horizontal="left" vertical="center" wrapText="1"/>
    </xf>
    <xf numFmtId="0" fontId="6" fillId="0" borderId="0" xfId="0" applyFont="1" applyAlignment="1">
      <alignment horizontal="left" vertical="top" wrapText="1"/>
    </xf>
    <xf numFmtId="0" fontId="6" fillId="0" borderId="0" xfId="0" applyFont="1"/>
    <xf numFmtId="0" fontId="14" fillId="0" borderId="0" xfId="0" applyFont="1" applyAlignment="1">
      <alignment vertical="center"/>
    </xf>
    <xf numFmtId="0" fontId="12" fillId="0" borderId="0" xfId="0" applyFont="1" applyAlignment="1">
      <alignment vertical="center"/>
    </xf>
    <xf numFmtId="0" fontId="13" fillId="0" borderId="0" xfId="0" applyFont="1" applyAlignment="1">
      <alignment horizontal="center" vertical="center"/>
    </xf>
    <xf numFmtId="0" fontId="13" fillId="0" borderId="28" xfId="0" applyFont="1" applyBorder="1" applyAlignment="1">
      <alignment horizontal="center" vertical="center"/>
    </xf>
    <xf numFmtId="0" fontId="13" fillId="0" borderId="29" xfId="0" applyFont="1" applyBorder="1" applyAlignment="1">
      <alignment horizontal="center" vertical="center"/>
    </xf>
    <xf numFmtId="0" fontId="13" fillId="0" borderId="33" xfId="0" applyFont="1" applyBorder="1" applyAlignment="1">
      <alignment vertical="center"/>
    </xf>
    <xf numFmtId="0" fontId="13" fillId="0" borderId="34" xfId="0" applyFont="1" applyBorder="1" applyAlignment="1">
      <alignment vertical="center"/>
    </xf>
    <xf numFmtId="0" fontId="12" fillId="0" borderId="35" xfId="0" applyFont="1" applyBorder="1" applyAlignment="1">
      <alignment vertical="center"/>
    </xf>
    <xf numFmtId="0" fontId="13" fillId="0" borderId="36" xfId="0" applyFont="1" applyBorder="1" applyAlignment="1">
      <alignment horizontal="center" vertical="center"/>
    </xf>
    <xf numFmtId="0" fontId="13" fillId="0" borderId="36" xfId="0" applyFont="1" applyBorder="1" applyAlignment="1">
      <alignment vertical="center"/>
    </xf>
    <xf numFmtId="0" fontId="13" fillId="0" borderId="37" xfId="0" applyFont="1" applyBorder="1" applyAlignment="1">
      <alignment vertical="center"/>
    </xf>
    <xf numFmtId="0" fontId="13" fillId="0" borderId="38" xfId="0" applyFont="1" applyBorder="1" applyAlignment="1">
      <alignment vertical="center"/>
    </xf>
    <xf numFmtId="0" fontId="13" fillId="0" borderId="39" xfId="0" applyFont="1" applyBorder="1" applyAlignment="1">
      <alignment vertical="center"/>
    </xf>
    <xf numFmtId="0" fontId="12" fillId="0" borderId="40" xfId="0" applyFont="1" applyBorder="1" applyAlignment="1">
      <alignment vertical="center"/>
    </xf>
    <xf numFmtId="0" fontId="13" fillId="0" borderId="41" xfId="0" applyFont="1" applyBorder="1" applyAlignment="1">
      <alignment horizontal="center" vertical="center"/>
    </xf>
    <xf numFmtId="0" fontId="13" fillId="0" borderId="41" xfId="0" applyFont="1" applyBorder="1" applyAlignment="1">
      <alignment vertical="center"/>
    </xf>
    <xf numFmtId="0" fontId="13" fillId="0" borderId="42" xfId="0" applyFont="1" applyBorder="1" applyAlignment="1">
      <alignment vertical="center"/>
    </xf>
    <xf numFmtId="0" fontId="13" fillId="0" borderId="43" xfId="0" applyFont="1" applyBorder="1" applyAlignment="1">
      <alignment vertical="center"/>
    </xf>
    <xf numFmtId="0" fontId="13" fillId="0" borderId="44" xfId="0" applyFont="1" applyBorder="1" applyAlignment="1">
      <alignment vertical="center"/>
    </xf>
    <xf numFmtId="0" fontId="12" fillId="0" borderId="45" xfId="0" applyFont="1" applyBorder="1" applyAlignment="1">
      <alignment vertical="center"/>
    </xf>
    <xf numFmtId="0" fontId="13" fillId="0" borderId="46" xfId="0" applyFont="1" applyBorder="1" applyAlignment="1">
      <alignment horizontal="center" vertical="center"/>
    </xf>
    <xf numFmtId="0" fontId="13" fillId="0" borderId="46" xfId="0" applyFont="1" applyBorder="1" applyAlignment="1">
      <alignment vertical="center"/>
    </xf>
    <xf numFmtId="0" fontId="13" fillId="0" borderId="47" xfId="0" applyFont="1" applyBorder="1" applyAlignment="1">
      <alignment vertical="center"/>
    </xf>
    <xf numFmtId="0" fontId="20" fillId="0" borderId="0" xfId="0" applyFont="1" applyAlignment="1">
      <alignment vertical="center"/>
    </xf>
    <xf numFmtId="0" fontId="3" fillId="0" borderId="13" xfId="0" applyFont="1" applyBorder="1" applyAlignment="1">
      <alignment vertical="top" wrapText="1"/>
    </xf>
    <xf numFmtId="166" fontId="0" fillId="0" borderId="13" xfId="1" applyFont="1" applyFill="1" applyBorder="1"/>
    <xf numFmtId="165" fontId="0" fillId="0" borderId="13" xfId="2" applyFont="1" applyFill="1" applyBorder="1"/>
    <xf numFmtId="0" fontId="22" fillId="0" borderId="13" xfId="0" applyFont="1" applyBorder="1" applyAlignment="1">
      <alignment vertical="center" wrapText="1"/>
    </xf>
    <xf numFmtId="2" fontId="18" fillId="0" borderId="13" xfId="0" applyNumberFormat="1" applyFont="1" applyBorder="1" applyAlignment="1">
      <alignment horizontal="center" vertical="center" wrapText="1"/>
    </xf>
    <xf numFmtId="0" fontId="14" fillId="0" borderId="13" xfId="0" applyFont="1" applyBorder="1" applyAlignment="1">
      <alignment horizontal="justify" vertical="center" wrapText="1"/>
    </xf>
    <xf numFmtId="1" fontId="22" fillId="0" borderId="0" xfId="0" applyNumberFormat="1" applyFont="1" applyAlignment="1">
      <alignment vertical="center" wrapText="1"/>
    </xf>
    <xf numFmtId="1" fontId="22" fillId="6" borderId="0" xfId="0" applyNumberFormat="1" applyFont="1" applyFill="1" applyAlignment="1">
      <alignment vertical="center" wrapText="1"/>
    </xf>
    <xf numFmtId="1" fontId="1" fillId="6" borderId="0" xfId="0" applyNumberFormat="1" applyFont="1" applyFill="1" applyAlignment="1">
      <alignment vertical="center" wrapText="1"/>
    </xf>
    <xf numFmtId="0" fontId="1" fillId="6" borderId="0" xfId="0" applyFont="1" applyFill="1" applyAlignment="1">
      <alignment vertical="center" wrapText="1"/>
    </xf>
    <xf numFmtId="0" fontId="17" fillId="0" borderId="13" xfId="0" applyFont="1" applyBorder="1" applyAlignment="1">
      <alignment horizontal="center" vertical="top"/>
    </xf>
    <xf numFmtId="0" fontId="17" fillId="0" borderId="13" xfId="0" applyFont="1" applyBorder="1" applyAlignment="1">
      <alignment horizontal="left"/>
    </xf>
    <xf numFmtId="0" fontId="16" fillId="0" borderId="13" xfId="0" applyFont="1" applyBorder="1" applyAlignment="1">
      <alignment horizontal="center"/>
    </xf>
    <xf numFmtId="0" fontId="16" fillId="0" borderId="13" xfId="0" applyFont="1" applyBorder="1" applyAlignment="1">
      <alignment horizontal="center" vertical="justify"/>
    </xf>
    <xf numFmtId="0" fontId="22" fillId="0" borderId="13" xfId="0" applyFont="1" applyBorder="1" applyAlignment="1">
      <alignment vertical="center"/>
    </xf>
    <xf numFmtId="0" fontId="16" fillId="0" borderId="13" xfId="0" applyFont="1" applyBorder="1" applyAlignment="1">
      <alignment horizontal="center" vertical="top"/>
    </xf>
    <xf numFmtId="0" fontId="16" fillId="0" borderId="13" xfId="0" applyFont="1" applyBorder="1" applyAlignment="1">
      <alignment horizontal="left" vertical="top"/>
    </xf>
    <xf numFmtId="0" fontId="16" fillId="0" borderId="13" xfId="0" applyFont="1" applyBorder="1" applyAlignment="1">
      <alignment horizontal="center" vertical="top" wrapText="1"/>
    </xf>
    <xf numFmtId="0" fontId="17" fillId="0" borderId="13" xfId="0" applyFont="1" applyBorder="1" applyAlignment="1">
      <alignment horizontal="center" vertical="center"/>
    </xf>
    <xf numFmtId="0" fontId="17" fillId="0" borderId="13" xfId="0" applyFont="1" applyBorder="1" applyAlignment="1">
      <alignment horizontal="left" vertical="top" wrapText="1"/>
    </xf>
    <xf numFmtId="0" fontId="16" fillId="0" borderId="13" xfId="0" applyFont="1" applyBorder="1" applyAlignment="1">
      <alignment horizontal="left" vertical="top" wrapText="1"/>
    </xf>
    <xf numFmtId="0" fontId="17" fillId="0" borderId="13" xfId="0" applyFont="1" applyBorder="1" applyAlignment="1">
      <alignment horizontal="left" vertical="center"/>
    </xf>
    <xf numFmtId="0" fontId="16" fillId="0" borderId="13" xfId="0" applyFont="1" applyBorder="1" applyAlignment="1">
      <alignment vertical="top"/>
    </xf>
    <xf numFmtId="0" fontId="17" fillId="0" borderId="13" xfId="0" applyFont="1" applyBorder="1" applyAlignment="1">
      <alignment horizontal="left" vertical="top"/>
    </xf>
    <xf numFmtId="0" fontId="17" fillId="0" borderId="13" xfId="0" applyFont="1" applyBorder="1" applyAlignment="1">
      <alignment horizontal="center" vertical="top" wrapText="1"/>
    </xf>
    <xf numFmtId="0" fontId="18" fillId="0" borderId="13" xfId="0" applyFont="1" applyBorder="1" applyAlignment="1">
      <alignment horizontal="justify" vertical="center"/>
    </xf>
    <xf numFmtId="0" fontId="3" fillId="0" borderId="15" xfId="0" applyFont="1" applyBorder="1" applyAlignment="1">
      <alignment horizontal="center" vertical="center" wrapText="1"/>
    </xf>
    <xf numFmtId="0" fontId="1" fillId="0" borderId="15" xfId="0" applyFont="1" applyBorder="1" applyAlignment="1">
      <alignment vertical="center" wrapText="1"/>
    </xf>
    <xf numFmtId="0" fontId="18" fillId="5" borderId="13" xfId="0" applyFont="1" applyFill="1" applyBorder="1" applyAlignment="1">
      <alignment horizontal="left" vertical="center" wrapText="1"/>
    </xf>
    <xf numFmtId="0" fontId="14" fillId="0" borderId="13" xfId="0" applyFont="1" applyBorder="1" applyAlignment="1">
      <alignment horizontal="left" vertical="center" wrapText="1"/>
    </xf>
    <xf numFmtId="0" fontId="5" fillId="0" borderId="13" xfId="0" applyFont="1" applyBorder="1" applyAlignment="1">
      <alignment horizontal="center" vertical="center" wrapText="1"/>
    </xf>
    <xf numFmtId="1" fontId="0" fillId="6" borderId="0" xfId="0" applyNumberFormat="1" applyFill="1"/>
    <xf numFmtId="0" fontId="2" fillId="6" borderId="0" xfId="0" applyFont="1" applyFill="1" applyAlignment="1">
      <alignment vertical="top" wrapText="1"/>
    </xf>
    <xf numFmtId="0" fontId="17" fillId="0" borderId="13" xfId="0" applyFont="1" applyBorder="1" applyAlignment="1">
      <alignment horizontal="left" vertical="center" wrapText="1"/>
    </xf>
    <xf numFmtId="0" fontId="18" fillId="0" borderId="13"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3" xfId="0" applyFont="1" applyBorder="1" applyAlignment="1">
      <alignment vertical="center" wrapText="1"/>
    </xf>
    <xf numFmtId="0" fontId="30" fillId="0" borderId="13" xfId="0" applyFont="1" applyBorder="1"/>
    <xf numFmtId="0" fontId="31" fillId="0" borderId="13" xfId="0" applyFont="1" applyBorder="1" applyAlignment="1">
      <alignment horizontal="center" vertical="top"/>
    </xf>
    <xf numFmtId="0" fontId="31" fillId="0" borderId="13" xfId="0" applyFont="1" applyBorder="1" applyAlignment="1">
      <alignment vertical="top" wrapText="1"/>
    </xf>
    <xf numFmtId="0" fontId="29" fillId="0" borderId="13" xfId="0" applyFont="1" applyBorder="1" applyAlignment="1">
      <alignment vertical="center" wrapText="1"/>
    </xf>
    <xf numFmtId="0" fontId="30" fillId="0" borderId="13" xfId="0" applyFont="1" applyBorder="1" applyAlignment="1">
      <alignment horizontal="center"/>
    </xf>
    <xf numFmtId="0" fontId="30" fillId="0" borderId="13" xfId="0" applyFont="1" applyBorder="1" applyAlignment="1">
      <alignment vertical="top" wrapText="1"/>
    </xf>
    <xf numFmtId="0" fontId="22" fillId="0" borderId="13" xfId="0" applyFont="1" applyBorder="1" applyAlignment="1">
      <alignment horizontal="center" vertical="center" wrapText="1"/>
    </xf>
    <xf numFmtId="0" fontId="14" fillId="0" borderId="13" xfId="0" applyFont="1" applyBorder="1" applyAlignment="1">
      <alignment vertical="top" wrapText="1"/>
    </xf>
    <xf numFmtId="166" fontId="30" fillId="0" borderId="13" xfId="1" applyFont="1" applyFill="1" applyBorder="1"/>
    <xf numFmtId="165" fontId="30" fillId="0" borderId="13" xfId="2" applyFont="1" applyFill="1" applyBorder="1"/>
    <xf numFmtId="0" fontId="14" fillId="5" borderId="13" xfId="0" applyFont="1" applyFill="1" applyBorder="1" applyAlignment="1">
      <alignment horizontal="center" vertical="center" wrapText="1"/>
    </xf>
    <xf numFmtId="0" fontId="14" fillId="5" borderId="13" xfId="0" applyFont="1" applyFill="1" applyBorder="1" applyAlignment="1">
      <alignment horizontal="left" vertical="center" wrapText="1" indent="2"/>
    </xf>
    <xf numFmtId="0" fontId="14" fillId="5" borderId="13" xfId="0" applyFont="1" applyFill="1" applyBorder="1" applyAlignment="1">
      <alignment horizontal="left" vertical="center" wrapText="1" indent="1"/>
    </xf>
    <xf numFmtId="0" fontId="14" fillId="5" borderId="13" xfId="0" applyFont="1" applyFill="1" applyBorder="1" applyAlignment="1">
      <alignment vertical="center" wrapText="1"/>
    </xf>
    <xf numFmtId="0" fontId="30" fillId="5" borderId="13" xfId="0" applyFont="1" applyFill="1" applyBorder="1"/>
    <xf numFmtId="0" fontId="18" fillId="5" borderId="13" xfId="0" applyFont="1" applyFill="1" applyBorder="1" applyAlignment="1">
      <alignment horizontal="center" vertical="center" wrapText="1"/>
    </xf>
    <xf numFmtId="0" fontId="22" fillId="5" borderId="13" xfId="0" applyFont="1" applyFill="1" applyBorder="1" applyAlignment="1">
      <alignment vertical="center" wrapText="1"/>
    </xf>
    <xf numFmtId="1" fontId="18" fillId="5" borderId="13" xfId="0" applyNumberFormat="1" applyFont="1" applyFill="1" applyBorder="1" applyAlignment="1">
      <alignment horizontal="center" vertical="center" wrapText="1"/>
    </xf>
    <xf numFmtId="0" fontId="31" fillId="5" borderId="13" xfId="0" applyFont="1" applyFill="1" applyBorder="1" applyAlignment="1">
      <alignment horizontal="center" vertical="top"/>
    </xf>
    <xf numFmtId="0" fontId="31" fillId="5" borderId="13" xfId="0" applyFont="1" applyFill="1" applyBorder="1" applyAlignment="1">
      <alignment vertical="top" wrapText="1"/>
    </xf>
    <xf numFmtId="0" fontId="32" fillId="5" borderId="13" xfId="0" applyFont="1" applyFill="1" applyBorder="1" applyAlignment="1">
      <alignment horizontal="center" vertical="top"/>
    </xf>
    <xf numFmtId="0" fontId="32" fillId="5" borderId="13" xfId="0" applyFont="1" applyFill="1" applyBorder="1" applyAlignment="1">
      <alignment vertical="top" wrapText="1"/>
    </xf>
    <xf numFmtId="0" fontId="29" fillId="5" borderId="13" xfId="0" applyFont="1" applyFill="1" applyBorder="1" applyAlignment="1">
      <alignment vertical="center" wrapText="1"/>
    </xf>
    <xf numFmtId="0" fontId="30" fillId="5" borderId="13" xfId="0" applyFont="1" applyFill="1" applyBorder="1" applyAlignment="1">
      <alignment horizontal="center"/>
    </xf>
    <xf numFmtId="0" fontId="14" fillId="5" borderId="13" xfId="0" applyFont="1" applyFill="1" applyBorder="1" applyAlignment="1">
      <alignment horizontal="left" vertical="center" wrapText="1"/>
    </xf>
    <xf numFmtId="0" fontId="18" fillId="5" borderId="13" xfId="0" applyFont="1" applyFill="1" applyBorder="1" applyAlignment="1">
      <alignment horizontal="justify" vertical="center" wrapText="1"/>
    </xf>
    <xf numFmtId="0" fontId="30" fillId="5" borderId="13" xfId="0" applyFont="1" applyFill="1" applyBorder="1" applyAlignment="1">
      <alignment vertical="top" wrapText="1"/>
    </xf>
    <xf numFmtId="0" fontId="22" fillId="5" borderId="13" xfId="0" applyFont="1" applyFill="1" applyBorder="1" applyAlignment="1">
      <alignment horizontal="center" vertical="center" wrapText="1"/>
    </xf>
    <xf numFmtId="164" fontId="22" fillId="5" borderId="13" xfId="1" applyNumberFormat="1" applyFont="1" applyFill="1" applyBorder="1" applyAlignment="1">
      <alignment vertical="center" wrapText="1"/>
    </xf>
    <xf numFmtId="166" fontId="22" fillId="5" borderId="13" xfId="1" applyFont="1" applyFill="1" applyBorder="1" applyAlignment="1">
      <alignment vertical="center" wrapText="1"/>
    </xf>
    <xf numFmtId="165" fontId="22" fillId="5" borderId="13" xfId="2" applyFont="1" applyFill="1" applyBorder="1" applyAlignment="1">
      <alignment vertical="center" wrapText="1"/>
    </xf>
    <xf numFmtId="0" fontId="14" fillId="5" borderId="13" xfId="0" applyFont="1" applyFill="1" applyBorder="1" applyAlignment="1">
      <alignment vertical="top" wrapText="1"/>
    </xf>
    <xf numFmtId="166" fontId="30" fillId="5" borderId="13" xfId="1" applyFont="1" applyFill="1" applyBorder="1"/>
    <xf numFmtId="165" fontId="30" fillId="5" borderId="13" xfId="2" applyFont="1" applyFill="1" applyBorder="1"/>
    <xf numFmtId="0" fontId="30" fillId="5" borderId="0" xfId="0" applyFont="1" applyFill="1"/>
    <xf numFmtId="0" fontId="30" fillId="5" borderId="0" xfId="0" applyFont="1" applyFill="1" applyAlignment="1">
      <alignment horizontal="center"/>
    </xf>
    <xf numFmtId="0" fontId="30" fillId="5" borderId="23" xfId="0" applyFont="1" applyFill="1" applyBorder="1"/>
    <xf numFmtId="0" fontId="30" fillId="5" borderId="24" xfId="0" applyFont="1" applyFill="1" applyBorder="1"/>
    <xf numFmtId="0" fontId="13" fillId="5" borderId="25" xfId="0" applyFont="1" applyFill="1" applyBorder="1" applyAlignment="1">
      <alignment horizontal="right" vertical="center"/>
    </xf>
    <xf numFmtId="0" fontId="30" fillId="5" borderId="26" xfId="0" applyFont="1" applyFill="1" applyBorder="1"/>
    <xf numFmtId="0" fontId="13" fillId="5" borderId="25" xfId="0" applyFont="1" applyFill="1" applyBorder="1" applyAlignment="1">
      <alignment vertical="center"/>
    </xf>
    <xf numFmtId="0" fontId="30" fillId="5" borderId="22" xfId="0" applyFont="1" applyFill="1" applyBorder="1"/>
    <xf numFmtId="0" fontId="13" fillId="5" borderId="27" xfId="0" applyFont="1" applyFill="1" applyBorder="1" applyAlignment="1">
      <alignment horizontal="right" vertical="center"/>
    </xf>
    <xf numFmtId="0" fontId="30" fillId="5" borderId="15" xfId="0" applyFont="1" applyFill="1" applyBorder="1"/>
    <xf numFmtId="0" fontId="34" fillId="5" borderId="13" xfId="0" applyFont="1" applyFill="1" applyBorder="1" applyAlignment="1">
      <alignment vertical="center" wrapText="1"/>
    </xf>
    <xf numFmtId="0" fontId="18" fillId="5" borderId="13" xfId="0" applyFont="1" applyFill="1" applyBorder="1" applyAlignment="1">
      <alignment vertical="center" wrapText="1"/>
    </xf>
    <xf numFmtId="0" fontId="35" fillId="5" borderId="13" xfId="0" applyFont="1" applyFill="1" applyBorder="1" applyAlignment="1">
      <alignment vertical="top" wrapText="1"/>
    </xf>
    <xf numFmtId="3" fontId="22" fillId="5" borderId="13" xfId="0" applyNumberFormat="1" applyFont="1" applyFill="1" applyBorder="1" applyAlignment="1">
      <alignment vertical="center" wrapText="1"/>
    </xf>
    <xf numFmtId="0" fontId="34" fillId="0" borderId="13" xfId="0" applyFont="1" applyBorder="1" applyAlignment="1">
      <alignment vertical="center" wrapText="1"/>
    </xf>
    <xf numFmtId="0" fontId="18" fillId="0" borderId="13" xfId="0" applyFont="1" applyBorder="1" applyAlignment="1">
      <alignment vertical="center" wrapText="1"/>
    </xf>
    <xf numFmtId="1" fontId="18" fillId="0" borderId="13" xfId="0" applyNumberFormat="1" applyFont="1" applyBorder="1" applyAlignment="1">
      <alignment horizontal="center" vertical="center" wrapText="1"/>
    </xf>
    <xf numFmtId="0" fontId="14" fillId="0" borderId="13" xfId="0" applyFont="1" applyBorder="1" applyAlignment="1">
      <alignment horizontal="left" vertical="center" wrapText="1" indent="2"/>
    </xf>
    <xf numFmtId="0" fontId="14" fillId="0" borderId="13" xfId="0" applyFont="1" applyBorder="1" applyAlignment="1">
      <alignment horizontal="left" vertical="center" wrapText="1" indent="1"/>
    </xf>
    <xf numFmtId="0" fontId="36" fillId="0" borderId="0" xfId="0" applyFont="1" applyAlignment="1">
      <alignment horizontal="center"/>
    </xf>
    <xf numFmtId="164" fontId="22" fillId="0" borderId="13" xfId="1" applyNumberFormat="1" applyFont="1" applyFill="1" applyBorder="1" applyAlignment="1">
      <alignment vertical="center" wrapText="1"/>
    </xf>
    <xf numFmtId="166" fontId="22" fillId="0" borderId="13" xfId="1" applyFont="1" applyFill="1" applyBorder="1" applyAlignment="1">
      <alignment vertical="center" wrapText="1"/>
    </xf>
    <xf numFmtId="165" fontId="22" fillId="0" borderId="13" xfId="2" applyFont="1" applyFill="1" applyBorder="1" applyAlignment="1">
      <alignment vertical="center" wrapText="1"/>
    </xf>
    <xf numFmtId="3" fontId="22" fillId="0" borderId="13" xfId="0" applyNumberFormat="1" applyFont="1" applyBorder="1" applyAlignment="1">
      <alignment vertical="center" wrapText="1"/>
    </xf>
    <xf numFmtId="0" fontId="14" fillId="0" borderId="31" xfId="0" applyFont="1" applyBorder="1" applyAlignment="1">
      <alignment horizontal="left" vertical="center" wrapText="1"/>
    </xf>
    <xf numFmtId="0" fontId="14" fillId="0" borderId="32" xfId="0" applyFont="1" applyBorder="1" applyAlignment="1">
      <alignment horizontal="left" vertical="center" wrapText="1"/>
    </xf>
    <xf numFmtId="0" fontId="14" fillId="0" borderId="13" xfId="0" applyFont="1" applyBorder="1" applyAlignment="1">
      <alignment horizontal="left" vertical="top" wrapText="1"/>
    </xf>
    <xf numFmtId="0" fontId="14" fillId="0" borderId="7"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2" xfId="0" applyFont="1" applyBorder="1" applyAlignment="1">
      <alignment horizontal="center" vertical="center" wrapText="1"/>
    </xf>
    <xf numFmtId="0" fontId="34" fillId="0" borderId="13" xfId="0" applyFont="1" applyBorder="1" applyAlignment="1">
      <alignment horizontal="center" vertical="center" wrapText="1"/>
    </xf>
    <xf numFmtId="0" fontId="14" fillId="0" borderId="13" xfId="0" applyFont="1" applyBorder="1" applyAlignment="1">
      <alignment vertical="center"/>
    </xf>
    <xf numFmtId="0" fontId="18" fillId="0" borderId="13" xfId="0" applyFont="1" applyBorder="1" applyAlignment="1">
      <alignment horizontal="center" vertical="center"/>
    </xf>
    <xf numFmtId="3" fontId="18" fillId="0" borderId="13" xfId="0" applyNumberFormat="1" applyFont="1" applyBorder="1" applyAlignment="1">
      <alignment horizontal="center" vertical="center"/>
    </xf>
    <xf numFmtId="1" fontId="18" fillId="0" borderId="13" xfId="0" applyNumberFormat="1" applyFont="1" applyBorder="1" applyAlignment="1">
      <alignment horizontal="center" vertical="center"/>
    </xf>
    <xf numFmtId="167" fontId="18" fillId="0" borderId="13" xfId="0" applyNumberFormat="1" applyFont="1" applyBorder="1" applyAlignment="1">
      <alignment horizontal="center" vertical="center" wrapText="1"/>
    </xf>
    <xf numFmtId="2" fontId="14" fillId="0" borderId="13" xfId="0" applyNumberFormat="1" applyFont="1" applyBorder="1" applyAlignment="1">
      <alignment horizontal="center" vertical="center" wrapText="1"/>
    </xf>
    <xf numFmtId="0" fontId="14" fillId="0" borderId="15" xfId="0" applyFont="1" applyBorder="1" applyAlignment="1">
      <alignment horizontal="center" vertical="center" wrapText="1"/>
    </xf>
    <xf numFmtId="0" fontId="22" fillId="0" borderId="7" xfId="0" applyFont="1" applyBorder="1" applyAlignment="1">
      <alignment vertical="center" wrapText="1"/>
    </xf>
    <xf numFmtId="0" fontId="14" fillId="0" borderId="6" xfId="0" applyFont="1" applyBorder="1" applyAlignment="1">
      <alignment horizontal="center" vertical="center" wrapText="1"/>
    </xf>
    <xf numFmtId="0" fontId="14" fillId="0" borderId="59" xfId="0" applyFont="1" applyBorder="1" applyAlignment="1">
      <alignment horizontal="center" vertical="center" wrapText="1"/>
    </xf>
    <xf numFmtId="0" fontId="14" fillId="0" borderId="21" xfId="0" applyFont="1" applyBorder="1" applyAlignment="1">
      <alignment horizontal="center" vertical="center" wrapText="1"/>
    </xf>
    <xf numFmtId="0" fontId="14" fillId="0" borderId="0" xfId="0" applyFont="1" applyAlignment="1">
      <alignment horizontal="center" vertical="center" wrapText="1"/>
    </xf>
    <xf numFmtId="0" fontId="14" fillId="0" borderId="16" xfId="0" applyFont="1" applyBorder="1" applyAlignment="1">
      <alignment horizontal="center" vertical="center" wrapText="1"/>
    </xf>
    <xf numFmtId="1" fontId="14" fillId="0" borderId="13" xfId="0" applyNumberFormat="1" applyFont="1" applyBorder="1" applyAlignment="1">
      <alignment vertical="center" wrapText="1"/>
    </xf>
    <xf numFmtId="0" fontId="14" fillId="0" borderId="50" xfId="0" applyFont="1" applyBorder="1" applyAlignment="1">
      <alignment horizontal="center" vertical="center" wrapText="1"/>
    </xf>
    <xf numFmtId="3" fontId="18" fillId="0" borderId="13" xfId="0" applyNumberFormat="1" applyFont="1" applyBorder="1" applyAlignment="1">
      <alignment horizontal="center" vertical="center" wrapText="1"/>
    </xf>
    <xf numFmtId="0" fontId="14" fillId="0" borderId="50" xfId="0" applyFont="1" applyBorder="1" applyAlignment="1">
      <alignment horizontal="left" vertical="center" wrapText="1"/>
    </xf>
    <xf numFmtId="0" fontId="34" fillId="0" borderId="32" xfId="0" applyFont="1" applyBorder="1" applyAlignment="1">
      <alignment horizontal="center" vertical="center" wrapText="1"/>
    </xf>
    <xf numFmtId="0" fontId="29" fillId="0" borderId="13" xfId="0" applyFont="1" applyBorder="1" applyAlignment="1">
      <alignment horizontal="left" vertical="center" wrapText="1"/>
    </xf>
    <xf numFmtId="0" fontId="40" fillId="0" borderId="13" xfId="0" applyFont="1" applyBorder="1" applyAlignment="1">
      <alignment horizontal="left" vertical="center" wrapText="1"/>
    </xf>
    <xf numFmtId="0" fontId="22" fillId="0" borderId="32" xfId="0" applyFont="1" applyBorder="1" applyAlignment="1">
      <alignment vertical="center" wrapText="1"/>
    </xf>
    <xf numFmtId="0" fontId="41" fillId="0" borderId="13" xfId="0" applyFont="1" applyBorder="1" applyAlignment="1">
      <alignment horizontal="center" vertical="center" wrapText="1"/>
    </xf>
    <xf numFmtId="1" fontId="41" fillId="0" borderId="13" xfId="0" applyNumberFormat="1" applyFont="1" applyBorder="1" applyAlignment="1">
      <alignment horizontal="center" vertical="center" wrapText="1"/>
    </xf>
    <xf numFmtId="0" fontId="42" fillId="0" borderId="0" xfId="0" applyFont="1" applyAlignment="1">
      <alignment horizontal="center"/>
    </xf>
    <xf numFmtId="0" fontId="43" fillId="0" borderId="13" xfId="0" applyFont="1" applyBorder="1" applyAlignment="1">
      <alignment vertical="center" wrapText="1"/>
    </xf>
    <xf numFmtId="1" fontId="43" fillId="0" borderId="13" xfId="0" applyNumberFormat="1" applyFont="1" applyBorder="1" applyAlignment="1">
      <alignment vertical="center" wrapText="1"/>
    </xf>
    <xf numFmtId="0" fontId="25" fillId="0" borderId="13" xfId="0" applyFont="1" applyBorder="1" applyAlignment="1">
      <alignment vertical="center" wrapText="1"/>
    </xf>
    <xf numFmtId="0" fontId="3" fillId="0" borderId="13" xfId="0" applyFont="1" applyBorder="1" applyAlignment="1">
      <alignment vertical="center" wrapText="1"/>
    </xf>
    <xf numFmtId="0" fontId="16" fillId="0" borderId="13" xfId="0" applyFont="1" applyBorder="1" applyAlignment="1">
      <alignment vertical="center"/>
    </xf>
    <xf numFmtId="0" fontId="5" fillId="0" borderId="13" xfId="0" applyFont="1" applyBorder="1" applyAlignment="1">
      <alignment vertical="center" wrapText="1"/>
    </xf>
    <xf numFmtId="0" fontId="44" fillId="0" borderId="0" xfId="0" applyFont="1" applyAlignment="1">
      <alignment horizontal="right" vertical="center" wrapText="1"/>
    </xf>
    <xf numFmtId="0" fontId="17" fillId="5" borderId="13" xfId="0" applyFont="1" applyFill="1" applyBorder="1" applyAlignment="1">
      <alignment horizontal="left"/>
    </xf>
    <xf numFmtId="0" fontId="16" fillId="5" borderId="13" xfId="0" applyFont="1" applyFill="1" applyBorder="1" applyAlignment="1">
      <alignment horizontal="center" vertical="top" wrapText="1"/>
    </xf>
    <xf numFmtId="0" fontId="17" fillId="5" borderId="13" xfId="0" applyFont="1" applyFill="1" applyBorder="1" applyAlignment="1">
      <alignment horizontal="left" vertical="center"/>
    </xf>
    <xf numFmtId="0" fontId="17" fillId="5" borderId="13" xfId="0" applyFont="1" applyFill="1" applyBorder="1" applyAlignment="1">
      <alignment horizontal="left" vertical="top" wrapText="1"/>
    </xf>
    <xf numFmtId="0" fontId="16" fillId="5" borderId="13" xfId="0" applyFont="1" applyFill="1" applyBorder="1" applyAlignment="1">
      <alignment horizontal="center" vertical="top"/>
    </xf>
    <xf numFmtId="0" fontId="0" fillId="5" borderId="0" xfId="0" applyFill="1"/>
    <xf numFmtId="0" fontId="16" fillId="5" borderId="13" xfId="0" applyFont="1" applyFill="1" applyBorder="1" applyAlignment="1">
      <alignment horizontal="left" vertical="top"/>
    </xf>
    <xf numFmtId="0" fontId="22" fillId="5" borderId="13" xfId="0" applyFont="1" applyFill="1" applyBorder="1" applyAlignment="1">
      <alignment vertical="center"/>
    </xf>
    <xf numFmtId="0" fontId="1" fillId="5" borderId="13" xfId="0" applyFont="1" applyFill="1" applyBorder="1" applyAlignment="1">
      <alignment vertical="center" wrapText="1"/>
    </xf>
    <xf numFmtId="0" fontId="1" fillId="0" borderId="13" xfId="0" applyFont="1" applyBorder="1" applyAlignment="1">
      <alignment horizontal="center" vertical="center" wrapText="1"/>
    </xf>
    <xf numFmtId="0" fontId="0" fillId="0" borderId="13" xfId="0" applyBorder="1" applyAlignment="1">
      <alignment horizontal="center"/>
    </xf>
    <xf numFmtId="0" fontId="45" fillId="0" borderId="13" xfId="0" applyFont="1" applyBorder="1" applyAlignment="1">
      <alignment vertical="top" wrapText="1"/>
    </xf>
    <xf numFmtId="0" fontId="46" fillId="0" borderId="13" xfId="0" applyFont="1" applyBorder="1" applyAlignment="1">
      <alignment horizontal="center" vertical="top"/>
    </xf>
    <xf numFmtId="0" fontId="46" fillId="0" borderId="13" xfId="0" applyFont="1" applyBorder="1" applyAlignment="1">
      <alignment vertical="top" wrapText="1"/>
    </xf>
    <xf numFmtId="0" fontId="5" fillId="0" borderId="13" xfId="0" applyFont="1" applyBorder="1" applyAlignment="1">
      <alignment horizontal="right" vertical="center" wrapText="1"/>
    </xf>
    <xf numFmtId="0" fontId="47" fillId="0" borderId="13" xfId="0" applyFont="1" applyBorder="1" applyAlignment="1">
      <alignment horizontal="center" vertical="top"/>
    </xf>
    <xf numFmtId="0" fontId="47" fillId="0" borderId="13" xfId="0" applyFont="1" applyBorder="1" applyAlignment="1">
      <alignment vertical="top" wrapText="1"/>
    </xf>
    <xf numFmtId="0" fontId="0" fillId="5" borderId="13" xfId="0" applyFill="1" applyBorder="1"/>
    <xf numFmtId="0" fontId="3" fillId="0" borderId="13" xfId="0" quotePrefix="1" applyFont="1" applyBorder="1" applyAlignment="1">
      <alignment horizontal="center" vertical="center" wrapText="1"/>
    </xf>
    <xf numFmtId="0" fontId="18" fillId="0" borderId="31" xfId="0" applyFont="1" applyBorder="1" applyAlignment="1">
      <alignment horizontal="center" vertical="center" wrapText="1"/>
    </xf>
    <xf numFmtId="0" fontId="14" fillId="0" borderId="13" xfId="0" quotePrefix="1" applyFont="1" applyBorder="1" applyAlignment="1">
      <alignment horizontal="center" vertical="center" wrapText="1"/>
    </xf>
    <xf numFmtId="0" fontId="16" fillId="0" borderId="13" xfId="0" applyFont="1" applyBorder="1" applyAlignment="1">
      <alignment horizontal="center" vertical="center" wrapText="1"/>
    </xf>
    <xf numFmtId="0" fontId="18" fillId="0" borderId="13" xfId="0" quotePrefix="1" applyFont="1" applyBorder="1" applyAlignment="1">
      <alignment horizontal="center" vertical="center" wrapText="1"/>
    </xf>
    <xf numFmtId="0" fontId="18" fillId="7" borderId="13" xfId="0" applyFont="1" applyFill="1" applyBorder="1" applyAlignment="1">
      <alignment horizontal="left" vertical="center" wrapText="1"/>
    </xf>
    <xf numFmtId="0" fontId="2" fillId="0" borderId="13" xfId="0" quotePrefix="1" applyFont="1" applyBorder="1" applyAlignment="1">
      <alignment horizontal="center" vertical="center" wrapText="1"/>
    </xf>
    <xf numFmtId="0" fontId="14" fillId="5" borderId="13" xfId="0" quotePrefix="1" applyFont="1" applyFill="1" applyBorder="1" applyAlignment="1">
      <alignment horizontal="center" vertical="center" wrapText="1"/>
    </xf>
    <xf numFmtId="2" fontId="14" fillId="5" borderId="13" xfId="0" applyNumberFormat="1" applyFont="1" applyFill="1" applyBorder="1" applyAlignment="1">
      <alignment horizontal="center" vertical="center" wrapText="1"/>
    </xf>
    <xf numFmtId="0" fontId="3" fillId="2" borderId="3" xfId="0" applyFont="1" applyFill="1" applyBorder="1" applyAlignment="1">
      <alignment horizontal="center" vertical="center" wrapText="1"/>
    </xf>
    <xf numFmtId="0" fontId="29" fillId="0" borderId="32" xfId="0" applyFont="1" applyBorder="1" applyAlignment="1">
      <alignment horizontal="center" vertical="center" wrapText="1"/>
    </xf>
    <xf numFmtId="0" fontId="3" fillId="5" borderId="13" xfId="0" applyFont="1" applyFill="1" applyBorder="1" applyAlignment="1">
      <alignment horizontal="center" vertical="center" wrapText="1"/>
    </xf>
    <xf numFmtId="0" fontId="22" fillId="0" borderId="51" xfId="0" applyFont="1" applyBorder="1" applyAlignment="1">
      <alignment vertical="center" wrapText="1"/>
    </xf>
    <xf numFmtId="0" fontId="22" fillId="0" borderId="58" xfId="0" applyFont="1" applyBorder="1" applyAlignment="1">
      <alignment vertical="center" wrapText="1"/>
    </xf>
    <xf numFmtId="0" fontId="22" fillId="0" borderId="0" xfId="0" applyFont="1" applyAlignment="1">
      <alignment vertical="center" wrapText="1"/>
    </xf>
    <xf numFmtId="0" fontId="29" fillId="0" borderId="50" xfId="0" applyFont="1" applyBorder="1" applyAlignment="1">
      <alignment horizontal="left" vertical="center" wrapText="1"/>
    </xf>
    <xf numFmtId="0" fontId="3" fillId="5" borderId="7"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5" borderId="59" xfId="0" applyFont="1" applyFill="1" applyBorder="1" applyAlignment="1">
      <alignment horizontal="center" vertical="center" wrapText="1"/>
    </xf>
    <xf numFmtId="0" fontId="3" fillId="5" borderId="21" xfId="0" applyFont="1" applyFill="1" applyBorder="1" applyAlignment="1">
      <alignment horizontal="center" vertical="center" wrapText="1"/>
    </xf>
    <xf numFmtId="0" fontId="3" fillId="5" borderId="0" xfId="0" applyFont="1" applyFill="1" applyAlignment="1">
      <alignment horizontal="center" vertical="center" wrapText="1"/>
    </xf>
    <xf numFmtId="0" fontId="3" fillId="5" borderId="16"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1" fillId="0" borderId="51" xfId="0" applyFont="1" applyBorder="1" applyAlignment="1">
      <alignment vertical="center" wrapText="1"/>
    </xf>
    <xf numFmtId="0" fontId="18" fillId="0" borderId="13" xfId="0" applyFont="1" applyBorder="1" applyAlignment="1">
      <alignment horizontal="left" vertical="top" wrapText="1"/>
    </xf>
    <xf numFmtId="0" fontId="5" fillId="5" borderId="13" xfId="0" applyFont="1" applyFill="1" applyBorder="1" applyAlignment="1">
      <alignment horizontal="left" vertical="center" wrapText="1"/>
    </xf>
    <xf numFmtId="0" fontId="13" fillId="0" borderId="71" xfId="0" applyFont="1" applyBorder="1" applyAlignment="1">
      <alignment horizontal="right" vertical="center"/>
    </xf>
    <xf numFmtId="0" fontId="5" fillId="0" borderId="50" xfId="0" applyFont="1" applyBorder="1" applyAlignment="1">
      <alignment horizontal="center" vertical="center" wrapText="1"/>
    </xf>
    <xf numFmtId="0" fontId="5" fillId="0" borderId="7" xfId="0" applyFont="1" applyBorder="1" applyAlignment="1">
      <alignment horizontal="center" vertical="center" wrapText="1"/>
    </xf>
    <xf numFmtId="0" fontId="5" fillId="0" borderId="69" xfId="0" applyFont="1" applyBorder="1" applyAlignment="1">
      <alignment horizontal="center" vertical="center" wrapText="1"/>
    </xf>
    <xf numFmtId="0" fontId="18" fillId="7" borderId="13" xfId="0" applyFont="1" applyFill="1" applyBorder="1" applyAlignment="1">
      <alignment horizontal="justify" vertical="center" wrapText="1"/>
    </xf>
    <xf numFmtId="0" fontId="22" fillId="7" borderId="13" xfId="0" applyFont="1" applyFill="1" applyBorder="1" applyAlignment="1">
      <alignment vertical="center" wrapText="1"/>
    </xf>
    <xf numFmtId="0" fontId="18" fillId="7" borderId="13" xfId="0" applyFont="1" applyFill="1" applyBorder="1" applyAlignment="1">
      <alignment horizontal="center" vertical="center" wrapText="1"/>
    </xf>
    <xf numFmtId="0" fontId="41" fillId="7" borderId="13" xfId="0" applyFont="1" applyFill="1" applyBorder="1" applyAlignment="1">
      <alignment horizontal="center" vertical="center" wrapText="1"/>
    </xf>
    <xf numFmtId="0" fontId="34" fillId="7" borderId="32" xfId="0" applyFont="1" applyFill="1" applyBorder="1" applyAlignment="1">
      <alignment horizontal="center" vertical="center" wrapText="1"/>
    </xf>
    <xf numFmtId="0" fontId="42" fillId="7" borderId="0" xfId="0" applyFont="1" applyFill="1" applyAlignment="1">
      <alignment horizontal="center"/>
    </xf>
    <xf numFmtId="1" fontId="41" fillId="7" borderId="13" xfId="0" applyNumberFormat="1" applyFont="1" applyFill="1" applyBorder="1" applyAlignment="1">
      <alignment horizontal="center" vertical="center" wrapText="1"/>
    </xf>
    <xf numFmtId="3" fontId="18" fillId="7" borderId="13" xfId="0" applyNumberFormat="1" applyFont="1" applyFill="1" applyBorder="1" applyAlignment="1">
      <alignment horizontal="center" vertical="center" wrapText="1"/>
    </xf>
    <xf numFmtId="1" fontId="18" fillId="7" borderId="13" xfId="0" applyNumberFormat="1" applyFont="1" applyFill="1" applyBorder="1" applyAlignment="1">
      <alignment horizontal="center" vertical="center" wrapText="1"/>
    </xf>
    <xf numFmtId="2" fontId="18" fillId="7" borderId="13" xfId="0" applyNumberFormat="1" applyFont="1" applyFill="1" applyBorder="1" applyAlignment="1">
      <alignment horizontal="center" vertical="center" wrapText="1"/>
    </xf>
    <xf numFmtId="0" fontId="34" fillId="7" borderId="13" xfId="0" applyFont="1" applyFill="1" applyBorder="1" applyAlignment="1">
      <alignment horizontal="center" vertical="center" wrapText="1"/>
    </xf>
    <xf numFmtId="0" fontId="0" fillId="7" borderId="0" xfId="0" applyFill="1" applyAlignment="1">
      <alignment horizontal="center"/>
    </xf>
    <xf numFmtId="0" fontId="14" fillId="7" borderId="13" xfId="0" applyFont="1" applyFill="1" applyBorder="1" applyAlignment="1">
      <alignment horizontal="center" vertical="center" wrapText="1"/>
    </xf>
    <xf numFmtId="0" fontId="30" fillId="7" borderId="13" xfId="0" applyFont="1" applyFill="1" applyBorder="1" applyAlignment="1">
      <alignment vertical="top" wrapText="1"/>
    </xf>
    <xf numFmtId="0" fontId="31" fillId="7" borderId="13" xfId="0" applyFont="1" applyFill="1" applyBorder="1" applyAlignment="1">
      <alignment vertical="top" wrapText="1"/>
    </xf>
    <xf numFmtId="0" fontId="31" fillId="7" borderId="13" xfId="0" applyFont="1" applyFill="1" applyBorder="1" applyAlignment="1">
      <alignment horizontal="center" vertical="top"/>
    </xf>
    <xf numFmtId="0" fontId="30" fillId="7" borderId="13" xfId="0" applyFont="1" applyFill="1" applyBorder="1" applyAlignment="1">
      <alignment horizontal="center"/>
    </xf>
    <xf numFmtId="0" fontId="18" fillId="7" borderId="31" xfId="0" applyFont="1" applyFill="1" applyBorder="1" applyAlignment="1">
      <alignment horizontal="center" vertical="center" wrapText="1"/>
    </xf>
    <xf numFmtId="0" fontId="48" fillId="7" borderId="13" xfId="0" applyFont="1" applyFill="1" applyBorder="1" applyAlignment="1">
      <alignment vertical="top" wrapText="1"/>
    </xf>
    <xf numFmtId="0" fontId="49" fillId="0" borderId="13" xfId="0" applyFont="1" applyBorder="1" applyAlignment="1">
      <alignment horizontal="left" vertical="center" wrapText="1"/>
    </xf>
    <xf numFmtId="0" fontId="43" fillId="0" borderId="13" xfId="0" applyFont="1" applyBorder="1" applyAlignment="1">
      <alignment horizontal="left" vertical="center" wrapText="1"/>
    </xf>
    <xf numFmtId="0" fontId="50" fillId="0" borderId="73" xfId="0" applyFont="1" applyBorder="1" applyAlignment="1">
      <alignment vertical="top" wrapText="1"/>
    </xf>
    <xf numFmtId="0" fontId="18" fillId="0" borderId="50" xfId="0" applyFont="1" applyBorder="1" applyAlignment="1">
      <alignment horizontal="left" vertical="center" wrapText="1"/>
    </xf>
    <xf numFmtId="0" fontId="49" fillId="0" borderId="50" xfId="0" applyFont="1" applyBorder="1" applyAlignment="1">
      <alignment horizontal="left" vertical="center" wrapText="1"/>
    </xf>
    <xf numFmtId="0" fontId="50" fillId="0" borderId="13" xfId="0" applyFont="1" applyBorder="1" applyAlignment="1">
      <alignment vertical="top" wrapText="1"/>
    </xf>
    <xf numFmtId="0" fontId="41" fillId="0" borderId="13" xfId="0" applyFont="1" applyBorder="1" applyAlignment="1">
      <alignment horizontal="left" vertical="center" wrapText="1"/>
    </xf>
    <xf numFmtId="0" fontId="51" fillId="0" borderId="13" xfId="0" applyFont="1" applyBorder="1"/>
    <xf numFmtId="0" fontId="20" fillId="0" borderId="56" xfId="0" applyFont="1" applyBorder="1" applyAlignment="1">
      <alignment horizontal="center" vertical="center" wrapText="1"/>
    </xf>
    <xf numFmtId="0" fontId="20" fillId="0" borderId="64" xfId="0" applyFont="1" applyBorder="1" applyAlignment="1">
      <alignment horizontal="center" vertical="center" wrapText="1"/>
    </xf>
    <xf numFmtId="0" fontId="20" fillId="0" borderId="57" xfId="0" applyFont="1" applyBorder="1" applyAlignment="1">
      <alignment horizontal="center" vertical="center" wrapText="1"/>
    </xf>
    <xf numFmtId="0" fontId="35" fillId="0" borderId="66" xfId="0" applyFont="1" applyBorder="1" applyAlignment="1">
      <alignment horizontal="center" vertical="center" wrapText="1"/>
    </xf>
    <xf numFmtId="0" fontId="35" fillId="0" borderId="67" xfId="0" applyFont="1" applyBorder="1" applyAlignment="1">
      <alignment horizontal="center" vertical="center" wrapText="1"/>
    </xf>
    <xf numFmtId="0" fontId="35" fillId="0" borderId="68"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21" xfId="0" applyFont="1" applyBorder="1" applyAlignment="1">
      <alignment horizontal="center" vertical="center" wrapText="1"/>
    </xf>
    <xf numFmtId="0" fontId="14" fillId="0" borderId="19"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60" xfId="0" applyFont="1" applyBorder="1" applyAlignment="1">
      <alignment horizontal="center" vertical="center" wrapText="1"/>
    </xf>
    <xf numFmtId="0" fontId="14" fillId="0" borderId="61" xfId="0" applyFont="1" applyBorder="1" applyAlignment="1">
      <alignment horizontal="center" vertical="center" wrapText="1"/>
    </xf>
    <xf numFmtId="0" fontId="18" fillId="0" borderId="51" xfId="0" applyFont="1" applyBorder="1" applyAlignment="1">
      <alignment horizontal="center" vertical="center" wrapText="1"/>
    </xf>
    <xf numFmtId="0" fontId="18" fillId="0" borderId="58" xfId="0" applyFont="1" applyBorder="1" applyAlignment="1">
      <alignment horizontal="center" vertical="center" wrapText="1"/>
    </xf>
    <xf numFmtId="0" fontId="29" fillId="0" borderId="62" xfId="0" applyFont="1" applyBorder="1" applyAlignment="1">
      <alignment vertical="top" wrapText="1"/>
    </xf>
    <xf numFmtId="0" fontId="29" fillId="0" borderId="13" xfId="0" applyFont="1" applyBorder="1" applyAlignment="1">
      <alignment vertical="top" wrapText="1"/>
    </xf>
    <xf numFmtId="0" fontId="29" fillId="0" borderId="63" xfId="0" applyFont="1" applyBorder="1" applyAlignment="1">
      <alignment vertical="top" wrapText="1"/>
    </xf>
    <xf numFmtId="0" fontId="29" fillId="0" borderId="62" xfId="0" applyFont="1" applyBorder="1" applyAlignment="1">
      <alignment horizontal="left" vertical="center" wrapText="1"/>
    </xf>
    <xf numFmtId="0" fontId="29" fillId="0" borderId="13" xfId="0" applyFont="1" applyBorder="1" applyAlignment="1">
      <alignment horizontal="left" vertical="center" wrapText="1"/>
    </xf>
    <xf numFmtId="0" fontId="29" fillId="0" borderId="63" xfId="0" applyFont="1" applyBorder="1" applyAlignment="1">
      <alignment horizontal="left" vertical="center" wrapText="1"/>
    </xf>
    <xf numFmtId="0" fontId="14" fillId="0" borderId="50" xfId="0" applyFont="1" applyBorder="1" applyAlignment="1">
      <alignment horizontal="center" vertical="center" wrapText="1"/>
    </xf>
    <xf numFmtId="0" fontId="14" fillId="0" borderId="31" xfId="0" applyFont="1" applyBorder="1" applyAlignment="1">
      <alignment horizontal="center" vertical="center" wrapText="1"/>
    </xf>
    <xf numFmtId="0" fontId="14" fillId="0" borderId="32" xfId="0" applyFont="1" applyBorder="1" applyAlignment="1">
      <alignment horizontal="center" vertical="center" wrapText="1"/>
    </xf>
    <xf numFmtId="0" fontId="14" fillId="0" borderId="50" xfId="0" applyFont="1" applyBorder="1" applyAlignment="1">
      <alignment horizontal="left" vertical="center" wrapText="1"/>
    </xf>
    <xf numFmtId="0" fontId="14" fillId="0" borderId="31" xfId="0" applyFont="1" applyBorder="1" applyAlignment="1">
      <alignment horizontal="left" vertical="center" wrapText="1"/>
    </xf>
    <xf numFmtId="0" fontId="14" fillId="0" borderId="32" xfId="0" applyFont="1" applyBorder="1" applyAlignment="1">
      <alignment horizontal="left" vertical="center" wrapText="1"/>
    </xf>
    <xf numFmtId="0" fontId="18" fillId="7" borderId="51" xfId="0" applyFont="1" applyFill="1" applyBorder="1" applyAlignment="1">
      <alignment horizontal="center" vertical="center" wrapText="1"/>
    </xf>
    <xf numFmtId="0" fontId="18" fillId="7" borderId="58" xfId="0" applyFont="1" applyFill="1" applyBorder="1" applyAlignment="1">
      <alignment horizontal="center" vertical="center" wrapText="1"/>
    </xf>
    <xf numFmtId="0" fontId="13" fillId="0" borderId="30" xfId="0" applyFont="1" applyBorder="1" applyAlignment="1">
      <alignment horizontal="center" vertical="center"/>
    </xf>
    <xf numFmtId="0" fontId="13" fillId="0" borderId="31" xfId="0" applyFont="1" applyBorder="1" applyAlignment="1">
      <alignment horizontal="center" vertical="center"/>
    </xf>
    <xf numFmtId="0" fontId="13" fillId="0" borderId="32" xfId="0" applyFont="1" applyBorder="1" applyAlignment="1">
      <alignment horizontal="center" vertical="center"/>
    </xf>
    <xf numFmtId="0" fontId="6" fillId="0" borderId="0" xfId="0" applyFont="1" applyAlignment="1">
      <alignment horizontal="left" vertical="center" wrapText="1"/>
    </xf>
    <xf numFmtId="0" fontId="6" fillId="0" borderId="0" xfId="0" applyFont="1" applyAlignment="1">
      <alignment horizontal="left" vertical="top" wrapText="1"/>
    </xf>
    <xf numFmtId="0" fontId="6" fillId="0" borderId="0" xfId="0" applyFont="1" applyAlignment="1">
      <alignment horizontal="center"/>
    </xf>
    <xf numFmtId="0" fontId="29" fillId="0" borderId="50" xfId="0" applyFont="1" applyBorder="1" applyAlignment="1">
      <alignment vertical="top" wrapText="1"/>
    </xf>
    <xf numFmtId="0" fontId="29" fillId="0" borderId="50" xfId="0" applyFont="1" applyBorder="1" applyAlignment="1">
      <alignment horizontal="left" vertical="center" wrapText="1"/>
    </xf>
    <xf numFmtId="0" fontId="14" fillId="0" borderId="13" xfId="0" applyFont="1" applyBorder="1" applyAlignment="1">
      <alignment horizontal="center" vertical="center" wrapText="1"/>
    </xf>
    <xf numFmtId="0" fontId="3" fillId="5" borderId="52" xfId="0" applyFont="1" applyFill="1" applyBorder="1" applyAlignment="1">
      <alignment horizontal="center" vertical="center" wrapText="1"/>
    </xf>
    <xf numFmtId="0" fontId="3" fillId="5" borderId="53" xfId="0" applyFont="1" applyFill="1" applyBorder="1" applyAlignment="1">
      <alignment horizontal="center" vertical="center" wrapText="1"/>
    </xf>
    <xf numFmtId="0" fontId="3" fillId="5" borderId="54" xfId="0" applyFont="1" applyFill="1" applyBorder="1" applyAlignment="1">
      <alignment horizontal="center" vertical="center" wrapText="1"/>
    </xf>
    <xf numFmtId="0" fontId="3" fillId="5" borderId="70" xfId="0" applyFont="1" applyFill="1" applyBorder="1" applyAlignment="1">
      <alignment horizontal="center" vertical="center" wrapText="1"/>
    </xf>
    <xf numFmtId="0" fontId="18" fillId="0" borderId="13" xfId="0" applyFont="1" applyBorder="1" applyAlignment="1">
      <alignment horizontal="center" vertical="center" wrapText="1"/>
    </xf>
    <xf numFmtId="0" fontId="20" fillId="0" borderId="56" xfId="0" applyFont="1" applyBorder="1" applyAlignment="1">
      <alignment horizontal="center" vertical="top" wrapText="1"/>
    </xf>
    <xf numFmtId="0" fontId="20" fillId="0" borderId="64" xfId="0" applyFont="1" applyBorder="1" applyAlignment="1">
      <alignment horizontal="center" vertical="top" wrapText="1"/>
    </xf>
    <xf numFmtId="0" fontId="20" fillId="0" borderId="57" xfId="0" applyFont="1" applyBorder="1" applyAlignment="1">
      <alignment horizontal="center" vertical="top" wrapText="1"/>
    </xf>
    <xf numFmtId="0" fontId="18" fillId="7" borderId="13" xfId="0" applyFont="1" applyFill="1" applyBorder="1" applyAlignment="1">
      <alignment horizontal="center" vertical="center" wrapText="1"/>
    </xf>
    <xf numFmtId="0" fontId="3" fillId="0" borderId="5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19" fillId="5" borderId="66" xfId="0" applyFont="1" applyFill="1" applyBorder="1" applyAlignment="1">
      <alignment horizontal="center" vertical="center" wrapText="1"/>
    </xf>
    <xf numFmtId="0" fontId="19" fillId="5" borderId="67" xfId="0" applyFont="1" applyFill="1" applyBorder="1" applyAlignment="1">
      <alignment horizontal="center" vertical="center" wrapText="1"/>
    </xf>
    <xf numFmtId="0" fontId="19" fillId="5" borderId="68" xfId="0" applyFont="1" applyFill="1" applyBorder="1" applyAlignment="1">
      <alignment horizontal="center" vertical="center" wrapText="1"/>
    </xf>
    <xf numFmtId="0" fontId="3" fillId="5" borderId="20" xfId="0" applyFont="1" applyFill="1" applyBorder="1" applyAlignment="1">
      <alignment horizontal="center" vertical="center" wrapText="1"/>
    </xf>
    <xf numFmtId="0" fontId="3" fillId="5" borderId="21" xfId="0" applyFont="1" applyFill="1" applyBorder="1" applyAlignment="1">
      <alignment horizontal="center" vertical="center" wrapText="1"/>
    </xf>
    <xf numFmtId="0" fontId="3" fillId="5" borderId="19"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11"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3" fillId="5" borderId="8"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3" fillId="5" borderId="60" xfId="0" applyFont="1" applyFill="1" applyBorder="1" applyAlignment="1">
      <alignment horizontal="center" vertical="center" wrapText="1"/>
    </xf>
    <xf numFmtId="0" fontId="3" fillId="5" borderId="61" xfId="0" applyFont="1" applyFill="1" applyBorder="1" applyAlignment="1">
      <alignment horizontal="center" vertical="center" wrapText="1"/>
    </xf>
    <xf numFmtId="0" fontId="17" fillId="0" borderId="13" xfId="0" applyFont="1" applyBorder="1" applyAlignment="1">
      <alignment horizontal="left" vertical="center" wrapText="1"/>
    </xf>
    <xf numFmtId="0" fontId="2" fillId="0" borderId="62" xfId="0" applyFont="1" applyBorder="1" applyAlignment="1">
      <alignment vertical="top" wrapText="1"/>
    </xf>
    <xf numFmtId="0" fontId="2" fillId="0" borderId="13" xfId="0" applyFont="1" applyBorder="1" applyAlignment="1">
      <alignment vertical="top" wrapText="1"/>
    </xf>
    <xf numFmtId="0" fontId="2" fillId="0" borderId="63" xfId="0" applyFont="1" applyBorder="1" applyAlignment="1">
      <alignment vertical="top" wrapText="1"/>
    </xf>
    <xf numFmtId="0" fontId="2" fillId="0" borderId="62" xfId="0" applyFont="1" applyBorder="1" applyAlignment="1">
      <alignment horizontal="left" vertical="center" wrapText="1"/>
    </xf>
    <xf numFmtId="0" fontId="2" fillId="0" borderId="13" xfId="0" applyFont="1" applyBorder="1" applyAlignment="1">
      <alignment horizontal="left" vertical="center" wrapText="1"/>
    </xf>
    <xf numFmtId="0" fontId="2" fillId="0" borderId="63" xfId="0" applyFont="1" applyBorder="1" applyAlignment="1">
      <alignment horizontal="left" vertical="center" wrapText="1"/>
    </xf>
    <xf numFmtId="0" fontId="14" fillId="0" borderId="13" xfId="0" applyFont="1" applyBorder="1" applyAlignment="1">
      <alignment horizontal="left" vertical="center" wrapText="1"/>
    </xf>
    <xf numFmtId="0" fontId="3" fillId="0" borderId="27"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15" xfId="0" applyFont="1" applyBorder="1" applyAlignment="1">
      <alignment horizontal="center" vertical="center" wrapText="1"/>
    </xf>
    <xf numFmtId="0" fontId="14" fillId="0" borderId="27" xfId="0" applyFont="1" applyBorder="1" applyAlignment="1">
      <alignment horizontal="center" vertical="center" wrapText="1"/>
    </xf>
    <xf numFmtId="0" fontId="14" fillId="0" borderId="49" xfId="0" applyFont="1" applyBorder="1" applyAlignment="1">
      <alignment horizontal="center" vertical="center" wrapText="1"/>
    </xf>
    <xf numFmtId="0" fontId="14" fillId="0" borderId="15" xfId="0" applyFont="1" applyBorder="1" applyAlignment="1">
      <alignment horizontal="center" vertical="center" wrapText="1"/>
    </xf>
    <xf numFmtId="0" fontId="2" fillId="0" borderId="50" xfId="0" applyFont="1" applyBorder="1" applyAlignment="1">
      <alignment vertical="top" wrapText="1"/>
    </xf>
    <xf numFmtId="0" fontId="2" fillId="0" borderId="50" xfId="0" applyFont="1" applyBorder="1" applyAlignment="1">
      <alignment horizontal="left" vertical="center" wrapText="1"/>
    </xf>
    <xf numFmtId="0" fontId="3" fillId="0" borderId="13" xfId="0" applyFont="1" applyBorder="1" applyAlignment="1">
      <alignment horizontal="center" vertical="center" wrapText="1"/>
    </xf>
    <xf numFmtId="0" fontId="0" fillId="0" borderId="0" xfId="0" applyAlignment="1">
      <alignment horizontal="left" vertical="top" wrapText="1"/>
    </xf>
    <xf numFmtId="0" fontId="0" fillId="0" borderId="0" xfId="0" applyAlignment="1">
      <alignment vertical="center" wrapText="1"/>
    </xf>
    <xf numFmtId="0" fontId="29" fillId="0" borderId="9"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4" xfId="0" applyFont="1" applyBorder="1" applyAlignment="1">
      <alignment horizontal="center" vertical="center" wrapText="1"/>
    </xf>
    <xf numFmtId="0" fontId="14" fillId="0" borderId="11" xfId="0" applyFont="1" applyBorder="1" applyAlignment="1">
      <alignment horizontal="left" vertical="center" wrapText="1"/>
    </xf>
    <xf numFmtId="0" fontId="14" fillId="0" borderId="12" xfId="0" applyFont="1" applyBorder="1" applyAlignment="1">
      <alignment horizontal="left" vertical="center" wrapText="1"/>
    </xf>
    <xf numFmtId="0" fontId="14" fillId="0" borderId="5" xfId="0" applyFont="1" applyBorder="1" applyAlignment="1">
      <alignment horizontal="left" vertical="center" wrapText="1"/>
    </xf>
    <xf numFmtId="0" fontId="18" fillId="0" borderId="13" xfId="0" applyFont="1" applyBorder="1" applyAlignment="1">
      <alignment horizontal="left" vertical="center" wrapText="1"/>
    </xf>
    <xf numFmtId="0" fontId="22" fillId="0" borderId="13" xfId="0" applyFont="1" applyBorder="1" applyAlignment="1">
      <alignment vertical="center" wrapText="1"/>
    </xf>
    <xf numFmtId="0" fontId="24" fillId="3" borderId="23" xfId="0" applyFont="1" applyFill="1" applyBorder="1" applyAlignment="1">
      <alignment horizontal="center" vertical="center" wrapText="1"/>
    </xf>
    <xf numFmtId="0" fontId="24" fillId="3" borderId="48" xfId="0" applyFont="1" applyFill="1" applyBorder="1" applyAlignment="1">
      <alignment horizontal="center" vertical="center" wrapText="1"/>
    </xf>
    <xf numFmtId="0" fontId="24" fillId="3" borderId="24" xfId="0" applyFont="1" applyFill="1" applyBorder="1" applyAlignment="1">
      <alignment horizontal="center" vertical="center" wrapText="1"/>
    </xf>
    <xf numFmtId="0" fontId="24" fillId="3" borderId="27" xfId="0" applyFont="1" applyFill="1" applyBorder="1" applyAlignment="1">
      <alignment horizontal="center" vertical="center" wrapText="1"/>
    </xf>
    <xf numFmtId="0" fontId="24" fillId="3" borderId="49" xfId="0" applyFont="1" applyFill="1" applyBorder="1" applyAlignment="1">
      <alignment horizontal="center" vertical="center" wrapText="1"/>
    </xf>
    <xf numFmtId="0" fontId="24" fillId="3" borderId="15" xfId="0" applyFont="1" applyFill="1" applyBorder="1" applyAlignment="1">
      <alignment horizontal="center" vertical="center" wrapText="1"/>
    </xf>
    <xf numFmtId="0" fontId="20" fillId="0" borderId="56" xfId="0" applyFont="1" applyBorder="1" applyAlignment="1">
      <alignment horizontal="left" vertical="center" wrapText="1"/>
    </xf>
    <xf numFmtId="0" fontId="20" fillId="0" borderId="64" xfId="0" applyFont="1" applyBorder="1" applyAlignment="1">
      <alignment horizontal="left" vertical="center" wrapText="1"/>
    </xf>
    <xf numFmtId="0" fontId="20" fillId="0" borderId="57" xfId="0" applyFont="1" applyBorder="1" applyAlignment="1">
      <alignment horizontal="left" vertical="center" wrapText="1"/>
    </xf>
    <xf numFmtId="0" fontId="14" fillId="0" borderId="14" xfId="0" applyFont="1" applyBorder="1" applyAlignment="1">
      <alignment horizontal="left" vertical="center" wrapText="1" indent="5"/>
    </xf>
    <xf numFmtId="0" fontId="14" fillId="0" borderId="6" xfId="0" applyFont="1" applyBorder="1" applyAlignment="1">
      <alignment horizontal="left" vertical="center" wrapText="1" indent="5"/>
    </xf>
    <xf numFmtId="0" fontId="14" fillId="0" borderId="8" xfId="0" applyFont="1" applyBorder="1" applyAlignment="1">
      <alignment horizontal="left" vertical="center" wrapText="1" indent="5"/>
    </xf>
    <xf numFmtId="0" fontId="14" fillId="0" borderId="7" xfId="0" applyFont="1" applyBorder="1" applyAlignment="1">
      <alignment horizontal="left" vertical="center" wrapText="1" indent="5"/>
    </xf>
    <xf numFmtId="0" fontId="0" fillId="0" borderId="0" xfId="0" applyAlignment="1">
      <alignment horizontal="left" wrapText="1"/>
    </xf>
    <xf numFmtId="0" fontId="3" fillId="0" borderId="13" xfId="0" applyFont="1" applyBorder="1" applyAlignment="1">
      <alignment horizontal="center" vertical="top" wrapText="1"/>
    </xf>
    <xf numFmtId="0" fontId="0" fillId="0" borderId="0" xfId="0" applyAlignment="1">
      <alignment horizontal="left"/>
    </xf>
    <xf numFmtId="0" fontId="33" fillId="0" borderId="54" xfId="0" applyFont="1" applyBorder="1" applyAlignment="1">
      <alignment horizontal="center" vertical="center" wrapText="1"/>
    </xf>
    <xf numFmtId="0" fontId="33" fillId="0" borderId="65" xfId="0" applyFont="1" applyBorder="1" applyAlignment="1">
      <alignment horizontal="center" vertical="center" wrapText="1"/>
    </xf>
    <xf numFmtId="0" fontId="33" fillId="0" borderId="26" xfId="0" applyFont="1" applyBorder="1" applyAlignment="1">
      <alignment horizontal="center" vertical="center" wrapText="1"/>
    </xf>
    <xf numFmtId="0" fontId="24" fillId="4" borderId="23" xfId="0" applyFont="1" applyFill="1" applyBorder="1" applyAlignment="1">
      <alignment horizontal="center" vertical="top" wrapText="1"/>
    </xf>
    <xf numFmtId="0" fontId="24" fillId="4" borderId="48" xfId="0" applyFont="1" applyFill="1" applyBorder="1" applyAlignment="1">
      <alignment horizontal="center" vertical="top" wrapText="1"/>
    </xf>
    <xf numFmtId="0" fontId="24" fillId="4" borderId="24" xfId="0" applyFont="1" applyFill="1" applyBorder="1" applyAlignment="1">
      <alignment horizontal="center" vertical="top" wrapText="1"/>
    </xf>
    <xf numFmtId="0" fontId="24" fillId="4" borderId="25" xfId="0" applyFont="1" applyFill="1" applyBorder="1" applyAlignment="1">
      <alignment horizontal="center" vertical="top" wrapText="1"/>
    </xf>
    <xf numFmtId="0" fontId="24" fillId="4" borderId="49" xfId="0" applyFont="1" applyFill="1" applyBorder="1" applyAlignment="1">
      <alignment horizontal="center" vertical="top" wrapText="1"/>
    </xf>
    <xf numFmtId="0" fontId="24" fillId="4" borderId="15" xfId="0" applyFont="1" applyFill="1" applyBorder="1" applyAlignment="1">
      <alignment horizontal="center" vertical="top" wrapText="1"/>
    </xf>
    <xf numFmtId="0" fontId="29" fillId="0" borderId="14" xfId="0" applyFont="1" applyBorder="1" applyAlignment="1">
      <alignment horizontal="center" vertical="center" wrapText="1"/>
    </xf>
    <xf numFmtId="0" fontId="29" fillId="0" borderId="0" xfId="0" applyFont="1" applyAlignment="1">
      <alignment horizontal="center" vertical="center" wrapText="1"/>
    </xf>
    <xf numFmtId="0" fontId="29" fillId="0" borderId="6" xfId="0" applyFont="1" applyBorder="1" applyAlignment="1">
      <alignment horizontal="center" vertical="center" wrapText="1"/>
    </xf>
    <xf numFmtId="0" fontId="24" fillId="4" borderId="23" xfId="0" applyFont="1" applyFill="1" applyBorder="1" applyAlignment="1">
      <alignment horizontal="center" vertical="center" wrapText="1"/>
    </xf>
    <xf numFmtId="0" fontId="24" fillId="4" borderId="48" xfId="0" applyFont="1" applyFill="1" applyBorder="1" applyAlignment="1">
      <alignment horizontal="center" vertical="center" wrapText="1"/>
    </xf>
    <xf numFmtId="0" fontId="24" fillId="4" borderId="24" xfId="0" applyFont="1" applyFill="1" applyBorder="1" applyAlignment="1">
      <alignment horizontal="center" vertical="center" wrapText="1"/>
    </xf>
    <xf numFmtId="0" fontId="24" fillId="4" borderId="25" xfId="0" applyFont="1" applyFill="1" applyBorder="1" applyAlignment="1">
      <alignment horizontal="center" vertical="center" wrapText="1"/>
    </xf>
    <xf numFmtId="0" fontId="24" fillId="4" borderId="0" xfId="0" applyFont="1" applyFill="1" applyAlignment="1">
      <alignment horizontal="center" vertical="center" wrapText="1"/>
    </xf>
    <xf numFmtId="0" fontId="24" fillId="4" borderId="22" xfId="0" applyFont="1" applyFill="1" applyBorder="1" applyAlignment="1">
      <alignment horizontal="center" vertical="center" wrapText="1"/>
    </xf>
    <xf numFmtId="0" fontId="33" fillId="0" borderId="13" xfId="0" applyFont="1" applyBorder="1" applyAlignment="1">
      <alignment horizontal="center" vertical="center"/>
    </xf>
    <xf numFmtId="0" fontId="14" fillId="0" borderId="13" xfId="0" applyFont="1" applyBorder="1" applyAlignment="1">
      <alignment horizontal="center" vertical="top" wrapText="1"/>
    </xf>
    <xf numFmtId="0" fontId="24" fillId="4" borderId="0" xfId="0" applyFont="1" applyFill="1" applyAlignment="1">
      <alignment horizontal="center" vertical="top" wrapText="1"/>
    </xf>
    <xf numFmtId="0" fontId="24" fillId="4" borderId="22" xfId="0" applyFont="1" applyFill="1" applyBorder="1" applyAlignment="1">
      <alignment horizontal="center" vertical="top" wrapText="1"/>
    </xf>
    <xf numFmtId="0" fontId="33" fillId="5" borderId="13" xfId="0" applyFont="1" applyFill="1" applyBorder="1" applyAlignment="1">
      <alignment horizontal="center" vertical="center"/>
    </xf>
    <xf numFmtId="0" fontId="14" fillId="5" borderId="13" xfId="0" applyFont="1" applyFill="1" applyBorder="1" applyAlignment="1">
      <alignment horizontal="center" vertical="center" wrapText="1"/>
    </xf>
    <xf numFmtId="0" fontId="14" fillId="5" borderId="13" xfId="0" applyFont="1" applyFill="1" applyBorder="1" applyAlignment="1">
      <alignment horizontal="left" vertical="center" wrapText="1"/>
    </xf>
    <xf numFmtId="0" fontId="29" fillId="5" borderId="14" xfId="0" applyFont="1" applyFill="1" applyBorder="1" applyAlignment="1">
      <alignment horizontal="center" vertical="center" wrapText="1"/>
    </xf>
    <xf numFmtId="0" fontId="29" fillId="5" borderId="0" xfId="0" applyFont="1" applyFill="1" applyAlignment="1">
      <alignment horizontal="center" vertical="center" wrapText="1"/>
    </xf>
    <xf numFmtId="0" fontId="29" fillId="5" borderId="6" xfId="0" applyFont="1" applyFill="1" applyBorder="1" applyAlignment="1">
      <alignment horizontal="center" vertical="center" wrapText="1"/>
    </xf>
    <xf numFmtId="0" fontId="18" fillId="5" borderId="13" xfId="0" applyFont="1" applyFill="1" applyBorder="1" applyAlignment="1">
      <alignment horizontal="center" vertical="center" wrapText="1"/>
    </xf>
    <xf numFmtId="0" fontId="18" fillId="5" borderId="13" xfId="0" applyFont="1" applyFill="1" applyBorder="1" applyAlignment="1">
      <alignment horizontal="left" vertical="center" wrapText="1"/>
    </xf>
    <xf numFmtId="0" fontId="22" fillId="5" borderId="13" xfId="0" applyFont="1" applyFill="1" applyBorder="1" applyAlignment="1">
      <alignment vertical="center" wrapText="1"/>
    </xf>
    <xf numFmtId="0" fontId="14" fillId="5" borderId="50" xfId="0" applyFont="1" applyFill="1" applyBorder="1" applyAlignment="1">
      <alignment horizontal="left" vertical="center" wrapText="1"/>
    </xf>
    <xf numFmtId="0" fontId="14" fillId="5" borderId="31" xfId="0" applyFont="1" applyFill="1" applyBorder="1" applyAlignment="1">
      <alignment horizontal="left" vertical="center" wrapText="1"/>
    </xf>
    <xf numFmtId="0" fontId="14" fillId="5" borderId="32" xfId="0" applyFont="1" applyFill="1" applyBorder="1" applyAlignment="1">
      <alignment horizontal="left" vertical="center" wrapText="1"/>
    </xf>
    <xf numFmtId="0" fontId="20" fillId="0" borderId="13" xfId="0" applyFont="1" applyBorder="1" applyAlignment="1">
      <alignment horizontal="center" vertical="center" wrapText="1"/>
    </xf>
    <xf numFmtId="0" fontId="20" fillId="0" borderId="13" xfId="0" applyFont="1" applyBorder="1" applyAlignment="1">
      <alignment horizontal="center" vertical="center"/>
    </xf>
    <xf numFmtId="0" fontId="30" fillId="5" borderId="0" xfId="0" applyFont="1" applyFill="1" applyAlignment="1">
      <alignment horizontal="left"/>
    </xf>
    <xf numFmtId="0" fontId="30" fillId="5" borderId="0" xfId="0" applyFont="1" applyFill="1" applyAlignment="1">
      <alignment horizontal="left" wrapText="1"/>
    </xf>
    <xf numFmtId="0" fontId="14" fillId="5" borderId="13" xfId="0" applyFont="1" applyFill="1" applyBorder="1" applyAlignment="1">
      <alignment horizontal="center" vertical="top" wrapText="1"/>
    </xf>
    <xf numFmtId="0" fontId="24" fillId="0" borderId="50" xfId="0" applyFont="1" applyBorder="1" applyAlignment="1">
      <alignment horizontal="center" vertical="center" wrapText="1"/>
    </xf>
    <xf numFmtId="0" fontId="24" fillId="0" borderId="31" xfId="0" applyFont="1" applyBorder="1" applyAlignment="1">
      <alignment horizontal="center" vertical="center" wrapText="1"/>
    </xf>
    <xf numFmtId="0" fontId="24" fillId="0" borderId="32" xfId="0" applyFont="1" applyBorder="1" applyAlignment="1">
      <alignment horizontal="center" vertical="center" wrapText="1"/>
    </xf>
    <xf numFmtId="0" fontId="7" fillId="0" borderId="50"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3" fillId="5" borderId="13" xfId="0" applyFont="1" applyFill="1" applyBorder="1" applyAlignment="1">
      <alignment horizontal="center" vertical="center" wrapText="1"/>
    </xf>
    <xf numFmtId="0" fontId="20" fillId="0" borderId="50" xfId="0" applyFont="1" applyBorder="1" applyAlignment="1">
      <alignment horizontal="left"/>
    </xf>
    <xf numFmtId="0" fontId="20" fillId="0" borderId="31" xfId="0" applyFont="1" applyBorder="1" applyAlignment="1">
      <alignment horizontal="left"/>
    </xf>
    <xf numFmtId="0" fontId="20" fillId="0" borderId="32" xfId="0" applyFont="1" applyBorder="1" applyAlignment="1">
      <alignment horizontal="left"/>
    </xf>
    <xf numFmtId="0" fontId="24" fillId="0" borderId="52" xfId="0" applyFont="1" applyBorder="1" applyAlignment="1">
      <alignment horizontal="center" vertical="center" wrapText="1"/>
    </xf>
    <xf numFmtId="0" fontId="24" fillId="0" borderId="72" xfId="0" applyFont="1" applyBorder="1" applyAlignment="1">
      <alignment horizontal="center" vertical="center" wrapText="1"/>
    </xf>
    <xf numFmtId="0" fontId="24" fillId="0" borderId="53" xfId="0" applyFont="1" applyBorder="1" applyAlignment="1">
      <alignment horizontal="center" vertical="center" wrapText="1"/>
    </xf>
    <xf numFmtId="0" fontId="24" fillId="0" borderId="54" xfId="0" applyFont="1" applyBorder="1" applyAlignment="1">
      <alignment horizontal="center" vertical="center" wrapText="1"/>
    </xf>
    <xf numFmtId="0" fontId="24" fillId="0" borderId="65" xfId="0" applyFont="1" applyBorder="1" applyAlignment="1">
      <alignment horizontal="center" vertical="center" wrapText="1"/>
    </xf>
    <xf numFmtId="0" fontId="24" fillId="0" borderId="70" xfId="0" applyFont="1" applyBorder="1" applyAlignment="1">
      <alignment horizontal="center" vertical="center" wrapText="1"/>
    </xf>
    <xf numFmtId="0" fontId="7" fillId="0" borderId="69" xfId="0" applyFont="1" applyBorder="1" applyAlignment="1">
      <alignment horizontal="center" vertical="center" wrapText="1"/>
    </xf>
    <xf numFmtId="0" fontId="7" fillId="0" borderId="0" xfId="0" applyFont="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11" xfId="0" applyFont="1" applyFill="1" applyBorder="1" applyAlignment="1">
      <alignment horizontal="left" vertical="center" wrapText="1" indent="6"/>
    </xf>
    <xf numFmtId="0" fontId="3" fillId="2" borderId="5" xfId="0" applyFont="1" applyFill="1" applyBorder="1" applyAlignment="1">
      <alignment horizontal="left" vertical="center" wrapText="1" indent="6"/>
    </xf>
    <xf numFmtId="0" fontId="3" fillId="2" borderId="14" xfId="0" applyFont="1" applyFill="1" applyBorder="1" applyAlignment="1">
      <alignment horizontal="left" vertical="center" wrapText="1" indent="6"/>
    </xf>
    <xf numFmtId="0" fontId="3" fillId="2" borderId="6" xfId="0" applyFont="1" applyFill="1" applyBorder="1" applyAlignment="1">
      <alignment horizontal="left" vertical="center" wrapText="1" indent="6"/>
    </xf>
    <xf numFmtId="0" fontId="3" fillId="2" borderId="8" xfId="0" applyFont="1" applyFill="1" applyBorder="1" applyAlignment="1">
      <alignment horizontal="left" vertical="center" wrapText="1" indent="6"/>
    </xf>
    <xf numFmtId="0" fontId="3" fillId="2" borderId="7" xfId="0" applyFont="1" applyFill="1" applyBorder="1" applyAlignment="1">
      <alignment horizontal="left" vertical="center" wrapText="1" indent="6"/>
    </xf>
    <xf numFmtId="0" fontId="3" fillId="2" borderId="11" xfId="0" applyFont="1" applyFill="1" applyBorder="1" applyAlignment="1">
      <alignment horizontal="left" vertical="center" wrapText="1" indent="5"/>
    </xf>
    <xf numFmtId="0" fontId="3" fillId="2" borderId="5" xfId="0" applyFont="1" applyFill="1" applyBorder="1" applyAlignment="1">
      <alignment horizontal="left" vertical="center" wrapText="1" indent="5"/>
    </xf>
    <xf numFmtId="0" fontId="3" fillId="2" borderId="14" xfId="0" applyFont="1" applyFill="1" applyBorder="1" applyAlignment="1">
      <alignment horizontal="left" vertical="center" wrapText="1" indent="5"/>
    </xf>
    <xf numFmtId="0" fontId="3" fillId="2" borderId="6" xfId="0" applyFont="1" applyFill="1" applyBorder="1" applyAlignment="1">
      <alignment horizontal="left" vertical="center" wrapText="1" indent="5"/>
    </xf>
    <xf numFmtId="0" fontId="3" fillId="2" borderId="8" xfId="0" applyFont="1" applyFill="1" applyBorder="1" applyAlignment="1">
      <alignment horizontal="left" vertical="center" wrapText="1" indent="5"/>
    </xf>
    <xf numFmtId="0" fontId="3" fillId="2" borderId="7" xfId="0" applyFont="1" applyFill="1" applyBorder="1" applyAlignment="1">
      <alignment horizontal="left" vertical="center" wrapText="1" indent="5"/>
    </xf>
  </cellXfs>
  <cellStyles count="3">
    <cellStyle name="Comma" xfId="1" builtinId="3"/>
    <cellStyle name="Currency" xfId="2" builtinId="4"/>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99"/>
  <sheetViews>
    <sheetView topLeftCell="A119" zoomScale="78" zoomScaleNormal="78" zoomScaleSheetLayoutView="160" zoomScalePageLayoutView="90" workbookViewId="0">
      <selection activeCell="A101" sqref="A101:E101"/>
    </sheetView>
  </sheetViews>
  <sheetFormatPr baseColWidth="10" defaultColWidth="8.6640625" defaultRowHeight="15" x14ac:dyDescent="0.2"/>
  <cols>
    <col min="1" max="1" width="14.33203125" customWidth="1"/>
    <col min="2" max="2" width="49" customWidth="1"/>
    <col min="3" max="3" width="12.6640625" customWidth="1"/>
    <col min="4" max="4" width="8.6640625" customWidth="1"/>
    <col min="5" max="5" width="16.33203125" style="46" customWidth="1"/>
    <col min="6" max="6" width="14.33203125" customWidth="1"/>
    <col min="7" max="7" width="7.33203125" customWidth="1"/>
    <col min="8" max="8" width="11.33203125" customWidth="1"/>
    <col min="9" max="9" width="16.33203125" customWidth="1"/>
    <col min="10" max="10" width="18.6640625" customWidth="1"/>
  </cols>
  <sheetData>
    <row r="1" spans="1:11" ht="74.25" customHeight="1" thickBot="1" x14ac:dyDescent="0.25">
      <c r="A1" s="285" t="s">
        <v>846</v>
      </c>
      <c r="B1" s="286"/>
      <c r="C1" s="286"/>
      <c r="D1" s="286"/>
      <c r="E1" s="286"/>
      <c r="F1" s="286"/>
      <c r="G1" s="286"/>
      <c r="H1" s="286"/>
      <c r="I1" s="287"/>
      <c r="J1" s="35"/>
    </row>
    <row r="2" spans="1:11" ht="40.5" customHeight="1" thickBot="1" x14ac:dyDescent="0.25">
      <c r="A2" s="288" t="s">
        <v>688</v>
      </c>
      <c r="B2" s="289"/>
      <c r="C2" s="289"/>
      <c r="D2" s="289"/>
      <c r="E2" s="289"/>
      <c r="F2" s="289"/>
      <c r="G2" s="289"/>
      <c r="H2" s="289"/>
      <c r="I2" s="290"/>
      <c r="J2" s="35"/>
    </row>
    <row r="3" spans="1:11" x14ac:dyDescent="0.2">
      <c r="A3" s="291" t="s">
        <v>0</v>
      </c>
      <c r="B3" s="294" t="s">
        <v>1</v>
      </c>
      <c r="C3" s="294" t="s">
        <v>576</v>
      </c>
      <c r="D3" s="294" t="s">
        <v>2</v>
      </c>
      <c r="E3" s="294" t="s">
        <v>3</v>
      </c>
      <c r="F3" s="297" t="s">
        <v>561</v>
      </c>
      <c r="G3" s="298"/>
      <c r="H3" s="294" t="s">
        <v>562</v>
      </c>
      <c r="I3" s="301" t="s">
        <v>191</v>
      </c>
      <c r="J3" s="36"/>
    </row>
    <row r="4" spans="1:11" ht="18.75" customHeight="1" thickBot="1" x14ac:dyDescent="0.25">
      <c r="A4" s="292"/>
      <c r="B4" s="295"/>
      <c r="C4" s="295"/>
      <c r="D4" s="295"/>
      <c r="E4" s="295"/>
      <c r="F4" s="299"/>
      <c r="G4" s="300"/>
      <c r="H4" s="296"/>
      <c r="I4" s="302"/>
      <c r="J4" s="36"/>
    </row>
    <row r="5" spans="1:11" ht="46.5" customHeight="1" thickBot="1" x14ac:dyDescent="0.25">
      <c r="A5" s="293"/>
      <c r="B5" s="296"/>
      <c r="C5" s="296"/>
      <c r="D5" s="296"/>
      <c r="E5" s="296"/>
      <c r="F5" s="175" t="s">
        <v>190</v>
      </c>
      <c r="G5" s="187" t="s">
        <v>193</v>
      </c>
      <c r="H5" s="175" t="s">
        <v>192</v>
      </c>
      <c r="I5" s="188" t="s">
        <v>189</v>
      </c>
      <c r="J5" s="36"/>
    </row>
    <row r="6" spans="1:11" x14ac:dyDescent="0.2">
      <c r="A6" s="189">
        <v>1</v>
      </c>
      <c r="B6" s="187">
        <v>2</v>
      </c>
      <c r="C6" s="187" t="s">
        <v>8</v>
      </c>
      <c r="D6" s="187">
        <v>4</v>
      </c>
      <c r="E6" s="187">
        <v>5</v>
      </c>
      <c r="F6" s="190">
        <v>6</v>
      </c>
      <c r="G6" s="191">
        <v>7</v>
      </c>
      <c r="H6" s="190" t="s">
        <v>194</v>
      </c>
      <c r="I6" s="191">
        <v>9</v>
      </c>
      <c r="J6" s="36"/>
    </row>
    <row r="7" spans="1:11" ht="17" customHeight="1" x14ac:dyDescent="0.2">
      <c r="A7" s="305" t="s">
        <v>824</v>
      </c>
      <c r="B7" s="306"/>
      <c r="C7" s="306"/>
      <c r="D7" s="306"/>
      <c r="E7" s="306"/>
      <c r="F7" s="306"/>
      <c r="G7" s="306"/>
      <c r="H7" s="306"/>
      <c r="I7" s="307"/>
      <c r="J7" s="37"/>
    </row>
    <row r="8" spans="1:11" ht="27.5" customHeight="1" x14ac:dyDescent="0.2">
      <c r="A8" s="308" t="s">
        <v>551</v>
      </c>
      <c r="B8" s="309"/>
      <c r="C8" s="309"/>
      <c r="D8" s="309"/>
      <c r="E8" s="309"/>
      <c r="F8" s="309"/>
      <c r="G8" s="309"/>
      <c r="H8" s="309"/>
      <c r="I8" s="310"/>
      <c r="J8" s="37"/>
    </row>
    <row r="9" spans="1:11" x14ac:dyDescent="0.2">
      <c r="A9" s="238">
        <v>1.1000000000000001</v>
      </c>
      <c r="B9" s="197" t="s">
        <v>522</v>
      </c>
      <c r="C9" s="197"/>
      <c r="D9" s="197"/>
      <c r="E9" s="197"/>
      <c r="F9" s="197"/>
      <c r="G9" s="197"/>
      <c r="H9" s="197"/>
      <c r="I9" s="197"/>
      <c r="J9" s="37"/>
    </row>
    <row r="10" spans="1:11" x14ac:dyDescent="0.2">
      <c r="A10" s="262" t="s">
        <v>9</v>
      </c>
      <c r="B10" s="258" t="s">
        <v>549</v>
      </c>
      <c r="C10" s="259"/>
      <c r="D10" s="260" t="s">
        <v>92</v>
      </c>
      <c r="E10" s="261">
        <v>3</v>
      </c>
      <c r="F10" s="200"/>
      <c r="G10" s="197"/>
      <c r="H10" s="197"/>
      <c r="I10" s="197"/>
      <c r="J10" s="109">
        <v>2</v>
      </c>
      <c r="K10" s="109">
        <v>2</v>
      </c>
    </row>
    <row r="11" spans="1:11" x14ac:dyDescent="0.2">
      <c r="A11" s="262" t="s">
        <v>10</v>
      </c>
      <c r="B11" s="258" t="s">
        <v>550</v>
      </c>
      <c r="C11" s="259"/>
      <c r="D11" s="260" t="s">
        <v>92</v>
      </c>
      <c r="E11" s="261">
        <v>3</v>
      </c>
      <c r="F11" s="200"/>
      <c r="G11" s="197"/>
      <c r="H11" s="197"/>
      <c r="I11" s="197"/>
      <c r="J11" s="109"/>
    </row>
    <row r="12" spans="1:11" x14ac:dyDescent="0.2">
      <c r="A12" s="238">
        <v>1.2</v>
      </c>
      <c r="B12" s="82" t="s">
        <v>798</v>
      </c>
      <c r="C12" s="80"/>
      <c r="D12" s="111"/>
      <c r="E12" s="200"/>
      <c r="F12" s="200"/>
      <c r="G12" s="197"/>
      <c r="H12" s="197"/>
      <c r="I12" s="197"/>
      <c r="J12" s="109"/>
    </row>
    <row r="13" spans="1:11" x14ac:dyDescent="0.2">
      <c r="A13" s="196" t="s">
        <v>14</v>
      </c>
      <c r="B13" s="24" t="s">
        <v>205</v>
      </c>
      <c r="C13" s="106"/>
      <c r="D13" s="111" t="s">
        <v>92</v>
      </c>
      <c r="E13" s="200">
        <v>10</v>
      </c>
      <c r="F13" s="200"/>
      <c r="G13" s="106"/>
      <c r="H13" s="106"/>
      <c r="I13" s="106"/>
      <c r="J13" s="38"/>
    </row>
    <row r="14" spans="1:11" x14ac:dyDescent="0.2">
      <c r="A14" s="196" t="s">
        <v>15</v>
      </c>
      <c r="B14" s="24" t="s">
        <v>207</v>
      </c>
      <c r="C14" s="80"/>
      <c r="D14" s="111" t="s">
        <v>92</v>
      </c>
      <c r="E14" s="200">
        <v>10</v>
      </c>
      <c r="F14" s="200"/>
      <c r="G14" s="80"/>
      <c r="H14" s="80"/>
      <c r="I14" s="80"/>
      <c r="J14" s="8"/>
    </row>
    <row r="15" spans="1:11" x14ac:dyDescent="0.2">
      <c r="A15" s="196" t="s">
        <v>16</v>
      </c>
      <c r="B15" s="24" t="s">
        <v>208</v>
      </c>
      <c r="C15" s="80"/>
      <c r="D15" s="111" t="s">
        <v>92</v>
      </c>
      <c r="E15" s="200">
        <v>18</v>
      </c>
      <c r="F15" s="200"/>
      <c r="G15" s="80"/>
      <c r="H15" s="80"/>
      <c r="I15" s="80"/>
      <c r="J15" s="8"/>
    </row>
    <row r="16" spans="1:11" x14ac:dyDescent="0.2">
      <c r="A16" s="196" t="s">
        <v>17</v>
      </c>
      <c r="B16" s="24" t="s">
        <v>209</v>
      </c>
      <c r="C16" s="80"/>
      <c r="D16" s="111" t="s">
        <v>92</v>
      </c>
      <c r="E16" s="200">
        <v>28</v>
      </c>
      <c r="F16" s="200"/>
      <c r="G16" s="80"/>
      <c r="H16" s="80"/>
      <c r="I16" s="80"/>
      <c r="J16" s="8"/>
    </row>
    <row r="17" spans="1:13" x14ac:dyDescent="0.2">
      <c r="A17" s="262" t="s">
        <v>18</v>
      </c>
      <c r="B17" s="258" t="s">
        <v>210</v>
      </c>
      <c r="C17" s="259"/>
      <c r="D17" s="260" t="s">
        <v>92</v>
      </c>
      <c r="E17" s="261">
        <v>33</v>
      </c>
      <c r="F17" s="200"/>
      <c r="G17" s="80"/>
      <c r="H17" s="80"/>
      <c r="I17" s="80"/>
      <c r="J17" s="8"/>
    </row>
    <row r="18" spans="1:13" x14ac:dyDescent="0.2">
      <c r="A18" s="262" t="s">
        <v>19</v>
      </c>
      <c r="B18" s="258" t="s">
        <v>211</v>
      </c>
      <c r="C18" s="259"/>
      <c r="D18" s="260" t="s">
        <v>92</v>
      </c>
      <c r="E18" s="261">
        <v>33</v>
      </c>
      <c r="F18" s="200"/>
      <c r="G18" s="80"/>
      <c r="H18" s="80"/>
      <c r="I18" s="80"/>
      <c r="J18" s="8"/>
    </row>
    <row r="19" spans="1:13" x14ac:dyDescent="0.2">
      <c r="A19" s="262" t="s">
        <v>20</v>
      </c>
      <c r="B19" s="258" t="s">
        <v>212</v>
      </c>
      <c r="C19" s="259"/>
      <c r="D19" s="260" t="s">
        <v>92</v>
      </c>
      <c r="E19" s="261">
        <v>23</v>
      </c>
      <c r="F19" s="200"/>
      <c r="G19" s="80"/>
      <c r="H19" s="80"/>
      <c r="I19" s="80"/>
      <c r="J19" s="8"/>
    </row>
    <row r="20" spans="1:13" x14ac:dyDescent="0.2">
      <c r="A20" s="262" t="s">
        <v>21</v>
      </c>
      <c r="B20" s="258" t="s">
        <v>308</v>
      </c>
      <c r="C20" s="259"/>
      <c r="D20" s="260" t="s">
        <v>92</v>
      </c>
      <c r="E20" s="263">
        <v>23</v>
      </c>
      <c r="F20" s="202"/>
      <c r="G20" s="80"/>
      <c r="H20" s="80"/>
      <c r="I20" s="80"/>
      <c r="J20" s="8"/>
    </row>
    <row r="21" spans="1:13" x14ac:dyDescent="0.2">
      <c r="A21" s="112">
        <v>1.3</v>
      </c>
      <c r="B21" s="113" t="s">
        <v>203</v>
      </c>
      <c r="C21" s="113"/>
      <c r="D21" s="113"/>
      <c r="E21" s="113"/>
      <c r="F21" s="203"/>
      <c r="G21" s="113"/>
      <c r="H21" s="113"/>
      <c r="I21" s="80"/>
      <c r="J21" s="86">
        <f>SUM(E13:E20)</f>
        <v>178</v>
      </c>
      <c r="K21" s="86">
        <f>SUM(F13:F20)</f>
        <v>0</v>
      </c>
    </row>
    <row r="22" spans="1:13" x14ac:dyDescent="0.2">
      <c r="A22" s="111" t="s">
        <v>24</v>
      </c>
      <c r="B22" s="24" t="s">
        <v>213</v>
      </c>
      <c r="C22" s="80"/>
      <c r="D22" s="111" t="s">
        <v>92</v>
      </c>
      <c r="E22" s="111">
        <v>2</v>
      </c>
      <c r="F22" s="111"/>
      <c r="G22" s="80"/>
      <c r="H22" s="80"/>
      <c r="I22" s="80"/>
      <c r="J22" s="8"/>
    </row>
    <row r="23" spans="1:13" x14ac:dyDescent="0.2">
      <c r="A23" s="111" t="s">
        <v>25</v>
      </c>
      <c r="B23" s="24" t="s">
        <v>214</v>
      </c>
      <c r="C23" s="80"/>
      <c r="D23" s="111" t="s">
        <v>92</v>
      </c>
      <c r="E23" s="111">
        <v>2</v>
      </c>
      <c r="F23" s="111"/>
      <c r="G23" s="80"/>
      <c r="H23" s="80"/>
      <c r="I23" s="80"/>
      <c r="J23" s="8"/>
    </row>
    <row r="24" spans="1:13" x14ac:dyDescent="0.2">
      <c r="A24" s="111" t="s">
        <v>26</v>
      </c>
      <c r="B24" s="24" t="s">
        <v>215</v>
      </c>
      <c r="C24" s="80"/>
      <c r="D24" s="111" t="s">
        <v>92</v>
      </c>
      <c r="E24" s="111">
        <v>2</v>
      </c>
      <c r="F24" s="111"/>
      <c r="G24" s="80"/>
      <c r="H24" s="80"/>
      <c r="I24" s="80"/>
      <c r="J24" s="8"/>
      <c r="L24" s="108">
        <f>J10+J21+J33+J41+J50+J98+J103+J60+J67+J78+J84+J91+J97</f>
        <v>334</v>
      </c>
      <c r="M24" s="108">
        <f>K10+K21+K33+K41+K50+K98+K103</f>
        <v>2</v>
      </c>
    </row>
    <row r="25" spans="1:13" x14ac:dyDescent="0.2">
      <c r="A25" s="111" t="s">
        <v>27</v>
      </c>
      <c r="B25" s="24" t="s">
        <v>216</v>
      </c>
      <c r="C25" s="80"/>
      <c r="D25" s="111" t="s">
        <v>92</v>
      </c>
      <c r="E25" s="111">
        <v>2</v>
      </c>
      <c r="F25" s="111"/>
      <c r="G25" s="80"/>
      <c r="H25" s="80"/>
      <c r="I25" s="80"/>
      <c r="J25" s="8"/>
    </row>
    <row r="26" spans="1:13" x14ac:dyDescent="0.2">
      <c r="A26" s="111" t="s">
        <v>28</v>
      </c>
      <c r="B26" s="24" t="s">
        <v>217</v>
      </c>
      <c r="C26" s="80"/>
      <c r="D26" s="111" t="s">
        <v>92</v>
      </c>
      <c r="E26" s="111">
        <v>2</v>
      </c>
      <c r="F26" s="111"/>
      <c r="G26" s="80"/>
      <c r="H26" s="80"/>
      <c r="I26" s="80"/>
      <c r="J26" s="8"/>
    </row>
    <row r="27" spans="1:13" x14ac:dyDescent="0.2">
      <c r="A27" s="111" t="s">
        <v>29</v>
      </c>
      <c r="B27" s="24" t="s">
        <v>218</v>
      </c>
      <c r="C27" s="80"/>
      <c r="D27" s="111" t="s">
        <v>92</v>
      </c>
      <c r="E27" s="111">
        <v>3</v>
      </c>
      <c r="F27" s="111"/>
      <c r="G27" s="80"/>
      <c r="H27" s="80"/>
      <c r="I27" s="80"/>
      <c r="J27" s="8"/>
    </row>
    <row r="28" spans="1:13" x14ac:dyDescent="0.2">
      <c r="A28" s="111" t="s">
        <v>230</v>
      </c>
      <c r="B28" s="24" t="s">
        <v>219</v>
      </c>
      <c r="C28" s="80"/>
      <c r="D28" s="111" t="s">
        <v>92</v>
      </c>
      <c r="E28" s="111">
        <v>4</v>
      </c>
      <c r="F28" s="111"/>
      <c r="G28" s="80"/>
      <c r="H28" s="80"/>
      <c r="I28" s="80"/>
      <c r="J28" s="8"/>
    </row>
    <row r="29" spans="1:13" x14ac:dyDescent="0.2">
      <c r="A29" s="111" t="s">
        <v>231</v>
      </c>
      <c r="B29" s="24" t="s">
        <v>220</v>
      </c>
      <c r="C29" s="80"/>
      <c r="D29" s="111" t="s">
        <v>92</v>
      </c>
      <c r="E29" s="111">
        <v>4</v>
      </c>
      <c r="F29" s="111"/>
      <c r="G29" s="80"/>
      <c r="H29" s="80"/>
      <c r="I29" s="80"/>
      <c r="J29" s="8"/>
    </row>
    <row r="30" spans="1:13" x14ac:dyDescent="0.2">
      <c r="A30" s="111" t="s">
        <v>523</v>
      </c>
      <c r="B30" s="24" t="s">
        <v>221</v>
      </c>
      <c r="C30" s="80"/>
      <c r="D30" s="111" t="s">
        <v>92</v>
      </c>
      <c r="E30" s="111">
        <v>3</v>
      </c>
      <c r="F30" s="111"/>
      <c r="G30" s="80"/>
      <c r="H30" s="80"/>
      <c r="I30" s="80"/>
      <c r="J30" s="8"/>
    </row>
    <row r="31" spans="1:13" x14ac:dyDescent="0.2">
      <c r="A31" s="111" t="s">
        <v>524</v>
      </c>
      <c r="B31" s="24" t="s">
        <v>222</v>
      </c>
      <c r="C31" s="80"/>
      <c r="D31" s="111" t="s">
        <v>92</v>
      </c>
      <c r="E31" s="111">
        <v>2</v>
      </c>
      <c r="F31" s="111"/>
      <c r="G31" s="80"/>
      <c r="H31" s="80"/>
      <c r="I31" s="80"/>
      <c r="J31" s="8"/>
    </row>
    <row r="32" spans="1:13" x14ac:dyDescent="0.2">
      <c r="A32" s="111" t="s">
        <v>876</v>
      </c>
      <c r="B32" s="24" t="s">
        <v>877</v>
      </c>
      <c r="C32" s="80"/>
      <c r="D32" s="111" t="s">
        <v>92</v>
      </c>
      <c r="E32" s="111">
        <v>2</v>
      </c>
      <c r="F32" s="111"/>
      <c r="G32" s="80"/>
      <c r="H32" s="80"/>
      <c r="I32" s="80"/>
      <c r="J32" s="8"/>
    </row>
    <row r="33" spans="1:11" x14ac:dyDescent="0.2">
      <c r="A33" s="112">
        <v>1.4</v>
      </c>
      <c r="B33" s="113" t="s">
        <v>223</v>
      </c>
      <c r="C33" s="113"/>
      <c r="D33" s="113"/>
      <c r="E33" s="113"/>
      <c r="F33" s="203"/>
      <c r="G33" s="113"/>
      <c r="H33" s="113"/>
      <c r="I33" s="80"/>
      <c r="J33" s="86">
        <f>SUM(E22:E32)</f>
        <v>28</v>
      </c>
      <c r="K33" s="86">
        <f>SUM(F22:F31)</f>
        <v>0</v>
      </c>
    </row>
    <row r="34" spans="1:11" x14ac:dyDescent="0.2">
      <c r="A34" s="111" t="s">
        <v>30</v>
      </c>
      <c r="B34" s="24" t="s">
        <v>307</v>
      </c>
      <c r="C34" s="80"/>
      <c r="D34" s="111" t="s">
        <v>92</v>
      </c>
      <c r="E34" s="201">
        <v>5</v>
      </c>
      <c r="F34" s="201"/>
      <c r="G34" s="80"/>
      <c r="H34" s="80"/>
      <c r="I34" s="80"/>
      <c r="J34" s="8"/>
    </row>
    <row r="35" spans="1:11" x14ac:dyDescent="0.2">
      <c r="A35" s="111" t="s">
        <v>31</v>
      </c>
      <c r="B35" s="24" t="s">
        <v>224</v>
      </c>
      <c r="C35" s="80"/>
      <c r="D35" s="111" t="s">
        <v>92</v>
      </c>
      <c r="E35" s="201">
        <v>2</v>
      </c>
      <c r="F35" s="201"/>
      <c r="G35" s="80"/>
      <c r="H35" s="80"/>
      <c r="I35" s="80"/>
      <c r="J35" s="8"/>
    </row>
    <row r="36" spans="1:11" x14ac:dyDescent="0.2">
      <c r="A36" s="111" t="s">
        <v>32</v>
      </c>
      <c r="B36" s="24" t="s">
        <v>306</v>
      </c>
      <c r="C36" s="80"/>
      <c r="D36" s="111" t="s">
        <v>92</v>
      </c>
      <c r="E36" s="201">
        <v>4</v>
      </c>
      <c r="F36" s="201"/>
      <c r="G36" s="80"/>
      <c r="H36" s="80"/>
      <c r="I36" s="80"/>
      <c r="J36" s="8"/>
    </row>
    <row r="37" spans="1:11" x14ac:dyDescent="0.2">
      <c r="A37" s="111" t="s">
        <v>33</v>
      </c>
      <c r="B37" s="24" t="s">
        <v>225</v>
      </c>
      <c r="C37" s="80"/>
      <c r="D37" s="111" t="s">
        <v>92</v>
      </c>
      <c r="E37" s="201">
        <v>2</v>
      </c>
      <c r="F37" s="201"/>
      <c r="G37" s="80"/>
      <c r="H37" s="80"/>
      <c r="I37" s="80"/>
      <c r="J37" s="8"/>
    </row>
    <row r="38" spans="1:11" x14ac:dyDescent="0.2">
      <c r="A38" s="111" t="s">
        <v>34</v>
      </c>
      <c r="B38" s="24" t="s">
        <v>226</v>
      </c>
      <c r="C38" s="80"/>
      <c r="D38" s="111" t="s">
        <v>92</v>
      </c>
      <c r="E38" s="201">
        <v>5</v>
      </c>
      <c r="F38" s="201"/>
      <c r="G38" s="80"/>
      <c r="H38" s="80"/>
      <c r="I38" s="80"/>
      <c r="J38" s="8"/>
    </row>
    <row r="39" spans="1:11" x14ac:dyDescent="0.2">
      <c r="A39" s="260" t="s">
        <v>35</v>
      </c>
      <c r="B39" s="258" t="s">
        <v>227</v>
      </c>
      <c r="C39" s="259"/>
      <c r="D39" s="260" t="s">
        <v>92</v>
      </c>
      <c r="E39" s="264">
        <v>11</v>
      </c>
      <c r="F39" s="201"/>
      <c r="G39" s="80"/>
      <c r="H39" s="80"/>
      <c r="I39" s="80"/>
      <c r="J39" s="8"/>
    </row>
    <row r="40" spans="1:11" x14ac:dyDescent="0.2">
      <c r="A40" s="260" t="s">
        <v>233</v>
      </c>
      <c r="B40" s="258" t="s">
        <v>228</v>
      </c>
      <c r="C40" s="259"/>
      <c r="D40" s="260" t="s">
        <v>92</v>
      </c>
      <c r="E40" s="264">
        <v>5</v>
      </c>
      <c r="F40" s="201"/>
      <c r="G40" s="80"/>
      <c r="H40" s="80"/>
      <c r="I40" s="80"/>
      <c r="J40" s="8"/>
    </row>
    <row r="41" spans="1:11" x14ac:dyDescent="0.2">
      <c r="A41" s="260" t="s">
        <v>234</v>
      </c>
      <c r="B41" s="258" t="s">
        <v>229</v>
      </c>
      <c r="C41" s="259"/>
      <c r="D41" s="260" t="s">
        <v>92</v>
      </c>
      <c r="E41" s="264">
        <v>4</v>
      </c>
      <c r="F41" s="201"/>
      <c r="G41" s="80"/>
      <c r="H41" s="80"/>
      <c r="I41" s="80"/>
      <c r="J41" s="84">
        <f>SUM(E34:E41)</f>
        <v>38</v>
      </c>
      <c r="K41" s="84">
        <f>SUM(F34:F41)</f>
        <v>0</v>
      </c>
    </row>
    <row r="42" spans="1:11" x14ac:dyDescent="0.2">
      <c r="A42" s="112">
        <v>1.5</v>
      </c>
      <c r="B42" s="113" t="s">
        <v>232</v>
      </c>
      <c r="C42" s="113"/>
      <c r="D42" s="113"/>
      <c r="E42" s="192"/>
      <c r="F42" s="204"/>
      <c r="G42" s="113"/>
      <c r="H42" s="113"/>
      <c r="I42" s="80"/>
      <c r="J42" s="41"/>
    </row>
    <row r="43" spans="1:11" x14ac:dyDescent="0.2">
      <c r="A43" s="111" t="s">
        <v>36</v>
      </c>
      <c r="B43" s="23" t="s">
        <v>297</v>
      </c>
      <c r="C43" s="80"/>
      <c r="D43" s="111" t="s">
        <v>92</v>
      </c>
      <c r="E43" s="201">
        <v>6</v>
      </c>
      <c r="F43" s="201"/>
      <c r="G43" s="80"/>
      <c r="H43" s="80"/>
      <c r="I43" s="80"/>
      <c r="J43" s="8"/>
    </row>
    <row r="44" spans="1:11" x14ac:dyDescent="0.2">
      <c r="A44" s="111" t="s">
        <v>37</v>
      </c>
      <c r="B44" s="23" t="s">
        <v>298</v>
      </c>
      <c r="C44" s="80"/>
      <c r="D44" s="111" t="s">
        <v>92</v>
      </c>
      <c r="E44" s="201">
        <v>3</v>
      </c>
      <c r="F44" s="201"/>
      <c r="G44" s="80"/>
      <c r="H44" s="80"/>
      <c r="I44" s="80"/>
      <c r="J44" s="8"/>
    </row>
    <row r="45" spans="1:11" x14ac:dyDescent="0.2">
      <c r="A45" s="111" t="s">
        <v>38</v>
      </c>
      <c r="B45" s="23" t="s">
        <v>299</v>
      </c>
      <c r="C45" s="80"/>
      <c r="D45" s="111" t="s">
        <v>92</v>
      </c>
      <c r="E45" s="201">
        <v>8</v>
      </c>
      <c r="F45" s="201"/>
      <c r="G45" s="80"/>
      <c r="H45" s="80"/>
      <c r="I45" s="80"/>
      <c r="J45" s="8"/>
    </row>
    <row r="46" spans="1:11" x14ac:dyDescent="0.2">
      <c r="A46" s="111" t="s">
        <v>309</v>
      </c>
      <c r="B46" s="23" t="s">
        <v>300</v>
      </c>
      <c r="C46" s="80"/>
      <c r="D46" s="111" t="s">
        <v>92</v>
      </c>
      <c r="E46" s="201">
        <v>3</v>
      </c>
      <c r="F46" s="201"/>
      <c r="G46" s="80"/>
      <c r="H46" s="80"/>
      <c r="I46" s="80"/>
      <c r="J46" s="8"/>
    </row>
    <row r="47" spans="1:11" x14ac:dyDescent="0.2">
      <c r="A47" s="260" t="s">
        <v>310</v>
      </c>
      <c r="B47" s="233" t="s">
        <v>301</v>
      </c>
      <c r="C47" s="259"/>
      <c r="D47" s="260" t="s">
        <v>92</v>
      </c>
      <c r="E47" s="264">
        <v>12</v>
      </c>
      <c r="F47" s="201"/>
      <c r="G47" s="80"/>
      <c r="H47" s="80"/>
      <c r="I47" s="80"/>
      <c r="J47" s="8"/>
    </row>
    <row r="48" spans="1:11" x14ac:dyDescent="0.2">
      <c r="A48" s="260" t="s">
        <v>311</v>
      </c>
      <c r="B48" s="233" t="s">
        <v>302</v>
      </c>
      <c r="C48" s="259"/>
      <c r="D48" s="260" t="s">
        <v>92</v>
      </c>
      <c r="E48" s="264">
        <v>14</v>
      </c>
      <c r="F48" s="201"/>
      <c r="G48" s="80"/>
      <c r="H48" s="80"/>
      <c r="I48" s="80"/>
      <c r="J48" s="8"/>
    </row>
    <row r="49" spans="1:16" x14ac:dyDescent="0.2">
      <c r="A49" s="260" t="s">
        <v>312</v>
      </c>
      <c r="B49" s="233" t="s">
        <v>303</v>
      </c>
      <c r="C49" s="259"/>
      <c r="D49" s="260" t="s">
        <v>92</v>
      </c>
      <c r="E49" s="264">
        <v>8</v>
      </c>
      <c r="F49" s="201"/>
      <c r="G49" s="80"/>
      <c r="H49" s="80"/>
      <c r="I49" s="80"/>
      <c r="J49" s="8"/>
    </row>
    <row r="50" spans="1:16" x14ac:dyDescent="0.2">
      <c r="A50" s="260" t="s">
        <v>313</v>
      </c>
      <c r="B50" s="233" t="s">
        <v>304</v>
      </c>
      <c r="C50" s="259"/>
      <c r="D50" s="260" t="s">
        <v>92</v>
      </c>
      <c r="E50" s="264">
        <v>8</v>
      </c>
      <c r="F50" s="201"/>
      <c r="G50" s="80"/>
      <c r="H50" s="80"/>
      <c r="I50" s="80"/>
      <c r="J50" s="85">
        <f>SUM(E43:E50)</f>
        <v>62</v>
      </c>
      <c r="K50" s="85">
        <f>SUM(F43:F50)</f>
        <v>0</v>
      </c>
    </row>
    <row r="51" spans="1:16" x14ac:dyDescent="0.2">
      <c r="A51" s="112">
        <v>1.6</v>
      </c>
      <c r="B51" s="113" t="s">
        <v>235</v>
      </c>
      <c r="C51" s="113"/>
      <c r="D51" s="113"/>
      <c r="E51" s="113"/>
      <c r="F51" s="203"/>
      <c r="G51" s="113"/>
      <c r="H51" s="113"/>
      <c r="I51" s="80"/>
      <c r="J51" s="83"/>
    </row>
    <row r="52" spans="1:16" x14ac:dyDescent="0.2">
      <c r="A52" s="107" t="s">
        <v>367</v>
      </c>
      <c r="B52" s="23" t="s">
        <v>332</v>
      </c>
      <c r="C52" s="80"/>
      <c r="D52" s="111" t="s">
        <v>92</v>
      </c>
      <c r="E52" s="200">
        <v>1</v>
      </c>
      <c r="F52" s="200"/>
      <c r="G52" s="80"/>
      <c r="H52" s="80"/>
      <c r="I52" s="80"/>
      <c r="J52" s="8"/>
    </row>
    <row r="53" spans="1:16" x14ac:dyDescent="0.2">
      <c r="A53" s="107" t="s">
        <v>368</v>
      </c>
      <c r="B53" s="23" t="s">
        <v>333</v>
      </c>
      <c r="C53" s="80"/>
      <c r="D53" s="111" t="s">
        <v>92</v>
      </c>
      <c r="E53" s="200" t="s">
        <v>457</v>
      </c>
      <c r="F53" s="200"/>
      <c r="G53" s="80"/>
      <c r="H53" s="80"/>
      <c r="I53" s="80"/>
      <c r="J53" s="8"/>
    </row>
    <row r="54" spans="1:16" x14ac:dyDescent="0.2">
      <c r="A54" s="107" t="s">
        <v>369</v>
      </c>
      <c r="B54" s="23" t="s">
        <v>334</v>
      </c>
      <c r="C54" s="80"/>
      <c r="D54" s="111" t="s">
        <v>92</v>
      </c>
      <c r="E54" s="200" t="s">
        <v>457</v>
      </c>
      <c r="F54" s="200"/>
      <c r="G54" s="80"/>
      <c r="H54" s="80"/>
      <c r="I54" s="80"/>
      <c r="J54" s="8"/>
    </row>
    <row r="55" spans="1:16" x14ac:dyDescent="0.2">
      <c r="A55" s="107" t="s">
        <v>370</v>
      </c>
      <c r="B55" s="23" t="s">
        <v>335</v>
      </c>
      <c r="C55" s="80"/>
      <c r="D55" s="111" t="s">
        <v>92</v>
      </c>
      <c r="E55" s="200">
        <v>1</v>
      </c>
      <c r="F55" s="200"/>
      <c r="G55" s="80"/>
      <c r="H55" s="80"/>
      <c r="I55" s="80"/>
      <c r="J55" s="8"/>
    </row>
    <row r="56" spans="1:16" x14ac:dyDescent="0.2">
      <c r="A56" s="107" t="s">
        <v>598</v>
      </c>
      <c r="B56" s="23" t="s">
        <v>336</v>
      </c>
      <c r="C56" s="80"/>
      <c r="D56" s="111" t="s">
        <v>92</v>
      </c>
      <c r="E56" s="200" t="s">
        <v>457</v>
      </c>
      <c r="F56" s="200"/>
      <c r="G56" s="80"/>
      <c r="H56" s="80"/>
      <c r="I56" s="80"/>
      <c r="J56" s="8"/>
    </row>
    <row r="57" spans="1:16" x14ac:dyDescent="0.2">
      <c r="A57" s="107" t="s">
        <v>707</v>
      </c>
      <c r="B57" s="23" t="s">
        <v>236</v>
      </c>
      <c r="C57" s="80"/>
      <c r="D57" s="111" t="s">
        <v>92</v>
      </c>
      <c r="E57" s="200">
        <v>1</v>
      </c>
      <c r="F57" s="200"/>
      <c r="G57" s="80"/>
      <c r="H57" s="80"/>
      <c r="I57" s="80"/>
      <c r="J57" s="8"/>
    </row>
    <row r="58" spans="1:16" x14ac:dyDescent="0.2">
      <c r="A58" s="107" t="s">
        <v>708</v>
      </c>
      <c r="B58" s="23" t="s">
        <v>337</v>
      </c>
      <c r="C58" s="80"/>
      <c r="D58" s="111" t="s">
        <v>92</v>
      </c>
      <c r="E58" s="200">
        <v>1</v>
      </c>
      <c r="F58" s="200"/>
      <c r="G58" s="80"/>
      <c r="H58" s="80"/>
      <c r="I58" s="80"/>
      <c r="J58" s="8"/>
    </row>
    <row r="59" spans="1:16" x14ac:dyDescent="0.2">
      <c r="A59" s="107" t="s">
        <v>709</v>
      </c>
      <c r="B59" s="23" t="s">
        <v>338</v>
      </c>
      <c r="C59" s="80"/>
      <c r="D59" s="111" t="s">
        <v>92</v>
      </c>
      <c r="E59" s="200">
        <v>1</v>
      </c>
      <c r="F59" s="200"/>
      <c r="G59" s="80"/>
      <c r="H59" s="80"/>
      <c r="I59" s="80"/>
      <c r="J59" s="8"/>
    </row>
    <row r="60" spans="1:16" x14ac:dyDescent="0.2">
      <c r="A60" s="30">
        <v>1.7</v>
      </c>
      <c r="B60" s="206" t="s">
        <v>589</v>
      </c>
      <c r="C60" s="206"/>
      <c r="D60" s="206"/>
      <c r="E60" s="206"/>
      <c r="F60" s="206"/>
      <c r="G60" s="206"/>
      <c r="H60" s="206"/>
      <c r="I60" s="206"/>
      <c r="J60" s="42">
        <f>SUM(E52:E59)</f>
        <v>5</v>
      </c>
      <c r="K60" s="44"/>
      <c r="L60" t="s">
        <v>590</v>
      </c>
      <c r="M60">
        <f>SUM(J46+J78)</f>
        <v>3</v>
      </c>
      <c r="P60" s="207"/>
    </row>
    <row r="61" spans="1:16" x14ac:dyDescent="0.2">
      <c r="A61" s="107" t="s">
        <v>601</v>
      </c>
      <c r="B61" s="23" t="s">
        <v>591</v>
      </c>
      <c r="C61" s="208"/>
      <c r="D61" s="107" t="s">
        <v>92</v>
      </c>
      <c r="E61" s="107">
        <v>1</v>
      </c>
      <c r="F61" s="39"/>
      <c r="G61" s="39"/>
      <c r="H61" s="39"/>
      <c r="I61" s="39"/>
      <c r="J61" s="8"/>
      <c r="K61" s="8"/>
      <c r="L61" t="s">
        <v>592</v>
      </c>
      <c r="M61" s="40" t="e">
        <f>SUM(J53+#REF!+J60+J84+J91+J97)</f>
        <v>#REF!</v>
      </c>
      <c r="P61" s="207"/>
    </row>
    <row r="62" spans="1:16" x14ac:dyDescent="0.2">
      <c r="A62" s="107" t="s">
        <v>710</v>
      </c>
      <c r="B62" s="23" t="s">
        <v>646</v>
      </c>
      <c r="C62" s="107"/>
      <c r="D62" s="107" t="s">
        <v>92</v>
      </c>
      <c r="E62" s="107" t="s">
        <v>457</v>
      </c>
      <c r="F62" s="39"/>
      <c r="G62" s="39"/>
      <c r="H62" s="39"/>
    </row>
    <row r="63" spans="1:16" x14ac:dyDescent="0.2">
      <c r="A63" s="107" t="s">
        <v>711</v>
      </c>
      <c r="B63" s="23" t="s">
        <v>647</v>
      </c>
      <c r="C63" s="107"/>
      <c r="D63" s="107" t="s">
        <v>92</v>
      </c>
      <c r="E63" s="107" t="s">
        <v>457</v>
      </c>
      <c r="F63" s="39"/>
      <c r="G63" s="39"/>
      <c r="H63" s="39"/>
    </row>
    <row r="64" spans="1:16" x14ac:dyDescent="0.2">
      <c r="A64" s="107" t="s">
        <v>603</v>
      </c>
      <c r="B64" s="23" t="s">
        <v>648</v>
      </c>
      <c r="C64" s="107"/>
      <c r="D64" s="107" t="s">
        <v>92</v>
      </c>
      <c r="E64" s="107" t="s">
        <v>457</v>
      </c>
      <c r="F64" s="39"/>
      <c r="G64" s="39"/>
      <c r="H64" s="39"/>
    </row>
    <row r="65" spans="1:16" x14ac:dyDescent="0.2">
      <c r="A65" s="107" t="s">
        <v>605</v>
      </c>
      <c r="B65" s="23" t="s">
        <v>593</v>
      </c>
      <c r="C65" s="208"/>
      <c r="D65" s="107" t="s">
        <v>92</v>
      </c>
      <c r="E65" s="107">
        <v>1</v>
      </c>
      <c r="F65" s="39"/>
      <c r="G65" s="39"/>
      <c r="H65" s="39"/>
      <c r="I65" s="39"/>
      <c r="J65" s="8"/>
      <c r="K65" s="8"/>
      <c r="P65" s="207"/>
    </row>
    <row r="66" spans="1:16" x14ac:dyDescent="0.2">
      <c r="A66" s="107" t="s">
        <v>712</v>
      </c>
      <c r="B66" s="23" t="s">
        <v>594</v>
      </c>
      <c r="C66" s="208"/>
      <c r="D66" s="107" t="s">
        <v>92</v>
      </c>
      <c r="E66" s="107">
        <v>1</v>
      </c>
      <c r="F66" s="39"/>
      <c r="G66" s="39"/>
      <c r="H66" s="39"/>
      <c r="I66" s="39"/>
      <c r="J66" s="8"/>
      <c r="K66" s="8"/>
      <c r="P66" s="207"/>
    </row>
    <row r="67" spans="1:16" x14ac:dyDescent="0.2">
      <c r="A67" s="30">
        <v>1.8</v>
      </c>
      <c r="B67" s="206" t="s">
        <v>595</v>
      </c>
      <c r="C67" s="206"/>
      <c r="D67" s="206"/>
      <c r="E67" s="206"/>
      <c r="F67" s="206"/>
      <c r="G67" s="206"/>
      <c r="H67" s="206"/>
      <c r="I67" s="206"/>
      <c r="J67" s="209">
        <f>SUM(E61:E66)</f>
        <v>3</v>
      </c>
      <c r="K67" s="44"/>
      <c r="P67" s="207"/>
    </row>
    <row r="68" spans="1:16" x14ac:dyDescent="0.2">
      <c r="A68" s="107" t="s">
        <v>608</v>
      </c>
      <c r="B68" s="24" t="s">
        <v>596</v>
      </c>
      <c r="C68" s="39"/>
      <c r="D68" s="107" t="s">
        <v>92</v>
      </c>
      <c r="E68" s="107">
        <v>1</v>
      </c>
      <c r="F68" s="39"/>
      <c r="G68" s="39"/>
      <c r="H68" s="39"/>
      <c r="I68" s="39"/>
      <c r="J68" s="8"/>
      <c r="K68" s="8"/>
      <c r="P68" s="207"/>
    </row>
    <row r="69" spans="1:16" x14ac:dyDescent="0.2">
      <c r="A69" s="107" t="s">
        <v>713</v>
      </c>
      <c r="B69" s="24" t="s">
        <v>649</v>
      </c>
      <c r="C69" s="107"/>
      <c r="D69" s="107" t="s">
        <v>92</v>
      </c>
      <c r="E69" s="107" t="s">
        <v>457</v>
      </c>
      <c r="F69" s="39"/>
      <c r="G69" s="39"/>
      <c r="H69" s="39"/>
    </row>
    <row r="70" spans="1:16" x14ac:dyDescent="0.2">
      <c r="A70" s="107" t="s">
        <v>714</v>
      </c>
      <c r="B70" s="24" t="s">
        <v>650</v>
      </c>
      <c r="C70" s="107"/>
      <c r="D70" s="107" t="s">
        <v>92</v>
      </c>
      <c r="E70" s="107" t="s">
        <v>457</v>
      </c>
      <c r="F70" s="39"/>
      <c r="G70" s="39"/>
      <c r="H70" s="39"/>
    </row>
    <row r="71" spans="1:16" x14ac:dyDescent="0.2">
      <c r="A71" s="107" t="s">
        <v>715</v>
      </c>
      <c r="B71" s="24" t="s">
        <v>597</v>
      </c>
      <c r="C71" s="39"/>
      <c r="D71" s="107" t="s">
        <v>92</v>
      </c>
      <c r="E71" s="107">
        <v>1</v>
      </c>
      <c r="F71" s="39"/>
      <c r="G71" s="39"/>
      <c r="H71" s="39"/>
      <c r="I71" s="39"/>
      <c r="J71" s="8"/>
      <c r="K71" s="8"/>
      <c r="P71" s="207"/>
    </row>
    <row r="72" spans="1:16" x14ac:dyDescent="0.2">
      <c r="A72" s="107" t="s">
        <v>610</v>
      </c>
      <c r="B72" s="24" t="s">
        <v>599</v>
      </c>
      <c r="C72" s="39"/>
      <c r="D72" s="107" t="s">
        <v>92</v>
      </c>
      <c r="E72" s="107">
        <v>1</v>
      </c>
      <c r="F72" s="39"/>
      <c r="G72" s="39"/>
      <c r="H72" s="39"/>
      <c r="I72" s="39"/>
      <c r="J72" s="8"/>
      <c r="K72" s="8"/>
      <c r="P72" s="207"/>
    </row>
    <row r="73" spans="1:16" x14ac:dyDescent="0.2">
      <c r="A73" s="107" t="s">
        <v>612</v>
      </c>
      <c r="B73" s="24" t="s">
        <v>651</v>
      </c>
      <c r="C73" s="107"/>
      <c r="D73" s="107" t="s">
        <v>92</v>
      </c>
      <c r="E73" s="107" t="s">
        <v>457</v>
      </c>
      <c r="F73" s="39"/>
      <c r="G73" s="39"/>
      <c r="H73" s="39"/>
    </row>
    <row r="74" spans="1:16" x14ac:dyDescent="0.2">
      <c r="A74" s="107" t="s">
        <v>716</v>
      </c>
      <c r="B74" s="24" t="s">
        <v>652</v>
      </c>
      <c r="C74" s="107"/>
      <c r="D74" s="107" t="s">
        <v>92</v>
      </c>
      <c r="E74" s="107" t="s">
        <v>457</v>
      </c>
      <c r="F74" s="39"/>
      <c r="G74" s="39"/>
      <c r="H74" s="39"/>
    </row>
    <row r="75" spans="1:16" x14ac:dyDescent="0.2">
      <c r="A75" s="107" t="s">
        <v>717</v>
      </c>
      <c r="B75" s="24" t="s">
        <v>653</v>
      </c>
      <c r="C75" s="107"/>
      <c r="D75" s="107" t="s">
        <v>92</v>
      </c>
      <c r="E75" s="107" t="s">
        <v>457</v>
      </c>
      <c r="F75" s="39"/>
      <c r="G75" s="39"/>
      <c r="H75" s="39"/>
    </row>
    <row r="76" spans="1:16" x14ac:dyDescent="0.2">
      <c r="A76" s="107" t="s">
        <v>718</v>
      </c>
      <c r="B76" s="24" t="s">
        <v>655</v>
      </c>
      <c r="C76" s="107"/>
      <c r="D76" s="107" t="s">
        <v>92</v>
      </c>
      <c r="E76" s="107" t="s">
        <v>457</v>
      </c>
      <c r="F76" s="39"/>
      <c r="G76" s="39"/>
      <c r="H76" s="39"/>
    </row>
    <row r="77" spans="1:16" x14ac:dyDescent="0.2">
      <c r="A77" s="107" t="s">
        <v>719</v>
      </c>
      <c r="B77" s="24" t="s">
        <v>657</v>
      </c>
      <c r="C77" s="107"/>
      <c r="D77" s="107" t="s">
        <v>92</v>
      </c>
      <c r="E77" s="107" t="s">
        <v>457</v>
      </c>
      <c r="F77" s="39"/>
      <c r="G77" s="39"/>
      <c r="H77" s="39"/>
    </row>
    <row r="78" spans="1:16" x14ac:dyDescent="0.2">
      <c r="A78" s="30">
        <v>1.9</v>
      </c>
      <c r="B78" s="82" t="s">
        <v>600</v>
      </c>
      <c r="C78" s="39"/>
      <c r="D78" s="107"/>
      <c r="E78" s="107" t="s">
        <v>331</v>
      </c>
      <c r="F78" s="39"/>
      <c r="G78" s="39"/>
      <c r="H78" s="39"/>
      <c r="I78" s="39"/>
      <c r="J78" s="8">
        <f>SUM(E68:E72)</f>
        <v>3</v>
      </c>
      <c r="K78" s="8"/>
      <c r="P78" s="207"/>
    </row>
    <row r="79" spans="1:16" x14ac:dyDescent="0.2">
      <c r="A79" s="107" t="s">
        <v>615</v>
      </c>
      <c r="B79" s="24" t="s">
        <v>602</v>
      </c>
      <c r="C79" s="39"/>
      <c r="D79" s="107" t="s">
        <v>92</v>
      </c>
      <c r="E79" s="107">
        <v>1</v>
      </c>
      <c r="F79" s="39"/>
      <c r="G79" s="39"/>
      <c r="H79" s="39"/>
      <c r="I79" s="39"/>
      <c r="J79" s="8"/>
      <c r="K79" s="8"/>
      <c r="P79" s="207"/>
    </row>
    <row r="80" spans="1:16" x14ac:dyDescent="0.2">
      <c r="A80" s="107" t="s">
        <v>720</v>
      </c>
      <c r="B80" s="24" t="s">
        <v>659</v>
      </c>
      <c r="C80" s="107"/>
      <c r="D80" s="107" t="s">
        <v>92</v>
      </c>
      <c r="E80" s="107" t="s">
        <v>457</v>
      </c>
      <c r="F80" s="39"/>
      <c r="G80" s="39"/>
      <c r="H80" s="39"/>
    </row>
    <row r="81" spans="1:16" x14ac:dyDescent="0.2">
      <c r="A81" s="107" t="s">
        <v>721</v>
      </c>
      <c r="B81" s="24" t="s">
        <v>661</v>
      </c>
      <c r="C81" s="107"/>
      <c r="D81" s="107" t="s">
        <v>92</v>
      </c>
      <c r="E81" s="107" t="s">
        <v>457</v>
      </c>
      <c r="F81" s="39"/>
      <c r="G81" s="39"/>
      <c r="H81" s="39"/>
    </row>
    <row r="82" spans="1:16" x14ac:dyDescent="0.2">
      <c r="A82" s="107" t="s">
        <v>722</v>
      </c>
      <c r="B82" s="24" t="s">
        <v>604</v>
      </c>
      <c r="C82" s="39"/>
      <c r="D82" s="107" t="s">
        <v>92</v>
      </c>
      <c r="E82" s="107">
        <v>1</v>
      </c>
      <c r="F82" s="39"/>
      <c r="G82" s="39"/>
      <c r="H82" s="39"/>
      <c r="I82" s="39"/>
      <c r="J82" s="8"/>
      <c r="K82" s="8"/>
      <c r="P82" s="207"/>
    </row>
    <row r="83" spans="1:16" x14ac:dyDescent="0.2">
      <c r="A83" s="107" t="s">
        <v>617</v>
      </c>
      <c r="B83" s="24" t="s">
        <v>606</v>
      </c>
      <c r="C83" s="39"/>
      <c r="D83" s="107" t="s">
        <v>92</v>
      </c>
      <c r="E83" s="107">
        <v>1</v>
      </c>
      <c r="F83" s="39"/>
      <c r="G83" s="39"/>
      <c r="H83" s="39"/>
      <c r="I83" s="39"/>
      <c r="J83" s="8"/>
      <c r="K83" s="8"/>
      <c r="P83" s="207"/>
    </row>
    <row r="84" spans="1:16" x14ac:dyDescent="0.2">
      <c r="A84" s="228" t="s">
        <v>723</v>
      </c>
      <c r="B84" s="206" t="s">
        <v>607</v>
      </c>
      <c r="C84" s="206"/>
      <c r="D84" s="206"/>
      <c r="E84" s="206"/>
      <c r="F84" s="206"/>
      <c r="G84" s="206"/>
      <c r="H84" s="206"/>
      <c r="I84" s="206"/>
      <c r="J84" s="209">
        <f>SUM(E79:E83)</f>
        <v>3</v>
      </c>
      <c r="K84" s="44"/>
      <c r="P84" s="207"/>
    </row>
    <row r="85" spans="1:16" x14ac:dyDescent="0.2">
      <c r="A85" s="107" t="s">
        <v>724</v>
      </c>
      <c r="B85" s="24" t="s">
        <v>609</v>
      </c>
      <c r="C85" s="39"/>
      <c r="D85" s="107" t="s">
        <v>92</v>
      </c>
      <c r="E85" s="107">
        <v>1</v>
      </c>
      <c r="F85" s="39"/>
      <c r="G85" s="39"/>
      <c r="H85" s="39"/>
      <c r="I85" s="39"/>
      <c r="J85" s="8"/>
      <c r="K85" s="8"/>
      <c r="P85" s="207"/>
    </row>
    <row r="86" spans="1:16" x14ac:dyDescent="0.2">
      <c r="A86" s="107" t="s">
        <v>725</v>
      </c>
      <c r="B86" s="23" t="s">
        <v>663</v>
      </c>
      <c r="C86" s="107"/>
      <c r="D86" s="107" t="s">
        <v>92</v>
      </c>
      <c r="E86" s="107" t="s">
        <v>457</v>
      </c>
      <c r="F86" s="39"/>
      <c r="G86" s="39"/>
      <c r="H86" s="39"/>
    </row>
    <row r="87" spans="1:16" x14ac:dyDescent="0.2">
      <c r="A87" s="107" t="s">
        <v>726</v>
      </c>
      <c r="B87" s="23" t="s">
        <v>665</v>
      </c>
      <c r="C87" s="107"/>
      <c r="D87" s="107" t="s">
        <v>92</v>
      </c>
      <c r="E87" s="107" t="s">
        <v>457</v>
      </c>
      <c r="F87" s="39"/>
      <c r="G87" s="39"/>
      <c r="H87" s="39"/>
    </row>
    <row r="88" spans="1:16" x14ac:dyDescent="0.2">
      <c r="A88" s="107" t="s">
        <v>727</v>
      </c>
      <c r="B88" s="23" t="s">
        <v>672</v>
      </c>
      <c r="C88" s="39"/>
      <c r="D88" s="107" t="s">
        <v>92</v>
      </c>
      <c r="E88" s="107" t="s">
        <v>457</v>
      </c>
      <c r="F88" s="39"/>
      <c r="G88" s="39"/>
      <c r="H88" s="39"/>
      <c r="I88" s="39"/>
      <c r="J88" s="8"/>
      <c r="K88" s="8"/>
      <c r="P88" s="207"/>
    </row>
    <row r="89" spans="1:16" x14ac:dyDescent="0.2">
      <c r="A89" s="107" t="s">
        <v>728</v>
      </c>
      <c r="B89" s="23" t="s">
        <v>611</v>
      </c>
      <c r="C89" s="39"/>
      <c r="D89" s="107" t="s">
        <v>92</v>
      </c>
      <c r="E89" s="107">
        <v>1</v>
      </c>
      <c r="F89" s="39"/>
      <c r="G89" s="39"/>
      <c r="H89" s="39"/>
      <c r="I89" s="39"/>
      <c r="J89" s="8"/>
      <c r="K89" s="8"/>
      <c r="P89" s="207"/>
    </row>
    <row r="90" spans="1:16" x14ac:dyDescent="0.2">
      <c r="A90" s="107" t="s">
        <v>729</v>
      </c>
      <c r="B90" s="23" t="s">
        <v>613</v>
      </c>
      <c r="C90" s="39"/>
      <c r="D90" s="107" t="s">
        <v>92</v>
      </c>
      <c r="E90" s="107">
        <v>1</v>
      </c>
      <c r="F90" s="39"/>
      <c r="G90" s="39"/>
      <c r="H90" s="39"/>
      <c r="I90" s="39"/>
      <c r="J90" s="8"/>
      <c r="K90" s="8"/>
      <c r="P90" s="207"/>
    </row>
    <row r="91" spans="1:16" x14ac:dyDescent="0.2">
      <c r="A91" s="228" t="s">
        <v>730</v>
      </c>
      <c r="B91" s="206" t="s">
        <v>614</v>
      </c>
      <c r="C91" s="206"/>
      <c r="D91" s="206"/>
      <c r="E91" s="206"/>
      <c r="F91" s="206"/>
      <c r="G91" s="206"/>
      <c r="H91" s="206"/>
      <c r="I91" s="206"/>
      <c r="J91" s="209">
        <f>SUM(E85:E90)</f>
        <v>3</v>
      </c>
      <c r="K91" s="44"/>
      <c r="P91" s="207"/>
    </row>
    <row r="92" spans="1:16" ht="15" customHeight="1" x14ac:dyDescent="0.2">
      <c r="A92" s="107" t="s">
        <v>731</v>
      </c>
      <c r="B92" s="24" t="s">
        <v>616</v>
      </c>
      <c r="C92" s="206"/>
      <c r="D92" s="107" t="s">
        <v>92</v>
      </c>
      <c r="E92" s="107">
        <v>1</v>
      </c>
      <c r="F92" s="206"/>
      <c r="G92" s="206"/>
      <c r="H92" s="206"/>
      <c r="I92" s="206"/>
      <c r="J92" s="209"/>
      <c r="K92" s="44"/>
      <c r="P92" s="207"/>
    </row>
    <row r="93" spans="1:16" x14ac:dyDescent="0.2">
      <c r="A93" s="107" t="s">
        <v>732</v>
      </c>
      <c r="B93" s="23" t="s">
        <v>667</v>
      </c>
      <c r="C93" s="107"/>
      <c r="D93" s="107" t="s">
        <v>92</v>
      </c>
      <c r="E93" s="107" t="s">
        <v>457</v>
      </c>
      <c r="F93" s="39"/>
      <c r="G93" s="39"/>
      <c r="H93" s="39"/>
    </row>
    <row r="94" spans="1:16" x14ac:dyDescent="0.2">
      <c r="A94" s="107" t="s">
        <v>733</v>
      </c>
      <c r="B94" s="23" t="s">
        <v>669</v>
      </c>
      <c r="C94" s="107"/>
      <c r="D94" s="107" t="s">
        <v>92</v>
      </c>
      <c r="E94" s="107" t="s">
        <v>457</v>
      </c>
      <c r="F94" s="39"/>
      <c r="G94" s="39"/>
      <c r="H94" s="39"/>
    </row>
    <row r="95" spans="1:16" x14ac:dyDescent="0.2">
      <c r="A95" s="107" t="s">
        <v>734</v>
      </c>
      <c r="B95" s="23" t="s">
        <v>671</v>
      </c>
      <c r="C95" s="107"/>
      <c r="D95" s="107" t="s">
        <v>92</v>
      </c>
      <c r="E95" s="107" t="s">
        <v>457</v>
      </c>
      <c r="F95" s="39"/>
      <c r="G95" s="39"/>
      <c r="H95" s="39"/>
    </row>
    <row r="96" spans="1:16" x14ac:dyDescent="0.2">
      <c r="A96" s="107" t="s">
        <v>735</v>
      </c>
      <c r="B96" s="23" t="s">
        <v>618</v>
      </c>
      <c r="C96" s="39"/>
      <c r="D96" s="107" t="s">
        <v>92</v>
      </c>
      <c r="E96" s="107">
        <v>1</v>
      </c>
      <c r="F96" s="39"/>
      <c r="G96" s="39"/>
      <c r="H96" s="39"/>
      <c r="I96" s="39"/>
      <c r="J96" s="8"/>
      <c r="K96" s="8"/>
      <c r="P96" s="207"/>
    </row>
    <row r="97" spans="1:16" x14ac:dyDescent="0.2">
      <c r="A97" s="107" t="s">
        <v>736</v>
      </c>
      <c r="B97" s="23" t="s">
        <v>619</v>
      </c>
      <c r="C97" s="2"/>
      <c r="D97" s="107" t="s">
        <v>92</v>
      </c>
      <c r="E97" s="107">
        <v>1</v>
      </c>
      <c r="F97" s="39"/>
      <c r="G97" s="39"/>
      <c r="H97" s="39"/>
      <c r="I97" s="39"/>
      <c r="J97" s="8">
        <f>SUM(E92:E97)</f>
        <v>3</v>
      </c>
      <c r="K97" s="8"/>
      <c r="P97" s="207"/>
    </row>
    <row r="98" spans="1:16" x14ac:dyDescent="0.2">
      <c r="B98" s="198" t="s">
        <v>371</v>
      </c>
      <c r="C98" s="114"/>
      <c r="D98" s="118"/>
      <c r="E98" s="111"/>
      <c r="F98" s="200"/>
      <c r="G98" s="80"/>
      <c r="H98" s="80"/>
      <c r="I98" s="80"/>
      <c r="J98" s="86"/>
      <c r="K98" s="86">
        <f>SUM(F52:F59)</f>
        <v>0</v>
      </c>
    </row>
    <row r="99" spans="1:16" x14ac:dyDescent="0.2">
      <c r="A99" s="228" t="s">
        <v>749</v>
      </c>
      <c r="B99" s="110" t="s">
        <v>372</v>
      </c>
      <c r="C99" s="111"/>
      <c r="D99" s="111"/>
      <c r="E99" s="111"/>
      <c r="F99" s="200"/>
      <c r="G99" s="80"/>
      <c r="H99" s="80"/>
      <c r="I99" s="80"/>
      <c r="J99" s="8"/>
    </row>
    <row r="100" spans="1:16" x14ac:dyDescent="0.2">
      <c r="A100" s="107" t="s">
        <v>750</v>
      </c>
      <c r="B100" s="23" t="s">
        <v>373</v>
      </c>
      <c r="C100" s="114"/>
      <c r="D100" s="111" t="s">
        <v>92</v>
      </c>
      <c r="E100" s="107">
        <v>2</v>
      </c>
      <c r="F100" s="200"/>
      <c r="G100" s="80"/>
      <c r="H100" s="80"/>
      <c r="I100" s="80"/>
      <c r="J100" s="8"/>
    </row>
    <row r="101" spans="1:16" x14ac:dyDescent="0.2">
      <c r="A101" s="200" t="s">
        <v>922</v>
      </c>
      <c r="B101" s="283" t="s">
        <v>901</v>
      </c>
      <c r="C101" s="284"/>
      <c r="D101" s="200" t="s">
        <v>92</v>
      </c>
      <c r="E101" s="200">
        <v>1</v>
      </c>
      <c r="F101" s="200"/>
      <c r="G101" s="80"/>
      <c r="H101" s="80"/>
      <c r="I101" s="80"/>
      <c r="J101" s="8"/>
    </row>
    <row r="102" spans="1:16" x14ac:dyDescent="0.2">
      <c r="A102" s="228" t="s">
        <v>751</v>
      </c>
      <c r="B102" s="110" t="s">
        <v>374</v>
      </c>
      <c r="C102" s="114"/>
      <c r="D102" s="111"/>
      <c r="E102" s="111"/>
      <c r="F102" s="200"/>
      <c r="G102" s="80"/>
      <c r="H102" s="80"/>
      <c r="I102" s="80"/>
      <c r="J102" s="8"/>
    </row>
    <row r="103" spans="1:16" x14ac:dyDescent="0.2">
      <c r="A103" s="107" t="s">
        <v>752</v>
      </c>
      <c r="B103" s="23" t="s">
        <v>375</v>
      </c>
      <c r="C103" s="114"/>
      <c r="D103" s="111" t="s">
        <v>92</v>
      </c>
      <c r="E103" s="200">
        <v>3</v>
      </c>
      <c r="F103" s="200"/>
      <c r="G103" s="80"/>
      <c r="H103" s="80"/>
      <c r="I103" s="80"/>
      <c r="J103" s="86">
        <f>SUM(E100:E103)</f>
        <v>6</v>
      </c>
      <c r="K103" s="86">
        <f>SUM(F100:F103)</f>
        <v>0</v>
      </c>
    </row>
    <row r="104" spans="1:16" ht="26" x14ac:dyDescent="0.2">
      <c r="A104" s="228" t="s">
        <v>753</v>
      </c>
      <c r="B104" s="163" t="s">
        <v>314</v>
      </c>
      <c r="C104" s="163"/>
      <c r="D104" s="111" t="s">
        <v>39</v>
      </c>
      <c r="E104" s="111">
        <v>3</v>
      </c>
      <c r="F104" s="200"/>
      <c r="G104" s="80"/>
      <c r="H104" s="80"/>
      <c r="I104" s="80"/>
      <c r="J104" s="8"/>
    </row>
    <row r="105" spans="1:16" x14ac:dyDescent="0.2">
      <c r="A105" s="112">
        <v>1.1499999999999999</v>
      </c>
      <c r="B105" s="23" t="s">
        <v>252</v>
      </c>
      <c r="C105" s="80"/>
      <c r="D105" s="111"/>
      <c r="E105" s="111"/>
      <c r="F105" s="80"/>
      <c r="G105" s="80"/>
      <c r="H105" s="80"/>
      <c r="I105" s="80"/>
      <c r="J105" s="8"/>
    </row>
    <row r="106" spans="1:16" x14ac:dyDescent="0.2">
      <c r="A106" s="81" t="s">
        <v>97</v>
      </c>
      <c r="B106" s="23" t="s">
        <v>253</v>
      </c>
      <c r="C106" s="80"/>
      <c r="D106" s="111" t="s">
        <v>255</v>
      </c>
      <c r="E106" s="111">
        <v>30</v>
      </c>
      <c r="F106" s="80"/>
      <c r="G106" s="80"/>
      <c r="H106" s="80"/>
      <c r="I106" s="80"/>
      <c r="J106" s="8"/>
    </row>
    <row r="107" spans="1:16" x14ac:dyDescent="0.2">
      <c r="A107" s="81" t="s">
        <v>99</v>
      </c>
      <c r="B107" s="23" t="s">
        <v>254</v>
      </c>
      <c r="C107" s="80"/>
      <c r="D107" s="111" t="s">
        <v>255</v>
      </c>
      <c r="E107" s="111">
        <v>30</v>
      </c>
      <c r="F107" s="80"/>
      <c r="G107" s="80"/>
      <c r="H107" s="80"/>
      <c r="I107" s="80"/>
      <c r="J107" s="8"/>
    </row>
    <row r="108" spans="1:16" ht="20" customHeight="1" x14ac:dyDescent="0.2">
      <c r="A108" s="112">
        <v>2</v>
      </c>
      <c r="B108" s="311" t="s">
        <v>40</v>
      </c>
      <c r="C108" s="312"/>
      <c r="D108" s="313"/>
      <c r="E108" s="113"/>
      <c r="F108" s="203"/>
      <c r="G108" s="113"/>
      <c r="H108" s="113"/>
      <c r="I108" s="113"/>
      <c r="J108" s="45"/>
    </row>
    <row r="109" spans="1:16" x14ac:dyDescent="0.2">
      <c r="A109" s="112">
        <v>2.1</v>
      </c>
      <c r="B109" s="112" t="s">
        <v>204</v>
      </c>
      <c r="C109" s="112"/>
      <c r="D109" s="112"/>
      <c r="E109" s="113"/>
      <c r="F109" s="203"/>
      <c r="G109" s="113"/>
      <c r="H109" s="113"/>
      <c r="I109" s="113"/>
      <c r="J109" s="45"/>
    </row>
    <row r="110" spans="1:16" ht="26" x14ac:dyDescent="0.2">
      <c r="A110" s="111" t="s">
        <v>65</v>
      </c>
      <c r="B110" s="23" t="s">
        <v>433</v>
      </c>
      <c r="C110" s="80"/>
      <c r="D110" s="111" t="s">
        <v>569</v>
      </c>
      <c r="E110" s="111">
        <v>109</v>
      </c>
      <c r="F110" s="205"/>
      <c r="G110" s="80"/>
      <c r="H110" s="80"/>
      <c r="I110" s="80"/>
      <c r="J110" s="8"/>
    </row>
    <row r="111" spans="1:16" ht="39" x14ac:dyDescent="0.2">
      <c r="A111" s="111" t="s">
        <v>66</v>
      </c>
      <c r="B111" s="23" t="s">
        <v>643</v>
      </c>
      <c r="C111" s="80"/>
      <c r="D111" s="111" t="s">
        <v>569</v>
      </c>
      <c r="E111" s="111">
        <v>109</v>
      </c>
      <c r="F111" s="205"/>
      <c r="G111" s="80"/>
      <c r="H111" s="80"/>
      <c r="I111" s="80"/>
      <c r="J111" s="8"/>
    </row>
    <row r="112" spans="1:16" x14ac:dyDescent="0.2">
      <c r="A112" s="112">
        <v>2.2000000000000002</v>
      </c>
      <c r="B112" s="112" t="s">
        <v>376</v>
      </c>
      <c r="C112" s="80"/>
      <c r="D112" s="111"/>
      <c r="E112" s="111"/>
      <c r="F112" s="205"/>
      <c r="G112" s="80"/>
      <c r="H112" s="80"/>
      <c r="I112" s="80"/>
      <c r="J112" s="8"/>
    </row>
    <row r="113" spans="1:10" ht="26" x14ac:dyDescent="0.2">
      <c r="A113" s="111" t="s">
        <v>112</v>
      </c>
      <c r="B113" s="23" t="s">
        <v>579</v>
      </c>
      <c r="C113" s="80"/>
      <c r="D113" s="111" t="s">
        <v>569</v>
      </c>
      <c r="E113" s="111">
        <v>0.49</v>
      </c>
      <c r="F113" s="205"/>
      <c r="G113" s="80"/>
      <c r="H113" s="80"/>
      <c r="I113" s="80"/>
      <c r="J113" s="8"/>
    </row>
    <row r="114" spans="1:10" ht="39" x14ac:dyDescent="0.2">
      <c r="A114" s="111" t="s">
        <v>113</v>
      </c>
      <c r="B114" s="23" t="s">
        <v>645</v>
      </c>
      <c r="C114" s="80"/>
      <c r="D114" s="111" t="s">
        <v>569</v>
      </c>
      <c r="E114" s="111">
        <v>0.49</v>
      </c>
      <c r="F114" s="205"/>
      <c r="G114" s="80"/>
      <c r="H114" s="80"/>
      <c r="I114" s="80"/>
      <c r="J114" s="8"/>
    </row>
    <row r="115" spans="1:10" x14ac:dyDescent="0.2">
      <c r="A115" s="112">
        <v>3</v>
      </c>
      <c r="B115" s="314" t="s">
        <v>347</v>
      </c>
      <c r="C115" s="315"/>
      <c r="D115" s="315"/>
      <c r="E115" s="315"/>
      <c r="F115" s="315"/>
      <c r="G115" s="316"/>
      <c r="H115" s="113"/>
      <c r="I115" s="113"/>
      <c r="J115" s="45"/>
    </row>
    <row r="116" spans="1:10" x14ac:dyDescent="0.2">
      <c r="A116" s="112">
        <v>3.1</v>
      </c>
      <c r="B116" s="193" t="s">
        <v>387</v>
      </c>
      <c r="C116" s="172"/>
      <c r="D116" s="172"/>
      <c r="E116" s="172"/>
      <c r="F116" s="172"/>
      <c r="G116" s="173"/>
      <c r="H116" s="113"/>
      <c r="I116" s="113"/>
      <c r="J116" s="45"/>
    </row>
    <row r="117" spans="1:10" x14ac:dyDescent="0.2">
      <c r="A117" s="317" t="s">
        <v>87</v>
      </c>
      <c r="B117" s="233" t="s">
        <v>239</v>
      </c>
      <c r="C117" s="259"/>
      <c r="D117" s="260" t="s">
        <v>41</v>
      </c>
      <c r="E117" s="265">
        <f>(J21+J67)*6</f>
        <v>1086</v>
      </c>
      <c r="F117" s="80"/>
      <c r="G117" s="80"/>
      <c r="H117" s="80"/>
      <c r="I117" s="80"/>
      <c r="J117" s="8"/>
    </row>
    <row r="118" spans="1:10" x14ac:dyDescent="0.2">
      <c r="A118" s="318"/>
      <c r="B118" s="233" t="s">
        <v>240</v>
      </c>
      <c r="C118" s="259"/>
      <c r="D118" s="260" t="s">
        <v>41</v>
      </c>
      <c r="E118" s="265">
        <f>E117</f>
        <v>1086</v>
      </c>
      <c r="F118" s="80"/>
      <c r="G118" s="80"/>
      <c r="H118" s="80"/>
      <c r="I118" s="80"/>
      <c r="J118" s="8"/>
    </row>
    <row r="119" spans="1:10" ht="26" x14ac:dyDescent="0.2">
      <c r="A119" s="303" t="s">
        <v>86</v>
      </c>
      <c r="B119" s="23" t="s">
        <v>241</v>
      </c>
      <c r="C119" s="80"/>
      <c r="D119" s="111" t="s">
        <v>41</v>
      </c>
      <c r="E119" s="194">
        <f>(J10+J33+J78)*6</f>
        <v>198</v>
      </c>
      <c r="F119" s="80"/>
      <c r="G119" s="80"/>
      <c r="H119" s="80"/>
      <c r="I119" s="80"/>
      <c r="J119" s="8"/>
    </row>
    <row r="120" spans="1:10" ht="26" x14ac:dyDescent="0.2">
      <c r="A120" s="304"/>
      <c r="B120" s="23" t="s">
        <v>242</v>
      </c>
      <c r="C120" s="80"/>
      <c r="D120" s="111" t="s">
        <v>41</v>
      </c>
      <c r="E120" s="194">
        <f>E119</f>
        <v>198</v>
      </c>
      <c r="F120" s="80"/>
      <c r="G120" s="80"/>
      <c r="H120" s="80"/>
      <c r="I120" s="80"/>
      <c r="J120" s="8"/>
    </row>
    <row r="121" spans="1:10" x14ac:dyDescent="0.2">
      <c r="A121" s="317" t="s">
        <v>88</v>
      </c>
      <c r="B121" s="233" t="s">
        <v>584</v>
      </c>
      <c r="C121" s="259"/>
      <c r="D121" s="260" t="s">
        <v>41</v>
      </c>
      <c r="E121" s="266">
        <f>(J41+J50+J84+J91+J97)*12</f>
        <v>1308</v>
      </c>
      <c r="F121" s="80"/>
      <c r="G121" s="80"/>
      <c r="H121" s="80"/>
      <c r="I121" s="80"/>
      <c r="J121" s="8"/>
    </row>
    <row r="122" spans="1:10" x14ac:dyDescent="0.2">
      <c r="A122" s="318"/>
      <c r="B122" s="233" t="s">
        <v>585</v>
      </c>
      <c r="C122" s="259"/>
      <c r="D122" s="260" t="s">
        <v>41</v>
      </c>
      <c r="E122" s="266">
        <f>E121</f>
        <v>1308</v>
      </c>
      <c r="F122" s="80"/>
      <c r="G122" s="80"/>
      <c r="H122" s="80"/>
      <c r="I122" s="80"/>
      <c r="J122" s="8"/>
    </row>
    <row r="123" spans="1:10" ht="26" x14ac:dyDescent="0.2">
      <c r="A123" s="317" t="s">
        <v>89</v>
      </c>
      <c r="B123" s="233" t="s">
        <v>577</v>
      </c>
      <c r="C123" s="259"/>
      <c r="D123" s="260" t="s">
        <v>41</v>
      </c>
      <c r="E123" s="266">
        <f>(J41+J50+J98+J84+J91+J97)*3</f>
        <v>327</v>
      </c>
      <c r="F123" s="80"/>
      <c r="G123" s="80"/>
      <c r="H123" s="80"/>
      <c r="I123" s="80"/>
      <c r="J123" s="8"/>
    </row>
    <row r="124" spans="1:10" ht="26" x14ac:dyDescent="0.2">
      <c r="A124" s="318"/>
      <c r="B124" s="233" t="s">
        <v>578</v>
      </c>
      <c r="C124" s="259"/>
      <c r="D124" s="260" t="s">
        <v>41</v>
      </c>
      <c r="E124" s="266">
        <f>$E$123</f>
        <v>327</v>
      </c>
      <c r="F124" s="80"/>
      <c r="G124" s="80"/>
      <c r="H124" s="80"/>
      <c r="I124" s="80"/>
      <c r="J124" s="8"/>
    </row>
    <row r="125" spans="1:10" x14ac:dyDescent="0.2">
      <c r="A125" s="303" t="s">
        <v>90</v>
      </c>
      <c r="B125" s="23" t="s">
        <v>243</v>
      </c>
      <c r="C125" s="80"/>
      <c r="D125" s="111" t="s">
        <v>41</v>
      </c>
      <c r="E125" s="111">
        <v>12</v>
      </c>
      <c r="F125" s="80"/>
      <c r="G125" s="80"/>
      <c r="H125" s="80"/>
      <c r="I125" s="80"/>
      <c r="J125" s="8"/>
    </row>
    <row r="126" spans="1:10" x14ac:dyDescent="0.2">
      <c r="A126" s="304"/>
      <c r="B126" s="23" t="s">
        <v>244</v>
      </c>
      <c r="C126" s="80"/>
      <c r="D126" s="111" t="s">
        <v>41</v>
      </c>
      <c r="E126" s="111">
        <v>12</v>
      </c>
      <c r="F126" s="80"/>
      <c r="G126" s="80"/>
      <c r="H126" s="80"/>
      <c r="I126" s="80"/>
      <c r="J126" s="8"/>
    </row>
    <row r="127" spans="1:10" x14ac:dyDescent="0.2">
      <c r="A127" s="303" t="s">
        <v>91</v>
      </c>
      <c r="B127" s="23" t="s">
        <v>245</v>
      </c>
      <c r="C127" s="80"/>
      <c r="D127" s="111" t="s">
        <v>41</v>
      </c>
      <c r="E127" s="111">
        <v>12</v>
      </c>
      <c r="F127" s="80"/>
      <c r="G127" s="80"/>
      <c r="H127" s="80"/>
      <c r="I127" s="80"/>
      <c r="J127" s="8"/>
    </row>
    <row r="128" spans="1:10" x14ac:dyDescent="0.2">
      <c r="A128" s="304"/>
      <c r="B128" s="23" t="s">
        <v>246</v>
      </c>
      <c r="C128" s="80"/>
      <c r="D128" s="111" t="s">
        <v>41</v>
      </c>
      <c r="E128" s="111">
        <v>12</v>
      </c>
      <c r="F128" s="80"/>
      <c r="G128" s="80"/>
      <c r="H128" s="80"/>
      <c r="I128" s="80"/>
      <c r="J128" s="8"/>
    </row>
    <row r="129" spans="1:10" ht="26" x14ac:dyDescent="0.2">
      <c r="A129" s="111" t="s">
        <v>248</v>
      </c>
      <c r="B129" s="23" t="s">
        <v>247</v>
      </c>
      <c r="C129" s="80"/>
      <c r="D129" s="111"/>
      <c r="E129" s="111"/>
      <c r="F129" s="80"/>
      <c r="G129" s="80"/>
      <c r="H129" s="80"/>
      <c r="I129" s="80"/>
      <c r="J129" s="8"/>
    </row>
    <row r="130" spans="1:10" x14ac:dyDescent="0.2">
      <c r="A130" s="111" t="s">
        <v>97</v>
      </c>
      <c r="B130" s="23" t="s">
        <v>98</v>
      </c>
      <c r="C130" s="80"/>
      <c r="D130" s="111" t="s">
        <v>92</v>
      </c>
      <c r="E130" s="111">
        <v>3</v>
      </c>
      <c r="F130" s="80"/>
      <c r="G130" s="80"/>
      <c r="H130" s="80"/>
      <c r="I130" s="80"/>
      <c r="J130" s="8"/>
    </row>
    <row r="131" spans="1:10" x14ac:dyDescent="0.2">
      <c r="A131" s="111" t="s">
        <v>99</v>
      </c>
      <c r="B131" s="23" t="s">
        <v>100</v>
      </c>
      <c r="C131" s="80"/>
      <c r="D131" s="111" t="s">
        <v>92</v>
      </c>
      <c r="E131" s="111">
        <v>3</v>
      </c>
      <c r="F131" s="80"/>
      <c r="G131" s="80"/>
      <c r="H131" s="80"/>
      <c r="I131" s="80"/>
      <c r="J131" s="8"/>
    </row>
    <row r="132" spans="1:10" x14ac:dyDescent="0.2">
      <c r="A132" s="111" t="s">
        <v>101</v>
      </c>
      <c r="B132" s="23" t="s">
        <v>102</v>
      </c>
      <c r="C132" s="80"/>
      <c r="D132" s="111" t="s">
        <v>92</v>
      </c>
      <c r="E132" s="111">
        <v>5</v>
      </c>
      <c r="F132" s="80"/>
      <c r="G132" s="80"/>
      <c r="H132" s="80"/>
      <c r="I132" s="80"/>
      <c r="J132" s="8"/>
    </row>
    <row r="133" spans="1:10" x14ac:dyDescent="0.2">
      <c r="A133" s="112">
        <v>3.2</v>
      </c>
      <c r="B133" s="112" t="s">
        <v>376</v>
      </c>
      <c r="C133" s="80"/>
      <c r="D133" s="111"/>
      <c r="E133" s="111"/>
      <c r="F133" s="80"/>
      <c r="G133" s="80"/>
      <c r="H133" s="80"/>
      <c r="I133" s="80"/>
      <c r="J133" s="8"/>
    </row>
    <row r="134" spans="1:10" ht="26" x14ac:dyDescent="0.2">
      <c r="A134" s="303" t="s">
        <v>115</v>
      </c>
      <c r="B134" s="102" t="s">
        <v>383</v>
      </c>
      <c r="C134" s="80"/>
      <c r="D134" s="180" t="s">
        <v>41</v>
      </c>
      <c r="E134" s="182">
        <f>3*6</f>
        <v>18</v>
      </c>
      <c r="F134" s="80"/>
      <c r="G134" s="80"/>
      <c r="H134" s="80"/>
      <c r="I134" s="80"/>
      <c r="J134" s="8"/>
    </row>
    <row r="135" spans="1:10" ht="39" x14ac:dyDescent="0.2">
      <c r="A135" s="304"/>
      <c r="B135" s="102" t="s">
        <v>800</v>
      </c>
      <c r="C135" s="80"/>
      <c r="D135" s="180" t="s">
        <v>41</v>
      </c>
      <c r="E135" s="182">
        <f>E134</f>
        <v>18</v>
      </c>
      <c r="F135" s="80"/>
      <c r="G135" s="80"/>
      <c r="H135" s="80"/>
      <c r="I135" s="80"/>
      <c r="J135" s="8"/>
    </row>
    <row r="136" spans="1:10" ht="26" x14ac:dyDescent="0.2">
      <c r="A136" s="303" t="s">
        <v>116</v>
      </c>
      <c r="B136" s="102" t="s">
        <v>385</v>
      </c>
      <c r="C136" s="80"/>
      <c r="D136" s="180" t="s">
        <v>41</v>
      </c>
      <c r="E136" s="182">
        <f>3*12</f>
        <v>36</v>
      </c>
      <c r="F136" s="80"/>
      <c r="G136" s="80"/>
      <c r="H136" s="80"/>
      <c r="I136" s="80"/>
      <c r="J136" s="8"/>
    </row>
    <row r="137" spans="1:10" ht="39" x14ac:dyDescent="0.2">
      <c r="A137" s="304"/>
      <c r="B137" s="102" t="s">
        <v>799</v>
      </c>
      <c r="C137" s="80"/>
      <c r="D137" s="180" t="s">
        <v>41</v>
      </c>
      <c r="E137" s="182">
        <f>E136</f>
        <v>36</v>
      </c>
      <c r="F137" s="80"/>
      <c r="G137" s="80"/>
      <c r="H137" s="80"/>
      <c r="I137" s="80"/>
      <c r="J137" s="8"/>
    </row>
    <row r="138" spans="1:10" ht="15" customHeight="1" x14ac:dyDescent="0.2">
      <c r="A138" s="112">
        <v>4</v>
      </c>
      <c r="B138" s="314" t="s">
        <v>46</v>
      </c>
      <c r="C138" s="315"/>
      <c r="D138" s="315"/>
      <c r="E138" s="315"/>
      <c r="F138" s="316"/>
      <c r="G138" s="113"/>
      <c r="H138" s="113"/>
      <c r="I138" s="113"/>
      <c r="J138" s="45"/>
    </row>
    <row r="139" spans="1:10" ht="15" customHeight="1" x14ac:dyDescent="0.2">
      <c r="A139" s="112">
        <v>4.0999999999999996</v>
      </c>
      <c r="B139" s="195" t="s">
        <v>387</v>
      </c>
      <c r="C139" s="172"/>
      <c r="D139" s="172"/>
      <c r="E139" s="172"/>
      <c r="F139" s="173"/>
      <c r="G139" s="113"/>
      <c r="H139" s="113"/>
      <c r="I139" s="113"/>
      <c r="J139" s="45"/>
    </row>
    <row r="140" spans="1:10" ht="26" x14ac:dyDescent="0.2">
      <c r="A140" s="267" t="s">
        <v>379</v>
      </c>
      <c r="B140" s="233" t="s">
        <v>47</v>
      </c>
      <c r="C140" s="259"/>
      <c r="D140" s="260" t="s">
        <v>44</v>
      </c>
      <c r="E140" s="260">
        <f>J10+J21+J33+J67+J78</f>
        <v>214</v>
      </c>
      <c r="F140" s="80"/>
      <c r="G140" s="80"/>
      <c r="H140" s="80"/>
      <c r="I140" s="80"/>
      <c r="J140" s="8"/>
    </row>
    <row r="141" spans="1:10" ht="26" x14ac:dyDescent="0.2">
      <c r="A141" s="267" t="s">
        <v>380</v>
      </c>
      <c r="B141" s="233" t="s">
        <v>48</v>
      </c>
      <c r="C141" s="259"/>
      <c r="D141" s="260" t="s">
        <v>44</v>
      </c>
      <c r="E141" s="260">
        <f>(J41+J50+J98+J84+J91+J97)*2</f>
        <v>218</v>
      </c>
      <c r="F141" s="80"/>
      <c r="G141" s="80"/>
      <c r="H141" s="80"/>
      <c r="I141" s="80"/>
      <c r="J141" s="8"/>
    </row>
    <row r="142" spans="1:10" x14ac:dyDescent="0.2">
      <c r="A142" s="112">
        <v>4.2</v>
      </c>
      <c r="B142" s="106" t="s">
        <v>376</v>
      </c>
      <c r="C142" s="80"/>
      <c r="D142" s="111"/>
      <c r="E142" s="111"/>
      <c r="F142" s="80"/>
      <c r="G142" s="80"/>
      <c r="H142" s="80"/>
      <c r="I142" s="80"/>
      <c r="J142" s="8"/>
    </row>
    <row r="143" spans="1:10" ht="26" x14ac:dyDescent="0.2">
      <c r="A143" s="111" t="s">
        <v>381</v>
      </c>
      <c r="B143" s="23" t="s">
        <v>47</v>
      </c>
      <c r="C143" s="80"/>
      <c r="D143" s="111" t="s">
        <v>44</v>
      </c>
      <c r="E143" s="111">
        <v>6</v>
      </c>
      <c r="F143" s="80"/>
      <c r="G143" s="80"/>
      <c r="H143" s="80"/>
      <c r="I143" s="80"/>
      <c r="J143" s="8"/>
    </row>
    <row r="144" spans="1:10" ht="26" x14ac:dyDescent="0.2">
      <c r="A144" s="111" t="s">
        <v>382</v>
      </c>
      <c r="B144" s="23" t="s">
        <v>48</v>
      </c>
      <c r="C144" s="80"/>
      <c r="D144" s="111" t="s">
        <v>44</v>
      </c>
      <c r="E144" s="111">
        <f>E103*4</f>
        <v>12</v>
      </c>
      <c r="F144" s="80"/>
      <c r="G144" s="80"/>
      <c r="H144" s="80"/>
      <c r="I144" s="80"/>
      <c r="J144" s="8"/>
    </row>
    <row r="145" spans="1:10" x14ac:dyDescent="0.2">
      <c r="A145" s="112">
        <v>5</v>
      </c>
      <c r="B145" s="113" t="s">
        <v>49</v>
      </c>
      <c r="C145" s="113"/>
      <c r="D145" s="113"/>
      <c r="E145" s="113"/>
      <c r="F145" s="113"/>
      <c r="G145" s="113"/>
      <c r="H145" s="113"/>
      <c r="I145" s="113"/>
      <c r="J145" s="45"/>
    </row>
    <row r="146" spans="1:10" x14ac:dyDescent="0.2">
      <c r="A146" s="112">
        <v>5.0999999999999996</v>
      </c>
      <c r="B146" s="113" t="s">
        <v>387</v>
      </c>
      <c r="C146" s="113"/>
      <c r="D146" s="113"/>
      <c r="E146" s="113"/>
      <c r="F146" s="113"/>
      <c r="G146" s="113"/>
      <c r="H146" s="113"/>
      <c r="I146" s="113"/>
      <c r="J146" s="45"/>
    </row>
    <row r="147" spans="1:10" x14ac:dyDescent="0.2">
      <c r="A147" s="260" t="s">
        <v>272</v>
      </c>
      <c r="B147" s="233" t="s">
        <v>50</v>
      </c>
      <c r="C147" s="259"/>
      <c r="D147" s="260" t="s">
        <v>51</v>
      </c>
      <c r="E147" s="266">
        <f>L24-1</f>
        <v>333</v>
      </c>
      <c r="F147" s="80"/>
      <c r="G147" s="80"/>
      <c r="H147" s="80"/>
      <c r="I147" s="80"/>
      <c r="J147" s="8"/>
    </row>
    <row r="148" spans="1:10" x14ac:dyDescent="0.2">
      <c r="A148" s="260" t="s">
        <v>273</v>
      </c>
      <c r="B148" s="233" t="s">
        <v>52</v>
      </c>
      <c r="C148" s="259"/>
      <c r="D148" s="260" t="s">
        <v>51</v>
      </c>
      <c r="E148" s="266">
        <f>E147</f>
        <v>333</v>
      </c>
      <c r="F148" s="80"/>
      <c r="G148" s="80"/>
      <c r="H148" s="80"/>
      <c r="I148" s="80"/>
      <c r="J148" s="8"/>
    </row>
    <row r="149" spans="1:10" x14ac:dyDescent="0.2">
      <c r="A149" s="260" t="s">
        <v>274</v>
      </c>
      <c r="B149" s="233" t="s">
        <v>53</v>
      </c>
      <c r="C149" s="259"/>
      <c r="D149" s="260" t="s">
        <v>51</v>
      </c>
      <c r="E149" s="266">
        <f>E147</f>
        <v>333</v>
      </c>
      <c r="F149" s="80"/>
      <c r="G149" s="80"/>
      <c r="H149" s="80"/>
      <c r="I149" s="80"/>
      <c r="J149" s="8"/>
    </row>
    <row r="150" spans="1:10" x14ac:dyDescent="0.2">
      <c r="A150" s="260" t="s">
        <v>859</v>
      </c>
      <c r="B150" s="233" t="s">
        <v>54</v>
      </c>
      <c r="C150" s="259"/>
      <c r="D150" s="260" t="s">
        <v>51</v>
      </c>
      <c r="E150" s="266">
        <f>E147</f>
        <v>333</v>
      </c>
      <c r="F150" s="80"/>
      <c r="G150" s="80"/>
      <c r="H150" s="80"/>
      <c r="I150" s="80"/>
      <c r="J150" s="8"/>
    </row>
    <row r="151" spans="1:10" x14ac:dyDescent="0.2">
      <c r="A151" s="260" t="s">
        <v>860</v>
      </c>
      <c r="B151" s="233" t="s">
        <v>575</v>
      </c>
      <c r="C151" s="259"/>
      <c r="D151" s="260" t="s">
        <v>55</v>
      </c>
      <c r="E151" s="266">
        <f>(J41+J50+J98)*3</f>
        <v>300</v>
      </c>
      <c r="F151" s="80"/>
      <c r="G151" s="80"/>
      <c r="H151" s="80"/>
      <c r="I151" s="80"/>
      <c r="J151" s="8"/>
    </row>
    <row r="152" spans="1:10" x14ac:dyDescent="0.2">
      <c r="A152" s="112">
        <v>5.2</v>
      </c>
      <c r="B152" s="106" t="s">
        <v>376</v>
      </c>
      <c r="C152" s="80"/>
      <c r="D152" s="111"/>
      <c r="E152" s="164"/>
      <c r="F152" s="80"/>
      <c r="G152" s="80"/>
      <c r="H152" s="80"/>
      <c r="I152" s="80"/>
      <c r="J152" s="8"/>
    </row>
    <row r="153" spans="1:10" x14ac:dyDescent="0.2">
      <c r="A153" s="111" t="s">
        <v>275</v>
      </c>
      <c r="B153" s="23" t="s">
        <v>50</v>
      </c>
      <c r="C153" s="80"/>
      <c r="D153" s="111" t="s">
        <v>51</v>
      </c>
      <c r="E153" s="164">
        <f>J103-1</f>
        <v>5</v>
      </c>
      <c r="F153" s="80"/>
      <c r="G153" s="80"/>
      <c r="H153" s="80"/>
      <c r="I153" s="80"/>
      <c r="J153" s="8"/>
    </row>
    <row r="154" spans="1:10" x14ac:dyDescent="0.2">
      <c r="A154" s="111" t="s">
        <v>360</v>
      </c>
      <c r="B154" s="23" t="s">
        <v>52</v>
      </c>
      <c r="C154" s="80"/>
      <c r="D154" s="111" t="s">
        <v>51</v>
      </c>
      <c r="E154" s="164">
        <f>E153</f>
        <v>5</v>
      </c>
      <c r="F154" s="80"/>
      <c r="G154" s="80"/>
      <c r="H154" s="80"/>
      <c r="I154" s="80"/>
      <c r="J154" s="8"/>
    </row>
    <row r="155" spans="1:10" x14ac:dyDescent="0.2">
      <c r="A155" s="111" t="s">
        <v>861</v>
      </c>
      <c r="B155" s="23" t="s">
        <v>53</v>
      </c>
      <c r="C155" s="80"/>
      <c r="D155" s="111" t="s">
        <v>51</v>
      </c>
      <c r="E155" s="164">
        <f>E153</f>
        <v>5</v>
      </c>
      <c r="F155" s="80"/>
      <c r="G155" s="80"/>
      <c r="H155" s="80"/>
      <c r="I155" s="80"/>
      <c r="J155" s="8"/>
    </row>
    <row r="156" spans="1:10" x14ac:dyDescent="0.2">
      <c r="A156" s="111" t="s">
        <v>862</v>
      </c>
      <c r="B156" s="23" t="s">
        <v>54</v>
      </c>
      <c r="C156" s="80"/>
      <c r="D156" s="111" t="s">
        <v>51</v>
      </c>
      <c r="E156" s="164">
        <f>E153</f>
        <v>5</v>
      </c>
      <c r="F156" s="80"/>
      <c r="G156" s="80"/>
      <c r="H156" s="80"/>
      <c r="I156" s="80"/>
      <c r="J156" s="8"/>
    </row>
    <row r="157" spans="1:10" x14ac:dyDescent="0.2">
      <c r="A157" s="111" t="s">
        <v>863</v>
      </c>
      <c r="B157" s="23" t="s">
        <v>575</v>
      </c>
      <c r="C157" s="80"/>
      <c r="D157" s="111" t="s">
        <v>55</v>
      </c>
      <c r="E157" s="164">
        <f>J103*3</f>
        <v>18</v>
      </c>
      <c r="F157" s="80"/>
      <c r="G157" s="80"/>
      <c r="H157" s="80"/>
      <c r="I157" s="80"/>
      <c r="J157" s="8"/>
    </row>
    <row r="158" spans="1:10" x14ac:dyDescent="0.2">
      <c r="A158" s="112">
        <v>6</v>
      </c>
      <c r="B158" s="106" t="s">
        <v>56</v>
      </c>
      <c r="C158" s="80"/>
      <c r="D158" s="111"/>
      <c r="E158" s="164"/>
      <c r="F158" s="80"/>
      <c r="G158" s="80"/>
      <c r="H158" s="80"/>
      <c r="I158" s="80"/>
      <c r="J158" s="8"/>
    </row>
    <row r="159" spans="1:10" ht="26" x14ac:dyDescent="0.2">
      <c r="A159" s="112">
        <v>6.1</v>
      </c>
      <c r="B159" s="23" t="s">
        <v>250</v>
      </c>
      <c r="C159" s="80"/>
      <c r="D159" s="111" t="s">
        <v>76</v>
      </c>
      <c r="E159" s="164">
        <v>17</v>
      </c>
      <c r="F159" s="80"/>
      <c r="G159" s="80"/>
      <c r="H159" s="80"/>
      <c r="I159" s="80"/>
      <c r="J159" s="8"/>
    </row>
    <row r="160" spans="1:10" ht="42" customHeight="1" x14ac:dyDescent="0.2">
      <c r="A160" s="112">
        <v>6.1</v>
      </c>
      <c r="B160" s="23" t="s">
        <v>251</v>
      </c>
      <c r="C160" s="80"/>
      <c r="D160" s="111" t="s">
        <v>76</v>
      </c>
      <c r="E160" s="164">
        <v>5</v>
      </c>
      <c r="F160" s="80"/>
      <c r="G160" s="80"/>
      <c r="H160" s="80"/>
      <c r="I160" s="80"/>
      <c r="J160" s="8"/>
    </row>
    <row r="161" spans="1:10" ht="39" x14ac:dyDescent="0.2">
      <c r="A161" s="112">
        <v>6.1</v>
      </c>
      <c r="B161" s="23" t="s">
        <v>315</v>
      </c>
      <c r="C161" s="80"/>
      <c r="D161" s="111" t="s">
        <v>92</v>
      </c>
      <c r="E161" s="164">
        <v>30</v>
      </c>
      <c r="F161" s="80"/>
      <c r="G161" s="80"/>
      <c r="H161" s="80"/>
      <c r="I161" s="80"/>
      <c r="J161" s="8"/>
    </row>
    <row r="162" spans="1:10" ht="17" customHeight="1" x14ac:dyDescent="0.2">
      <c r="A162" s="112">
        <v>6.1</v>
      </c>
      <c r="B162" s="23" t="s">
        <v>316</v>
      </c>
      <c r="C162" s="80"/>
      <c r="D162" s="111" t="s">
        <v>92</v>
      </c>
      <c r="E162" s="164">
        <v>17</v>
      </c>
      <c r="F162" s="80"/>
      <c r="G162" s="80"/>
      <c r="H162" s="80"/>
      <c r="I162" s="80"/>
      <c r="J162" s="8"/>
    </row>
    <row r="163" spans="1:10" x14ac:dyDescent="0.2">
      <c r="A163" s="112">
        <v>6.1</v>
      </c>
      <c r="B163" s="23" t="s">
        <v>317</v>
      </c>
      <c r="C163" s="80"/>
      <c r="D163" s="111" t="s">
        <v>92</v>
      </c>
      <c r="E163" s="164">
        <v>15</v>
      </c>
      <c r="F163" s="80"/>
      <c r="G163" s="80"/>
      <c r="H163" s="80"/>
      <c r="I163" s="80"/>
      <c r="J163" s="8"/>
    </row>
    <row r="164" spans="1:10" ht="26" x14ac:dyDescent="0.2">
      <c r="A164" s="112">
        <v>6.1</v>
      </c>
      <c r="B164" s="23" t="s">
        <v>318</v>
      </c>
      <c r="C164" s="80"/>
      <c r="D164" s="111" t="s">
        <v>92</v>
      </c>
      <c r="E164" s="164">
        <f>(J10+J21+J33)*6</f>
        <v>1248</v>
      </c>
      <c r="F164" s="80"/>
      <c r="G164" s="80"/>
      <c r="H164" s="80"/>
      <c r="I164" s="80"/>
      <c r="J164" s="8"/>
    </row>
    <row r="165" spans="1:10" x14ac:dyDescent="0.2">
      <c r="A165" s="112">
        <v>7</v>
      </c>
      <c r="B165" s="113" t="s">
        <v>57</v>
      </c>
      <c r="C165" s="113"/>
      <c r="D165" s="113"/>
      <c r="E165" s="113"/>
      <c r="F165" s="113"/>
      <c r="G165" s="113"/>
      <c r="H165" s="113"/>
      <c r="I165" s="113"/>
      <c r="J165" s="45"/>
    </row>
    <row r="166" spans="1:10" x14ac:dyDescent="0.2">
      <c r="A166" s="112">
        <v>7.1</v>
      </c>
      <c r="B166" s="106" t="s">
        <v>256</v>
      </c>
      <c r="C166" s="80"/>
      <c r="D166" s="111"/>
      <c r="E166" s="111"/>
      <c r="F166" s="80"/>
      <c r="G166" s="80"/>
      <c r="H166" s="80"/>
      <c r="I166" s="80"/>
      <c r="J166" s="8"/>
    </row>
    <row r="167" spans="1:10" ht="39" x14ac:dyDescent="0.2">
      <c r="A167" s="81"/>
      <c r="B167" s="23" t="s">
        <v>257</v>
      </c>
      <c r="C167" s="80"/>
      <c r="D167" s="111"/>
      <c r="E167" s="111"/>
      <c r="F167" s="80"/>
      <c r="G167" s="80"/>
      <c r="H167" s="80"/>
      <c r="I167" s="80"/>
      <c r="J167" s="8"/>
    </row>
    <row r="168" spans="1:10" ht="26" x14ac:dyDescent="0.2">
      <c r="A168" s="81" t="s">
        <v>864</v>
      </c>
      <c r="B168" s="23" t="s">
        <v>349</v>
      </c>
      <c r="C168" s="80"/>
      <c r="D168" s="111" t="s">
        <v>44</v>
      </c>
      <c r="E168" s="111">
        <v>5</v>
      </c>
      <c r="F168" s="80"/>
      <c r="G168" s="80"/>
      <c r="H168" s="80"/>
      <c r="I168" s="80"/>
      <c r="J168" s="8"/>
    </row>
    <row r="169" spans="1:10" ht="26" x14ac:dyDescent="0.2">
      <c r="A169" s="81" t="s">
        <v>865</v>
      </c>
      <c r="B169" s="23" t="s">
        <v>350</v>
      </c>
      <c r="C169" s="80"/>
      <c r="D169" s="111" t="s">
        <v>44</v>
      </c>
      <c r="E169" s="111">
        <v>10</v>
      </c>
      <c r="F169" s="80"/>
      <c r="G169" s="80"/>
      <c r="H169" s="80"/>
      <c r="I169" s="80"/>
      <c r="J169" s="8"/>
    </row>
    <row r="170" spans="1:10" x14ac:dyDescent="0.2">
      <c r="A170" s="81" t="s">
        <v>866</v>
      </c>
      <c r="B170" s="23" t="s">
        <v>361</v>
      </c>
      <c r="C170" s="80"/>
      <c r="D170" s="111" t="s">
        <v>44</v>
      </c>
      <c r="E170" s="111">
        <v>20</v>
      </c>
      <c r="F170" s="80"/>
      <c r="G170" s="80"/>
      <c r="H170" s="80"/>
      <c r="I170" s="80"/>
      <c r="J170" s="8"/>
    </row>
    <row r="171" spans="1:10" x14ac:dyDescent="0.2">
      <c r="A171" s="112">
        <v>7.2</v>
      </c>
      <c r="B171" s="106" t="s">
        <v>258</v>
      </c>
      <c r="C171" s="80"/>
      <c r="D171" s="111"/>
      <c r="E171" s="111"/>
      <c r="F171" s="80"/>
      <c r="G171" s="80"/>
      <c r="H171" s="80"/>
      <c r="I171" s="80"/>
      <c r="J171" s="8"/>
    </row>
    <row r="172" spans="1:10" x14ac:dyDescent="0.2">
      <c r="A172" s="81" t="s">
        <v>867</v>
      </c>
      <c r="B172" s="23" t="s">
        <v>351</v>
      </c>
      <c r="C172" s="80"/>
      <c r="D172" s="111" t="s">
        <v>58</v>
      </c>
      <c r="E172" s="164">
        <v>7</v>
      </c>
      <c r="F172" s="80"/>
      <c r="G172" s="80"/>
      <c r="H172" s="80"/>
      <c r="I172" s="80"/>
      <c r="J172" s="8"/>
    </row>
    <row r="173" spans="1:10" x14ac:dyDescent="0.2">
      <c r="A173" s="81" t="s">
        <v>868</v>
      </c>
      <c r="B173" s="23" t="s">
        <v>348</v>
      </c>
      <c r="C173" s="80"/>
      <c r="D173" s="111" t="s">
        <v>92</v>
      </c>
      <c r="E173" s="164">
        <v>5</v>
      </c>
      <c r="F173" s="80"/>
      <c r="G173" s="80"/>
      <c r="H173" s="80"/>
      <c r="I173" s="80"/>
      <c r="J173" s="8"/>
    </row>
    <row r="174" spans="1:10" x14ac:dyDescent="0.2">
      <c r="A174" s="81" t="s">
        <v>869</v>
      </c>
      <c r="B174" s="23" t="s">
        <v>352</v>
      </c>
      <c r="C174" s="80"/>
      <c r="D174" s="111" t="s">
        <v>92</v>
      </c>
      <c r="E174" s="111">
        <v>5</v>
      </c>
      <c r="F174" s="80"/>
      <c r="G174" s="80"/>
      <c r="H174" s="80"/>
      <c r="I174" s="80"/>
      <c r="J174" s="8"/>
    </row>
    <row r="175" spans="1:10" x14ac:dyDescent="0.2">
      <c r="A175" s="81" t="s">
        <v>870</v>
      </c>
      <c r="B175" s="23" t="s">
        <v>362</v>
      </c>
      <c r="C175" s="80"/>
      <c r="D175" s="111" t="s">
        <v>92</v>
      </c>
      <c r="E175" s="111">
        <v>7</v>
      </c>
      <c r="F175" s="80"/>
      <c r="G175" s="80"/>
      <c r="H175" s="80"/>
      <c r="I175" s="80"/>
      <c r="J175" s="8"/>
    </row>
    <row r="176" spans="1:10" x14ac:dyDescent="0.2">
      <c r="A176" s="81" t="s">
        <v>871</v>
      </c>
      <c r="B176" s="23" t="s">
        <v>363</v>
      </c>
      <c r="C176" s="80"/>
      <c r="D176" s="111" t="s">
        <v>92</v>
      </c>
      <c r="E176" s="111">
        <v>7</v>
      </c>
      <c r="F176" s="80"/>
      <c r="G176" s="80"/>
      <c r="H176" s="80"/>
      <c r="I176" s="80"/>
      <c r="J176" s="8"/>
    </row>
    <row r="177" spans="1:10" x14ac:dyDescent="0.2">
      <c r="A177" s="81" t="s">
        <v>872</v>
      </c>
      <c r="B177" s="23" t="s">
        <v>264</v>
      </c>
      <c r="C177" s="80"/>
      <c r="D177" s="111" t="s">
        <v>58</v>
      </c>
      <c r="E177" s="111">
        <v>10</v>
      </c>
      <c r="F177" s="80"/>
      <c r="G177" s="80"/>
      <c r="H177" s="80"/>
      <c r="I177" s="80"/>
      <c r="J177" s="8"/>
    </row>
    <row r="178" spans="1:10" x14ac:dyDescent="0.2">
      <c r="A178" s="81" t="s">
        <v>873</v>
      </c>
      <c r="B178" s="23" t="s">
        <v>265</v>
      </c>
      <c r="C178" s="80"/>
      <c r="D178" s="111" t="s">
        <v>92</v>
      </c>
      <c r="E178" s="111">
        <v>12</v>
      </c>
      <c r="F178" s="80"/>
      <c r="G178" s="80"/>
      <c r="H178" s="80"/>
      <c r="I178" s="80"/>
      <c r="J178" s="8"/>
    </row>
    <row r="179" spans="1:10" x14ac:dyDescent="0.2">
      <c r="A179" s="81" t="s">
        <v>874</v>
      </c>
      <c r="B179" s="23" t="s">
        <v>266</v>
      </c>
      <c r="C179" s="80"/>
      <c r="D179" s="111" t="s">
        <v>92</v>
      </c>
      <c r="E179" s="111">
        <v>12</v>
      </c>
      <c r="F179" s="80"/>
      <c r="G179" s="80"/>
      <c r="H179" s="80"/>
      <c r="I179" s="80"/>
      <c r="J179" s="8"/>
    </row>
    <row r="180" spans="1:10" x14ac:dyDescent="0.2">
      <c r="A180" s="81" t="s">
        <v>875</v>
      </c>
      <c r="B180" s="23" t="s">
        <v>267</v>
      </c>
      <c r="C180" s="80"/>
      <c r="D180" s="111" t="s">
        <v>92</v>
      </c>
      <c r="E180" s="111">
        <v>15</v>
      </c>
      <c r="F180" s="80"/>
      <c r="G180" s="80"/>
      <c r="H180" s="80"/>
      <c r="I180" s="80"/>
      <c r="J180" s="8"/>
    </row>
    <row r="181" spans="1:10" ht="18" customHeight="1" x14ac:dyDescent="0.2">
      <c r="A181" s="112">
        <v>7.3</v>
      </c>
      <c r="B181" s="106" t="s">
        <v>268</v>
      </c>
      <c r="C181" s="80"/>
      <c r="D181" s="111" t="s">
        <v>92</v>
      </c>
      <c r="E181" s="111">
        <v>1</v>
      </c>
      <c r="F181" s="80"/>
      <c r="G181" s="80"/>
      <c r="H181" s="80"/>
      <c r="I181" s="80"/>
      <c r="J181" s="8"/>
    </row>
    <row r="182" spans="1:10" ht="43.25" customHeight="1" x14ac:dyDescent="0.2">
      <c r="A182" s="112">
        <v>7.4</v>
      </c>
      <c r="B182" s="106" t="s">
        <v>269</v>
      </c>
      <c r="C182" s="80"/>
      <c r="D182" s="111" t="s">
        <v>92</v>
      </c>
      <c r="E182" s="111">
        <v>2</v>
      </c>
      <c r="F182" s="80"/>
      <c r="G182" s="80"/>
      <c r="H182" s="80"/>
      <c r="I182" s="80"/>
      <c r="J182" s="8"/>
    </row>
    <row r="183" spans="1:10" ht="15.75" customHeight="1" x14ac:dyDescent="0.2">
      <c r="A183" s="311" t="s">
        <v>195</v>
      </c>
      <c r="B183" s="312"/>
      <c r="C183" s="312"/>
      <c r="D183" s="312"/>
      <c r="E183" s="312"/>
      <c r="F183" s="313"/>
      <c r="G183" s="112"/>
      <c r="H183" s="80"/>
      <c r="I183" s="80"/>
      <c r="J183" s="8"/>
    </row>
    <row r="184" spans="1:10" ht="16" thickBot="1" x14ac:dyDescent="0.25">
      <c r="E184"/>
    </row>
    <row r="185" spans="1:10" x14ac:dyDescent="0.2">
      <c r="F185" s="13"/>
      <c r="G185" s="47"/>
      <c r="H185" s="14"/>
    </row>
    <row r="186" spans="1:10" x14ac:dyDescent="0.2">
      <c r="F186" s="15" t="s">
        <v>181</v>
      </c>
      <c r="G186" s="34"/>
      <c r="H186" s="16"/>
    </row>
    <row r="187" spans="1:10" x14ac:dyDescent="0.2">
      <c r="F187" s="17"/>
      <c r="G187" s="48"/>
      <c r="H187" s="18"/>
    </row>
    <row r="188" spans="1:10" x14ac:dyDescent="0.2">
      <c r="F188" s="15" t="s">
        <v>182</v>
      </c>
      <c r="G188" s="34"/>
      <c r="H188" s="16"/>
    </row>
    <row r="189" spans="1:10" ht="16" thickBot="1" x14ac:dyDescent="0.25">
      <c r="F189" s="19"/>
      <c r="G189" s="49"/>
      <c r="H189" s="20"/>
    </row>
    <row r="190" spans="1:10" ht="22.5" customHeight="1" x14ac:dyDescent="0.2">
      <c r="B190" s="322" t="s">
        <v>93</v>
      </c>
      <c r="C190" s="322"/>
      <c r="D190" s="322"/>
      <c r="E190" s="322"/>
      <c r="F190" s="322"/>
      <c r="G190" s="50"/>
    </row>
    <row r="191" spans="1:10" ht="15" customHeight="1" x14ac:dyDescent="0.2">
      <c r="B191" s="322" t="s">
        <v>94</v>
      </c>
      <c r="C191" s="322"/>
      <c r="D191" s="322"/>
      <c r="E191" s="322"/>
      <c r="F191" s="322"/>
      <c r="G191" s="50"/>
    </row>
    <row r="192" spans="1:10" ht="27.75" customHeight="1" x14ac:dyDescent="0.2">
      <c r="B192" s="323" t="s">
        <v>95</v>
      </c>
      <c r="C192" s="323"/>
      <c r="D192" s="323"/>
      <c r="E192" s="323"/>
      <c r="F192" s="323"/>
      <c r="G192" s="51"/>
    </row>
    <row r="193" spans="1:8" ht="14.75" customHeight="1" x14ac:dyDescent="0.2">
      <c r="B193" s="324"/>
      <c r="C193" s="324"/>
      <c r="D193" s="324"/>
      <c r="E193" s="324"/>
      <c r="F193" s="52"/>
      <c r="G193" s="52"/>
    </row>
    <row r="194" spans="1:8" x14ac:dyDescent="0.2">
      <c r="A194" s="53" t="s">
        <v>183</v>
      </c>
      <c r="B194" s="48"/>
      <c r="C194" s="48"/>
      <c r="D194" s="54"/>
      <c r="E194" s="55"/>
      <c r="F194" s="48"/>
      <c r="G194" s="48"/>
      <c r="H194" s="48"/>
    </row>
    <row r="195" spans="1:8" x14ac:dyDescent="0.2">
      <c r="A195" s="56" t="s">
        <v>184</v>
      </c>
      <c r="B195" s="57" t="s">
        <v>185</v>
      </c>
      <c r="C195" s="57" t="s">
        <v>186</v>
      </c>
      <c r="D195" s="319" t="s">
        <v>187</v>
      </c>
      <c r="E195" s="320"/>
      <c r="F195" s="320"/>
      <c r="G195" s="320"/>
      <c r="H195" s="321"/>
    </row>
    <row r="196" spans="1:8" x14ac:dyDescent="0.2">
      <c r="A196" s="58"/>
      <c r="B196" s="59"/>
      <c r="C196" s="59"/>
      <c r="D196" s="60"/>
      <c r="E196" s="61"/>
      <c r="F196" s="62"/>
      <c r="G196" s="62"/>
      <c r="H196" s="63"/>
    </row>
    <row r="197" spans="1:8" x14ac:dyDescent="0.2">
      <c r="A197" s="64"/>
      <c r="B197" s="65"/>
      <c r="C197" s="65"/>
      <c r="D197" s="66"/>
      <c r="E197" s="67"/>
      <c r="F197" s="68"/>
      <c r="G197" s="68"/>
      <c r="H197" s="69"/>
    </row>
    <row r="198" spans="1:8" x14ac:dyDescent="0.2">
      <c r="A198" s="64"/>
      <c r="B198" s="65"/>
      <c r="C198" s="65"/>
      <c r="D198" s="66"/>
      <c r="E198" s="67"/>
      <c r="F198" s="68"/>
      <c r="G198" s="68"/>
      <c r="H198" s="69"/>
    </row>
    <row r="199" spans="1:8" x14ac:dyDescent="0.2">
      <c r="A199" s="70"/>
      <c r="B199" s="71"/>
      <c r="C199" s="71"/>
      <c r="D199" s="72"/>
      <c r="E199" s="73"/>
      <c r="F199" s="74"/>
      <c r="G199" s="74"/>
      <c r="H199" s="75"/>
    </row>
  </sheetData>
  <mergeCells count="29">
    <mergeCell ref="D195:H195"/>
    <mergeCell ref="B138:F138"/>
    <mergeCell ref="A183:F183"/>
    <mergeCell ref="B190:F190"/>
    <mergeCell ref="B191:F191"/>
    <mergeCell ref="B192:F192"/>
    <mergeCell ref="B193:E193"/>
    <mergeCell ref="A136:A137"/>
    <mergeCell ref="A7:I7"/>
    <mergeCell ref="A8:I8"/>
    <mergeCell ref="B108:D108"/>
    <mergeCell ref="B115:G115"/>
    <mergeCell ref="A117:A118"/>
    <mergeCell ref="A119:A120"/>
    <mergeCell ref="A121:A122"/>
    <mergeCell ref="A123:A124"/>
    <mergeCell ref="A125:A126"/>
    <mergeCell ref="A127:A128"/>
    <mergeCell ref="A134:A135"/>
    <mergeCell ref="A1:I1"/>
    <mergeCell ref="A2:I2"/>
    <mergeCell ref="A3:A5"/>
    <mergeCell ref="B3:B5"/>
    <mergeCell ref="C3:C5"/>
    <mergeCell ref="D3:D5"/>
    <mergeCell ref="E3:E5"/>
    <mergeCell ref="F3:G4"/>
    <mergeCell ref="H3:H4"/>
    <mergeCell ref="I3:I4"/>
  </mergeCells>
  <phoneticPr fontId="23" type="noConversion"/>
  <printOptions horizontalCentered="1"/>
  <pageMargins left="0.7" right="0.7" top="1" bottom="0.5" header="0.7" footer="0.3"/>
  <pageSetup paperSize="9" scale="75" fitToHeight="0" orientation="landscape" r:id="rId1"/>
  <headerFooter>
    <oddFooter>&amp;C&amp;"Calibri,Regular"&amp;K000000A1.1-&amp;P</oddFooter>
  </headerFooter>
  <rowBreaks count="1" manualBreakCount="1">
    <brk id="170"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99"/>
  <sheetViews>
    <sheetView topLeftCell="A74" zoomScale="110" zoomScaleNormal="110" zoomScaleSheetLayoutView="160" zoomScalePageLayoutView="90" workbookViewId="0">
      <selection activeCell="D144" sqref="D144"/>
    </sheetView>
  </sheetViews>
  <sheetFormatPr baseColWidth="10" defaultColWidth="8.6640625" defaultRowHeight="15" x14ac:dyDescent="0.2"/>
  <cols>
    <col min="1" max="1" width="14.33203125" customWidth="1"/>
    <col min="2" max="2" width="49" customWidth="1"/>
    <col min="3" max="3" width="8.6640625" customWidth="1"/>
    <col min="4" max="4" width="22.5" style="46" customWidth="1"/>
    <col min="5" max="5" width="10" customWidth="1"/>
    <col min="6" max="6" width="9.33203125" customWidth="1"/>
    <col min="7" max="7" width="8.6640625" customWidth="1"/>
    <col min="8" max="8" width="9.83203125" customWidth="1"/>
    <col min="9" max="9" width="16.33203125" customWidth="1"/>
    <col min="10" max="10" width="18.6640625" customWidth="1"/>
  </cols>
  <sheetData>
    <row r="1" spans="1:10" ht="74.25" customHeight="1" thickBot="1" x14ac:dyDescent="0.25">
      <c r="A1" s="285" t="s">
        <v>846</v>
      </c>
      <c r="B1" s="286"/>
      <c r="C1" s="286"/>
      <c r="D1" s="286"/>
      <c r="E1" s="286"/>
      <c r="F1" s="286"/>
      <c r="G1" s="286"/>
      <c r="H1" s="286"/>
      <c r="I1" s="287"/>
      <c r="J1" s="35"/>
    </row>
    <row r="2" spans="1:10" ht="40.5" customHeight="1" thickBot="1" x14ac:dyDescent="0.25">
      <c r="A2" s="288" t="s">
        <v>692</v>
      </c>
      <c r="B2" s="289"/>
      <c r="C2" s="289"/>
      <c r="D2" s="289"/>
      <c r="E2" s="289"/>
      <c r="F2" s="289"/>
      <c r="G2" s="289"/>
      <c r="H2" s="289"/>
      <c r="I2" s="290"/>
      <c r="J2" s="35"/>
    </row>
    <row r="3" spans="1:10" ht="15" customHeight="1" x14ac:dyDescent="0.2">
      <c r="A3" s="291" t="s">
        <v>0</v>
      </c>
      <c r="B3" s="294" t="s">
        <v>1</v>
      </c>
      <c r="C3" s="294" t="s">
        <v>2</v>
      </c>
      <c r="D3" s="294" t="s">
        <v>3</v>
      </c>
      <c r="E3" s="297" t="s">
        <v>201</v>
      </c>
      <c r="F3" s="298"/>
      <c r="G3" s="328" t="s">
        <v>801</v>
      </c>
      <c r="H3" s="329"/>
      <c r="I3" s="301" t="s">
        <v>486</v>
      </c>
      <c r="J3" s="36"/>
    </row>
    <row r="4" spans="1:10" ht="18.75" customHeight="1" thickBot="1" x14ac:dyDescent="0.25">
      <c r="A4" s="292"/>
      <c r="B4" s="295"/>
      <c r="C4" s="295"/>
      <c r="D4" s="295"/>
      <c r="E4" s="299"/>
      <c r="F4" s="300"/>
      <c r="G4" s="330"/>
      <c r="H4" s="331"/>
      <c r="I4" s="302"/>
      <c r="J4" s="36"/>
    </row>
    <row r="5" spans="1:10" ht="35.25" customHeight="1" thickBot="1" x14ac:dyDescent="0.25">
      <c r="A5" s="293"/>
      <c r="B5" s="296"/>
      <c r="C5" s="296"/>
      <c r="D5" s="296"/>
      <c r="E5" s="175" t="s">
        <v>484</v>
      </c>
      <c r="F5" s="187" t="s">
        <v>485</v>
      </c>
      <c r="G5" s="239" t="s">
        <v>802</v>
      </c>
      <c r="H5" s="239" t="s">
        <v>485</v>
      </c>
      <c r="I5" s="188" t="s">
        <v>189</v>
      </c>
      <c r="J5" s="36"/>
    </row>
    <row r="6" spans="1:10" x14ac:dyDescent="0.2">
      <c r="A6" s="189">
        <v>1</v>
      </c>
      <c r="B6" s="187">
        <v>2</v>
      </c>
      <c r="C6" s="187">
        <v>3</v>
      </c>
      <c r="D6" s="187">
        <v>4</v>
      </c>
      <c r="E6" s="190">
        <v>5</v>
      </c>
      <c r="F6" s="191" t="s">
        <v>344</v>
      </c>
      <c r="G6" s="191">
        <v>7</v>
      </c>
      <c r="H6" s="191" t="s">
        <v>803</v>
      </c>
      <c r="I6" s="191">
        <v>9</v>
      </c>
      <c r="J6" s="36"/>
    </row>
    <row r="7" spans="1:10" ht="17" customHeight="1" x14ac:dyDescent="0.2">
      <c r="A7" s="305" t="s">
        <v>823</v>
      </c>
      <c r="B7" s="306"/>
      <c r="C7" s="306"/>
      <c r="D7" s="306"/>
      <c r="E7" s="306"/>
      <c r="F7" s="306"/>
      <c r="G7" s="325"/>
      <c r="H7" s="325"/>
      <c r="I7" s="307"/>
      <c r="J7" s="37"/>
    </row>
    <row r="8" spans="1:10" ht="27.5" customHeight="1" x14ac:dyDescent="0.2">
      <c r="A8" s="308" t="s">
        <v>365</v>
      </c>
      <c r="B8" s="309"/>
      <c r="C8" s="309"/>
      <c r="D8" s="309"/>
      <c r="E8" s="309"/>
      <c r="F8" s="309"/>
      <c r="G8" s="326"/>
      <c r="H8" s="326"/>
      <c r="I8" s="310"/>
      <c r="J8" s="37"/>
    </row>
    <row r="9" spans="1:10" x14ac:dyDescent="0.2">
      <c r="A9" s="238">
        <v>1.1000000000000001</v>
      </c>
      <c r="B9" s="197" t="s">
        <v>522</v>
      </c>
      <c r="C9" s="197"/>
      <c r="D9" s="197"/>
      <c r="E9" s="197"/>
      <c r="F9" s="197"/>
      <c r="G9" s="197"/>
      <c r="H9" s="197"/>
      <c r="I9" s="197"/>
      <c r="J9" s="37"/>
    </row>
    <row r="10" spans="1:10" x14ac:dyDescent="0.2">
      <c r="A10" s="262" t="s">
        <v>9</v>
      </c>
      <c r="B10" s="233" t="s">
        <v>549</v>
      </c>
      <c r="C10" s="260" t="s">
        <v>92</v>
      </c>
      <c r="D10" s="268">
        <f>'Schedule No. 1.1'!E10</f>
        <v>3</v>
      </c>
      <c r="E10" s="197"/>
      <c r="F10" s="197"/>
      <c r="G10" s="197"/>
      <c r="H10" s="197"/>
      <c r="I10" s="197"/>
      <c r="J10" s="37"/>
    </row>
    <row r="11" spans="1:10" x14ac:dyDescent="0.2">
      <c r="A11" s="262" t="s">
        <v>10</v>
      </c>
      <c r="B11" s="233" t="s">
        <v>550</v>
      </c>
      <c r="C11" s="260" t="s">
        <v>92</v>
      </c>
      <c r="D11" s="268">
        <f>'Schedule No. 1.1'!E11</f>
        <v>3</v>
      </c>
      <c r="E11" s="197"/>
      <c r="F11" s="197"/>
      <c r="G11" s="197"/>
      <c r="H11" s="197"/>
      <c r="I11" s="197"/>
      <c r="J11" s="109">
        <f>SUM(D10:D11)</f>
        <v>6</v>
      </c>
    </row>
    <row r="12" spans="1:10" x14ac:dyDescent="0.2">
      <c r="A12" s="238">
        <v>1.2</v>
      </c>
      <c r="B12" s="197" t="s">
        <v>202</v>
      </c>
      <c r="C12" s="178"/>
      <c r="D12" s="178"/>
      <c r="E12" s="197"/>
      <c r="F12" s="197"/>
      <c r="G12" s="197"/>
      <c r="H12" s="197"/>
      <c r="I12" s="197"/>
      <c r="J12" s="109"/>
    </row>
    <row r="13" spans="1:10" x14ac:dyDescent="0.2">
      <c r="A13" s="46" t="s">
        <v>14</v>
      </c>
      <c r="B13" s="24" t="s">
        <v>205</v>
      </c>
      <c r="C13" s="111" t="s">
        <v>92</v>
      </c>
      <c r="D13" s="178">
        <f>'Schedule No. 1.1'!E13</f>
        <v>10</v>
      </c>
      <c r="E13" s="106"/>
      <c r="F13" s="106"/>
      <c r="G13" s="106"/>
      <c r="H13" s="106"/>
      <c r="I13" s="106"/>
      <c r="J13" s="38"/>
    </row>
    <row r="14" spans="1:10" x14ac:dyDescent="0.2">
      <c r="A14" s="46" t="s">
        <v>15</v>
      </c>
      <c r="B14" s="24" t="s">
        <v>207</v>
      </c>
      <c r="C14" s="111" t="s">
        <v>92</v>
      </c>
      <c r="D14" s="178">
        <f>'Schedule No. 1.1'!E14</f>
        <v>10</v>
      </c>
      <c r="E14" s="80"/>
      <c r="F14" s="80"/>
      <c r="G14" s="80"/>
      <c r="H14" s="80"/>
      <c r="I14" s="80"/>
      <c r="J14" s="8"/>
    </row>
    <row r="15" spans="1:10" x14ac:dyDescent="0.2">
      <c r="A15" s="46" t="s">
        <v>16</v>
      </c>
      <c r="B15" s="24" t="s">
        <v>208</v>
      </c>
      <c r="C15" s="111" t="s">
        <v>92</v>
      </c>
      <c r="D15" s="178">
        <f>'Schedule No. 1.1'!E15</f>
        <v>18</v>
      </c>
      <c r="E15" s="80"/>
      <c r="F15" s="80"/>
      <c r="G15" s="80"/>
      <c r="H15" s="80"/>
      <c r="I15" s="80"/>
      <c r="J15" s="8"/>
    </row>
    <row r="16" spans="1:10" x14ac:dyDescent="0.2">
      <c r="A16" s="46" t="s">
        <v>17</v>
      </c>
      <c r="B16" s="24" t="s">
        <v>209</v>
      </c>
      <c r="C16" s="111" t="s">
        <v>92</v>
      </c>
      <c r="D16" s="178">
        <f>'Schedule No. 1.1'!E16</f>
        <v>28</v>
      </c>
      <c r="E16" s="80"/>
      <c r="F16" s="80"/>
      <c r="G16" s="80"/>
      <c r="H16" s="80"/>
      <c r="I16" s="80"/>
      <c r="J16" s="8"/>
    </row>
    <row r="17" spans="1:12" x14ac:dyDescent="0.2">
      <c r="A17" s="269" t="s">
        <v>18</v>
      </c>
      <c r="B17" s="258" t="s">
        <v>210</v>
      </c>
      <c r="C17" s="260" t="s">
        <v>92</v>
      </c>
      <c r="D17" s="268">
        <f>'Schedule No. 1.1'!E17</f>
        <v>33</v>
      </c>
      <c r="E17" s="80"/>
      <c r="F17" s="80"/>
      <c r="G17" s="80"/>
      <c r="H17" s="80"/>
      <c r="I17" s="80"/>
      <c r="J17" s="8"/>
    </row>
    <row r="18" spans="1:12" x14ac:dyDescent="0.2">
      <c r="A18" s="269" t="s">
        <v>19</v>
      </c>
      <c r="B18" s="258" t="s">
        <v>211</v>
      </c>
      <c r="C18" s="260" t="s">
        <v>92</v>
      </c>
      <c r="D18" s="268">
        <f>'Schedule No. 1.1'!E18</f>
        <v>33</v>
      </c>
      <c r="E18" s="80"/>
      <c r="F18" s="80"/>
      <c r="G18" s="80"/>
      <c r="H18" s="80"/>
      <c r="I18" s="80"/>
      <c r="J18" s="8"/>
    </row>
    <row r="19" spans="1:12" x14ac:dyDescent="0.2">
      <c r="A19" s="269" t="s">
        <v>20</v>
      </c>
      <c r="B19" s="258" t="s">
        <v>212</v>
      </c>
      <c r="C19" s="260" t="s">
        <v>92</v>
      </c>
      <c r="D19" s="268">
        <f>'Schedule No. 1.1'!E19</f>
        <v>23</v>
      </c>
      <c r="E19" s="80"/>
      <c r="F19" s="80"/>
      <c r="G19" s="80"/>
      <c r="H19" s="80"/>
      <c r="I19" s="80"/>
      <c r="J19" s="8"/>
    </row>
    <row r="20" spans="1:12" x14ac:dyDescent="0.2">
      <c r="A20" s="269" t="s">
        <v>21</v>
      </c>
      <c r="B20" s="258" t="s">
        <v>308</v>
      </c>
      <c r="C20" s="260" t="s">
        <v>92</v>
      </c>
      <c r="D20" s="268">
        <f>'Schedule No. 1.1'!E20</f>
        <v>23</v>
      </c>
      <c r="E20" s="80"/>
      <c r="F20" s="80"/>
      <c r="G20" s="80"/>
      <c r="H20" s="80"/>
      <c r="I20" s="80"/>
      <c r="J20" s="8"/>
    </row>
    <row r="21" spans="1:12" ht="14.75" customHeight="1" x14ac:dyDescent="0.2">
      <c r="A21" s="112">
        <v>1.3</v>
      </c>
      <c r="B21" s="113" t="s">
        <v>203</v>
      </c>
      <c r="C21" s="113"/>
      <c r="D21" s="113"/>
      <c r="E21" s="113"/>
      <c r="F21" s="113"/>
      <c r="G21" s="113"/>
      <c r="H21" s="113"/>
      <c r="I21" s="80"/>
      <c r="J21" s="86">
        <f>SUM(D13:D20)</f>
        <v>178</v>
      </c>
    </row>
    <row r="22" spans="1:12" ht="14.75" customHeight="1" x14ac:dyDescent="0.2">
      <c r="A22" s="111" t="s">
        <v>24</v>
      </c>
      <c r="B22" s="24" t="s">
        <v>213</v>
      </c>
      <c r="C22" s="111" t="s">
        <v>92</v>
      </c>
      <c r="D22" s="111">
        <f>'Schedule No. 1.1'!E22</f>
        <v>2</v>
      </c>
      <c r="E22" s="80"/>
      <c r="F22" s="80"/>
      <c r="G22" s="80"/>
      <c r="H22" s="80"/>
      <c r="I22" s="80"/>
      <c r="J22" s="8"/>
    </row>
    <row r="23" spans="1:12" x14ac:dyDescent="0.2">
      <c r="A23" s="111" t="s">
        <v>25</v>
      </c>
      <c r="B23" s="24" t="s">
        <v>214</v>
      </c>
      <c r="C23" s="111" t="s">
        <v>92</v>
      </c>
      <c r="D23" s="111">
        <f>'Schedule No. 1.1'!E23</f>
        <v>2</v>
      </c>
      <c r="E23" s="80"/>
      <c r="F23" s="80"/>
      <c r="G23" s="80"/>
      <c r="H23" s="80"/>
      <c r="I23" s="80"/>
      <c r="J23" s="8"/>
    </row>
    <row r="24" spans="1:12" x14ac:dyDescent="0.2">
      <c r="A24" s="111" t="s">
        <v>26</v>
      </c>
      <c r="B24" s="24" t="s">
        <v>215</v>
      </c>
      <c r="C24" s="111" t="s">
        <v>92</v>
      </c>
      <c r="D24" s="111">
        <f>'Schedule No. 1.1'!E24</f>
        <v>2</v>
      </c>
      <c r="E24" s="80"/>
      <c r="F24" s="80"/>
      <c r="G24" s="80"/>
      <c r="H24" s="80"/>
      <c r="I24" s="80"/>
      <c r="J24" s="8"/>
      <c r="L24" s="108">
        <f>J11+J21+J33+J41+J50+J98+J103</f>
        <v>323</v>
      </c>
    </row>
    <row r="25" spans="1:12" x14ac:dyDescent="0.2">
      <c r="A25" s="111" t="s">
        <v>27</v>
      </c>
      <c r="B25" s="24" t="s">
        <v>216</v>
      </c>
      <c r="C25" s="111" t="s">
        <v>92</v>
      </c>
      <c r="D25" s="111">
        <f>'Schedule No. 1.1'!E25</f>
        <v>2</v>
      </c>
      <c r="E25" s="80"/>
      <c r="F25" s="80"/>
      <c r="G25" s="80"/>
      <c r="H25" s="80"/>
      <c r="I25" s="80"/>
      <c r="J25" s="8"/>
    </row>
    <row r="26" spans="1:12" x14ac:dyDescent="0.2">
      <c r="A26" s="111" t="s">
        <v>28</v>
      </c>
      <c r="B26" s="24" t="s">
        <v>217</v>
      </c>
      <c r="C26" s="111" t="s">
        <v>92</v>
      </c>
      <c r="D26" s="111">
        <f>'Schedule No. 1.1'!E26</f>
        <v>2</v>
      </c>
      <c r="E26" s="80"/>
      <c r="F26" s="80"/>
      <c r="G26" s="80"/>
      <c r="H26" s="80"/>
      <c r="I26" s="80"/>
      <c r="J26" s="8"/>
    </row>
    <row r="27" spans="1:12" x14ac:dyDescent="0.2">
      <c r="A27" s="111" t="s">
        <v>29</v>
      </c>
      <c r="B27" s="24" t="s">
        <v>218</v>
      </c>
      <c r="C27" s="111" t="s">
        <v>92</v>
      </c>
      <c r="D27" s="111">
        <f>'Schedule No. 1.1'!E27</f>
        <v>3</v>
      </c>
      <c r="E27" s="80"/>
      <c r="F27" s="80"/>
      <c r="G27" s="80"/>
      <c r="H27" s="80"/>
      <c r="I27" s="80"/>
      <c r="J27" s="8"/>
    </row>
    <row r="28" spans="1:12" x14ac:dyDescent="0.2">
      <c r="A28" s="111" t="s">
        <v>230</v>
      </c>
      <c r="B28" s="24" t="s">
        <v>219</v>
      </c>
      <c r="C28" s="111" t="s">
        <v>92</v>
      </c>
      <c r="D28" s="111">
        <f>'Schedule No. 1.1'!E28</f>
        <v>4</v>
      </c>
      <c r="E28" s="80"/>
      <c r="F28" s="80"/>
      <c r="G28" s="80"/>
      <c r="H28" s="80"/>
      <c r="I28" s="80"/>
      <c r="J28" s="8"/>
    </row>
    <row r="29" spans="1:12" x14ac:dyDescent="0.2">
      <c r="A29" s="111" t="s">
        <v>231</v>
      </c>
      <c r="B29" s="24" t="s">
        <v>220</v>
      </c>
      <c r="C29" s="111" t="s">
        <v>92</v>
      </c>
      <c r="D29" s="111">
        <f>'Schedule No. 1.1'!E29</f>
        <v>4</v>
      </c>
      <c r="E29" s="80"/>
      <c r="F29" s="80"/>
      <c r="G29" s="80"/>
      <c r="H29" s="80"/>
      <c r="I29" s="80"/>
      <c r="J29" s="8"/>
    </row>
    <row r="30" spans="1:12" x14ac:dyDescent="0.2">
      <c r="A30" s="111" t="s">
        <v>523</v>
      </c>
      <c r="B30" s="24" t="s">
        <v>221</v>
      </c>
      <c r="C30" s="111" t="s">
        <v>92</v>
      </c>
      <c r="D30" s="111">
        <f>'Schedule No. 1.1'!E30</f>
        <v>3</v>
      </c>
      <c r="E30" s="80"/>
      <c r="F30" s="80"/>
      <c r="G30" s="80"/>
      <c r="H30" s="80"/>
      <c r="I30" s="80"/>
      <c r="J30" s="8"/>
    </row>
    <row r="31" spans="1:12" x14ac:dyDescent="0.2">
      <c r="A31" s="111" t="s">
        <v>524</v>
      </c>
      <c r="B31" s="24" t="s">
        <v>222</v>
      </c>
      <c r="C31" s="111" t="s">
        <v>92</v>
      </c>
      <c r="D31" s="111">
        <f>'Schedule No. 1.1'!E31</f>
        <v>2</v>
      </c>
      <c r="E31" s="80"/>
      <c r="F31" s="80"/>
      <c r="G31" s="80"/>
      <c r="H31" s="80"/>
      <c r="I31" s="80"/>
      <c r="J31" s="8"/>
    </row>
    <row r="32" spans="1:12" x14ac:dyDescent="0.2">
      <c r="A32" s="111" t="s">
        <v>876</v>
      </c>
      <c r="B32" s="24" t="s">
        <v>878</v>
      </c>
      <c r="C32" s="111" t="s">
        <v>92</v>
      </c>
      <c r="D32" s="111">
        <f>'Schedule No. 1.1'!E32</f>
        <v>2</v>
      </c>
      <c r="E32" s="80"/>
      <c r="F32" s="80"/>
      <c r="G32" s="80"/>
      <c r="H32" s="80"/>
      <c r="I32" s="80"/>
      <c r="J32" s="8"/>
    </row>
    <row r="33" spans="1:10" ht="14.75" customHeight="1" x14ac:dyDescent="0.2">
      <c r="A33" s="112">
        <v>1.4</v>
      </c>
      <c r="B33" s="113" t="s">
        <v>223</v>
      </c>
      <c r="C33" s="113"/>
      <c r="D33" s="113"/>
      <c r="E33" s="113"/>
      <c r="F33" s="113"/>
      <c r="G33" s="113"/>
      <c r="H33" s="113"/>
      <c r="I33" s="80"/>
      <c r="J33" s="86">
        <f>SUM(D22:D32)</f>
        <v>28</v>
      </c>
    </row>
    <row r="34" spans="1:10" ht="14.75" customHeight="1" x14ac:dyDescent="0.2">
      <c r="A34" s="111" t="s">
        <v>30</v>
      </c>
      <c r="B34" s="24" t="s">
        <v>307</v>
      </c>
      <c r="C34" s="111" t="s">
        <v>92</v>
      </c>
      <c r="D34" s="164">
        <f>'Schedule No. 1.1'!E34</f>
        <v>5</v>
      </c>
      <c r="E34" s="80"/>
      <c r="F34" s="80"/>
      <c r="G34" s="80"/>
      <c r="H34" s="80"/>
      <c r="I34" s="80"/>
      <c r="J34" s="8"/>
    </row>
    <row r="35" spans="1:10" x14ac:dyDescent="0.2">
      <c r="A35" s="111" t="s">
        <v>31</v>
      </c>
      <c r="B35" s="24" t="s">
        <v>224</v>
      </c>
      <c r="C35" s="111" t="s">
        <v>92</v>
      </c>
      <c r="D35" s="164">
        <f>'Schedule No. 1.1'!E35</f>
        <v>2</v>
      </c>
      <c r="E35" s="80"/>
      <c r="F35" s="80"/>
      <c r="G35" s="80"/>
      <c r="H35" s="80"/>
      <c r="I35" s="80"/>
      <c r="J35" s="8"/>
    </row>
    <row r="36" spans="1:10" x14ac:dyDescent="0.2">
      <c r="A36" s="111" t="s">
        <v>32</v>
      </c>
      <c r="B36" s="24" t="s">
        <v>306</v>
      </c>
      <c r="C36" s="111" t="s">
        <v>92</v>
      </c>
      <c r="D36" s="164">
        <f>'Schedule No. 1.1'!E36</f>
        <v>4</v>
      </c>
      <c r="E36" s="80"/>
      <c r="F36" s="80"/>
      <c r="G36" s="80"/>
      <c r="H36" s="80"/>
      <c r="I36" s="80"/>
      <c r="J36" s="8"/>
    </row>
    <row r="37" spans="1:10" x14ac:dyDescent="0.2">
      <c r="A37" s="111" t="s">
        <v>33</v>
      </c>
      <c r="B37" s="24" t="s">
        <v>225</v>
      </c>
      <c r="C37" s="111" t="s">
        <v>92</v>
      </c>
      <c r="D37" s="164">
        <f>'Schedule No. 1.1'!E37</f>
        <v>2</v>
      </c>
      <c r="E37" s="80"/>
      <c r="F37" s="80"/>
      <c r="G37" s="80"/>
      <c r="H37" s="80"/>
      <c r="I37" s="80"/>
      <c r="J37" s="8"/>
    </row>
    <row r="38" spans="1:10" x14ac:dyDescent="0.2">
      <c r="A38" s="111" t="s">
        <v>34</v>
      </c>
      <c r="B38" s="24" t="s">
        <v>226</v>
      </c>
      <c r="C38" s="111" t="s">
        <v>92</v>
      </c>
      <c r="D38" s="164">
        <f>'Schedule No. 1.1'!E38</f>
        <v>5</v>
      </c>
      <c r="E38" s="80"/>
      <c r="F38" s="80"/>
      <c r="G38" s="80"/>
      <c r="H38" s="80"/>
      <c r="I38" s="80"/>
      <c r="J38" s="8"/>
    </row>
    <row r="39" spans="1:10" x14ac:dyDescent="0.2">
      <c r="A39" s="260" t="s">
        <v>35</v>
      </c>
      <c r="B39" s="258" t="s">
        <v>227</v>
      </c>
      <c r="C39" s="260" t="s">
        <v>92</v>
      </c>
      <c r="D39" s="266">
        <f>'Schedule No. 1.1'!E39</f>
        <v>11</v>
      </c>
      <c r="E39" s="80"/>
      <c r="F39" s="80"/>
      <c r="G39" s="80"/>
      <c r="H39" s="80"/>
      <c r="I39" s="80"/>
      <c r="J39" s="8"/>
    </row>
    <row r="40" spans="1:10" x14ac:dyDescent="0.2">
      <c r="A40" s="260" t="s">
        <v>233</v>
      </c>
      <c r="B40" s="258" t="s">
        <v>228</v>
      </c>
      <c r="C40" s="260" t="s">
        <v>92</v>
      </c>
      <c r="D40" s="266">
        <f>'Schedule No. 1.1'!E40</f>
        <v>5</v>
      </c>
      <c r="E40" s="80"/>
      <c r="F40" s="80"/>
      <c r="G40" s="80"/>
      <c r="H40" s="80"/>
      <c r="I40" s="80"/>
      <c r="J40" s="8"/>
    </row>
    <row r="41" spans="1:10" x14ac:dyDescent="0.2">
      <c r="A41" s="260" t="s">
        <v>234</v>
      </c>
      <c r="B41" s="258" t="s">
        <v>229</v>
      </c>
      <c r="C41" s="260" t="s">
        <v>92</v>
      </c>
      <c r="D41" s="266">
        <f>'Schedule No. 1.1'!E41</f>
        <v>4</v>
      </c>
      <c r="E41" s="80"/>
      <c r="F41" s="80"/>
      <c r="G41" s="80"/>
      <c r="H41" s="80"/>
      <c r="I41" s="80"/>
      <c r="J41" s="84">
        <f>SUM(D34:D41)</f>
        <v>38</v>
      </c>
    </row>
    <row r="42" spans="1:10" x14ac:dyDescent="0.2">
      <c r="A42" s="112">
        <v>1.5</v>
      </c>
      <c r="B42" s="113" t="s">
        <v>232</v>
      </c>
      <c r="C42" s="113"/>
      <c r="D42" s="192"/>
      <c r="E42" s="113"/>
      <c r="F42" s="113"/>
      <c r="G42" s="113"/>
      <c r="H42" s="113"/>
      <c r="I42" s="80"/>
      <c r="J42" s="41"/>
    </row>
    <row r="43" spans="1:10" x14ac:dyDescent="0.2">
      <c r="A43" s="111" t="s">
        <v>36</v>
      </c>
      <c r="B43" s="23" t="s">
        <v>297</v>
      </c>
      <c r="C43" s="111" t="s">
        <v>92</v>
      </c>
      <c r="D43" s="164">
        <f>'Schedule No. 1.1'!E43</f>
        <v>6</v>
      </c>
      <c r="E43" s="80"/>
      <c r="F43" s="80"/>
      <c r="G43" s="80"/>
      <c r="H43" s="80"/>
      <c r="I43" s="80"/>
      <c r="J43" s="8"/>
    </row>
    <row r="44" spans="1:10" x14ac:dyDescent="0.2">
      <c r="A44" s="111" t="s">
        <v>37</v>
      </c>
      <c r="B44" s="23" t="s">
        <v>298</v>
      </c>
      <c r="C44" s="111" t="s">
        <v>92</v>
      </c>
      <c r="D44" s="164">
        <f>'Schedule No. 1.1'!E44</f>
        <v>3</v>
      </c>
      <c r="E44" s="80"/>
      <c r="F44" s="80"/>
      <c r="G44" s="80"/>
      <c r="H44" s="80"/>
      <c r="I44" s="80"/>
      <c r="J44" s="8"/>
    </row>
    <row r="45" spans="1:10" x14ac:dyDescent="0.2">
      <c r="A45" s="111" t="s">
        <v>38</v>
      </c>
      <c r="B45" s="23" t="s">
        <v>299</v>
      </c>
      <c r="C45" s="111" t="s">
        <v>92</v>
      </c>
      <c r="D45" s="164">
        <f>'Schedule No. 1.1'!E45</f>
        <v>8</v>
      </c>
      <c r="E45" s="80"/>
      <c r="F45" s="80"/>
      <c r="G45" s="80"/>
      <c r="H45" s="80"/>
      <c r="I45" s="80"/>
      <c r="J45" s="8"/>
    </row>
    <row r="46" spans="1:10" x14ac:dyDescent="0.2">
      <c r="A46" s="111" t="s">
        <v>309</v>
      </c>
      <c r="B46" s="23" t="s">
        <v>300</v>
      </c>
      <c r="C46" s="111" t="s">
        <v>92</v>
      </c>
      <c r="D46" s="164">
        <f>'Schedule No. 1.1'!E46</f>
        <v>3</v>
      </c>
      <c r="E46" s="80"/>
      <c r="F46" s="80"/>
      <c r="G46" s="80"/>
      <c r="H46" s="80"/>
      <c r="I46" s="80"/>
      <c r="J46" s="8"/>
    </row>
    <row r="47" spans="1:10" x14ac:dyDescent="0.2">
      <c r="A47" s="260" t="s">
        <v>310</v>
      </c>
      <c r="B47" s="233" t="s">
        <v>301</v>
      </c>
      <c r="C47" s="260" t="s">
        <v>92</v>
      </c>
      <c r="D47" s="266">
        <f>'Schedule No. 1.1'!E47</f>
        <v>12</v>
      </c>
      <c r="E47" s="80"/>
      <c r="F47" s="80"/>
      <c r="G47" s="80"/>
      <c r="H47" s="80"/>
      <c r="I47" s="80"/>
      <c r="J47" s="8"/>
    </row>
    <row r="48" spans="1:10" x14ac:dyDescent="0.2">
      <c r="A48" s="260" t="s">
        <v>311</v>
      </c>
      <c r="B48" s="233" t="s">
        <v>302</v>
      </c>
      <c r="C48" s="260" t="s">
        <v>92</v>
      </c>
      <c r="D48" s="266">
        <f>'Schedule No. 1.1'!E48</f>
        <v>14</v>
      </c>
      <c r="E48" s="80"/>
      <c r="F48" s="80"/>
      <c r="G48" s="80"/>
      <c r="H48" s="80"/>
      <c r="I48" s="80"/>
      <c r="J48" s="8"/>
    </row>
    <row r="49" spans="1:18" x14ac:dyDescent="0.2">
      <c r="A49" s="260" t="s">
        <v>312</v>
      </c>
      <c r="B49" s="233" t="s">
        <v>303</v>
      </c>
      <c r="C49" s="260" t="s">
        <v>92</v>
      </c>
      <c r="D49" s="266">
        <f>'Schedule No. 1.1'!E49</f>
        <v>8</v>
      </c>
      <c r="E49" s="80"/>
      <c r="F49" s="80"/>
      <c r="G49" s="80"/>
      <c r="H49" s="80"/>
      <c r="I49" s="80"/>
      <c r="J49" s="8"/>
    </row>
    <row r="50" spans="1:18" x14ac:dyDescent="0.2">
      <c r="A50" s="260" t="s">
        <v>313</v>
      </c>
      <c r="B50" s="233" t="s">
        <v>304</v>
      </c>
      <c r="C50" s="260" t="s">
        <v>92</v>
      </c>
      <c r="D50" s="266">
        <f>'Schedule No. 1.1'!E50</f>
        <v>8</v>
      </c>
      <c r="E50" s="80"/>
      <c r="F50" s="80"/>
      <c r="G50" s="80"/>
      <c r="H50" s="80"/>
      <c r="I50" s="80"/>
      <c r="J50" s="85">
        <f>SUM(D43:D50)</f>
        <v>62</v>
      </c>
    </row>
    <row r="51" spans="1:18" x14ac:dyDescent="0.2">
      <c r="A51" s="112">
        <v>1.6</v>
      </c>
      <c r="B51" s="113" t="s">
        <v>235</v>
      </c>
      <c r="C51" s="113"/>
      <c r="D51" s="113"/>
      <c r="E51" s="113"/>
      <c r="F51" s="113"/>
      <c r="G51" s="113"/>
      <c r="H51" s="113"/>
      <c r="I51" s="80"/>
      <c r="J51" s="83"/>
    </row>
    <row r="52" spans="1:18" x14ac:dyDescent="0.2">
      <c r="A52" s="107" t="s">
        <v>367</v>
      </c>
      <c r="B52" s="23" t="s">
        <v>332</v>
      </c>
      <c r="C52" s="111" t="s">
        <v>92</v>
      </c>
      <c r="D52" s="111">
        <f>'Schedule No. 1.1'!E52</f>
        <v>1</v>
      </c>
      <c r="E52" s="80"/>
      <c r="F52" s="80"/>
      <c r="G52" s="80"/>
      <c r="H52" s="80"/>
      <c r="I52" s="80"/>
      <c r="J52" s="8"/>
    </row>
    <row r="53" spans="1:18" x14ac:dyDescent="0.2">
      <c r="A53" s="107" t="s">
        <v>368</v>
      </c>
      <c r="B53" s="23" t="s">
        <v>333</v>
      </c>
      <c r="C53" s="111" t="s">
        <v>92</v>
      </c>
      <c r="D53" s="111" t="str">
        <f>'Schedule No. 1.1'!E53</f>
        <v>NIL</v>
      </c>
      <c r="E53" s="80"/>
      <c r="F53" s="80"/>
      <c r="G53" s="80"/>
      <c r="H53" s="80"/>
      <c r="I53" s="80"/>
      <c r="J53" s="8"/>
    </row>
    <row r="54" spans="1:18" x14ac:dyDescent="0.2">
      <c r="A54" s="107" t="s">
        <v>369</v>
      </c>
      <c r="B54" s="23" t="s">
        <v>334</v>
      </c>
      <c r="C54" s="111" t="s">
        <v>92</v>
      </c>
      <c r="D54" s="111" t="str">
        <f>'Schedule No. 1.1'!E54</f>
        <v>NIL</v>
      </c>
      <c r="E54" s="80"/>
      <c r="F54" s="80"/>
      <c r="G54" s="80"/>
      <c r="H54" s="80"/>
      <c r="I54" s="80"/>
      <c r="J54" s="8"/>
    </row>
    <row r="55" spans="1:18" x14ac:dyDescent="0.2">
      <c r="A55" s="107" t="s">
        <v>370</v>
      </c>
      <c r="B55" s="23" t="s">
        <v>335</v>
      </c>
      <c r="C55" s="111" t="s">
        <v>92</v>
      </c>
      <c r="D55" s="111">
        <f>'Schedule No. 1.1'!E55</f>
        <v>1</v>
      </c>
      <c r="E55" s="80"/>
      <c r="F55" s="80"/>
      <c r="G55" s="80"/>
      <c r="H55" s="80"/>
      <c r="I55" s="80"/>
      <c r="J55" s="8"/>
    </row>
    <row r="56" spans="1:18" x14ac:dyDescent="0.2">
      <c r="A56" s="107" t="s">
        <v>598</v>
      </c>
      <c r="B56" s="23" t="s">
        <v>336</v>
      </c>
      <c r="C56" s="111" t="s">
        <v>92</v>
      </c>
      <c r="D56" s="111" t="str">
        <f>'Schedule No. 1.1'!E56</f>
        <v>NIL</v>
      </c>
      <c r="E56" s="80"/>
      <c r="F56" s="80"/>
      <c r="G56" s="80"/>
      <c r="H56" s="80"/>
      <c r="I56" s="80"/>
      <c r="J56" s="8"/>
    </row>
    <row r="57" spans="1:18" x14ac:dyDescent="0.2">
      <c r="A57" s="107" t="s">
        <v>707</v>
      </c>
      <c r="B57" s="23" t="s">
        <v>236</v>
      </c>
      <c r="C57" s="111" t="s">
        <v>92</v>
      </c>
      <c r="D57" s="111">
        <f>'Schedule No. 1.1'!E57</f>
        <v>1</v>
      </c>
      <c r="E57" s="80"/>
      <c r="F57" s="80"/>
      <c r="G57" s="80"/>
      <c r="H57" s="80"/>
      <c r="I57" s="80"/>
      <c r="J57" s="8"/>
    </row>
    <row r="58" spans="1:18" x14ac:dyDescent="0.2">
      <c r="A58" s="107" t="s">
        <v>708</v>
      </c>
      <c r="B58" s="23" t="s">
        <v>337</v>
      </c>
      <c r="C58" s="111" t="s">
        <v>92</v>
      </c>
      <c r="D58" s="111">
        <f>'Schedule No. 1.1'!E58</f>
        <v>1</v>
      </c>
      <c r="E58" s="80"/>
      <c r="F58" s="80"/>
      <c r="G58" s="80"/>
      <c r="H58" s="80"/>
      <c r="I58" s="80"/>
      <c r="J58" s="8"/>
    </row>
    <row r="59" spans="1:18" x14ac:dyDescent="0.2">
      <c r="A59" s="107" t="s">
        <v>709</v>
      </c>
      <c r="B59" s="23" t="s">
        <v>338</v>
      </c>
      <c r="C59" s="111" t="s">
        <v>92</v>
      </c>
      <c r="D59" s="111">
        <f>'Schedule No. 1.1'!E59</f>
        <v>1</v>
      </c>
      <c r="E59" s="80"/>
      <c r="F59" s="80"/>
      <c r="G59" s="80"/>
      <c r="H59" s="80"/>
      <c r="I59" s="80"/>
      <c r="J59" s="8"/>
    </row>
    <row r="60" spans="1:18" x14ac:dyDescent="0.2">
      <c r="A60" s="30">
        <v>1.7</v>
      </c>
      <c r="B60" s="206" t="s">
        <v>589</v>
      </c>
      <c r="C60" s="206"/>
      <c r="D60" s="206"/>
      <c r="E60" s="206"/>
      <c r="F60" s="206"/>
      <c r="G60" s="206"/>
      <c r="H60" s="206"/>
      <c r="I60" s="206"/>
      <c r="J60" s="206"/>
      <c r="K60" s="206"/>
      <c r="L60" s="42">
        <f>SUM(E54:E59)</f>
        <v>0</v>
      </c>
      <c r="M60" s="44"/>
      <c r="N60" t="s">
        <v>590</v>
      </c>
      <c r="O60">
        <f>SUM(L46+L78)</f>
        <v>0</v>
      </c>
      <c r="R60" s="207"/>
    </row>
    <row r="61" spans="1:18" x14ac:dyDescent="0.2">
      <c r="A61" s="107" t="s">
        <v>601</v>
      </c>
      <c r="B61" s="23" t="s">
        <v>591</v>
      </c>
      <c r="C61" s="107" t="s">
        <v>92</v>
      </c>
      <c r="D61" s="107">
        <f>'Schedule No. 1.1'!E61</f>
        <v>1</v>
      </c>
      <c r="E61" s="107"/>
      <c r="F61" s="39"/>
      <c r="G61" s="39"/>
      <c r="H61" s="39"/>
      <c r="I61" s="39"/>
      <c r="J61" s="39"/>
      <c r="K61" s="39"/>
      <c r="L61" s="8"/>
      <c r="M61" s="8"/>
      <c r="N61" t="s">
        <v>592</v>
      </c>
      <c r="O61" s="40" t="e">
        <f>SUM(L53+#REF!+L60+L84+L91+L97)</f>
        <v>#REF!</v>
      </c>
      <c r="R61" s="207"/>
    </row>
    <row r="62" spans="1:18" x14ac:dyDescent="0.2">
      <c r="A62" s="107" t="s">
        <v>710</v>
      </c>
      <c r="B62" s="23" t="s">
        <v>646</v>
      </c>
      <c r="C62" s="107" t="s">
        <v>92</v>
      </c>
      <c r="D62" s="107" t="str">
        <f>'Schedule No. 1.1'!E62</f>
        <v>NIL</v>
      </c>
      <c r="E62" s="107"/>
      <c r="F62" s="39"/>
      <c r="G62" s="39"/>
      <c r="H62" s="39"/>
      <c r="I62" s="39"/>
      <c r="J62" s="39"/>
    </row>
    <row r="63" spans="1:18" x14ac:dyDescent="0.2">
      <c r="A63" s="107" t="s">
        <v>711</v>
      </c>
      <c r="B63" s="23" t="s">
        <v>647</v>
      </c>
      <c r="C63" s="107" t="s">
        <v>92</v>
      </c>
      <c r="D63" s="107" t="str">
        <f>'Schedule No. 1.1'!E63</f>
        <v>NIL</v>
      </c>
      <c r="E63" s="107"/>
      <c r="F63" s="39"/>
      <c r="G63" s="39"/>
      <c r="H63" s="39"/>
      <c r="I63" s="39"/>
      <c r="J63" s="39"/>
    </row>
    <row r="64" spans="1:18" x14ac:dyDescent="0.2">
      <c r="A64" s="107" t="s">
        <v>603</v>
      </c>
      <c r="B64" s="23" t="s">
        <v>648</v>
      </c>
      <c r="C64" s="107" t="s">
        <v>92</v>
      </c>
      <c r="D64" s="107" t="str">
        <f>'Schedule No. 1.1'!E64</f>
        <v>NIL</v>
      </c>
      <c r="E64" s="107"/>
      <c r="F64" s="39"/>
      <c r="G64" s="39"/>
      <c r="H64" s="39"/>
      <c r="I64" s="39"/>
      <c r="J64" s="39"/>
    </row>
    <row r="65" spans="1:18" x14ac:dyDescent="0.2">
      <c r="A65" s="107" t="s">
        <v>605</v>
      </c>
      <c r="B65" s="23" t="s">
        <v>593</v>
      </c>
      <c r="C65" s="107" t="s">
        <v>92</v>
      </c>
      <c r="D65" s="107">
        <f>'Schedule No. 1.1'!E65</f>
        <v>1</v>
      </c>
      <c r="E65" s="107"/>
      <c r="F65" s="39"/>
      <c r="G65" s="39"/>
      <c r="H65" s="39"/>
      <c r="I65" s="39"/>
      <c r="J65" s="39"/>
      <c r="K65" s="39"/>
      <c r="L65" s="8"/>
      <c r="M65" s="8"/>
      <c r="R65" s="207"/>
    </row>
    <row r="66" spans="1:18" x14ac:dyDescent="0.2">
      <c r="A66" s="107" t="s">
        <v>712</v>
      </c>
      <c r="B66" s="23" t="s">
        <v>594</v>
      </c>
      <c r="C66" s="107" t="s">
        <v>92</v>
      </c>
      <c r="D66" s="107">
        <f>'Schedule No. 1.1'!E66</f>
        <v>1</v>
      </c>
      <c r="E66" s="107"/>
      <c r="F66" s="39"/>
      <c r="G66" s="39"/>
      <c r="H66" s="39"/>
      <c r="I66" s="39"/>
      <c r="J66" s="39"/>
      <c r="K66" s="39"/>
      <c r="L66" s="8"/>
      <c r="M66" s="8"/>
      <c r="R66" s="207"/>
    </row>
    <row r="67" spans="1:18" x14ac:dyDescent="0.2">
      <c r="A67" s="30">
        <v>1.8</v>
      </c>
      <c r="B67" s="206" t="s">
        <v>595</v>
      </c>
      <c r="C67" s="30"/>
      <c r="D67" s="30"/>
      <c r="E67" s="206"/>
      <c r="F67" s="206"/>
      <c r="G67" s="206"/>
      <c r="H67" s="206"/>
      <c r="I67" s="206"/>
      <c r="J67" s="206"/>
      <c r="K67" s="206"/>
      <c r="L67" s="209">
        <f>SUM(E61:E66)</f>
        <v>0</v>
      </c>
      <c r="M67" s="44"/>
      <c r="R67" s="207"/>
    </row>
    <row r="68" spans="1:18" x14ac:dyDescent="0.2">
      <c r="A68" s="107" t="s">
        <v>608</v>
      </c>
      <c r="B68" s="24" t="s">
        <v>596</v>
      </c>
      <c r="C68" s="219" t="s">
        <v>92</v>
      </c>
      <c r="D68" s="107">
        <f>'Schedule No. 1.1'!E68</f>
        <v>1</v>
      </c>
      <c r="E68" s="107"/>
      <c r="F68" s="39"/>
      <c r="G68" s="39"/>
      <c r="H68" s="39"/>
      <c r="I68" s="39"/>
      <c r="J68" s="39"/>
      <c r="K68" s="39"/>
      <c r="L68" s="8"/>
      <c r="M68" s="8"/>
      <c r="R68" s="207"/>
    </row>
    <row r="69" spans="1:18" x14ac:dyDescent="0.2">
      <c r="A69" s="107" t="s">
        <v>713</v>
      </c>
      <c r="B69" s="24" t="s">
        <v>649</v>
      </c>
      <c r="C69" s="107" t="s">
        <v>92</v>
      </c>
      <c r="D69" s="107" t="str">
        <f>'Schedule No. 1.1'!E69</f>
        <v>NIL</v>
      </c>
      <c r="E69" s="107"/>
      <c r="F69" s="39"/>
      <c r="G69" s="39"/>
      <c r="H69" s="39"/>
      <c r="I69" s="39"/>
      <c r="J69" s="39"/>
    </row>
    <row r="70" spans="1:18" x14ac:dyDescent="0.2">
      <c r="A70" s="107" t="s">
        <v>714</v>
      </c>
      <c r="B70" s="24" t="s">
        <v>650</v>
      </c>
      <c r="C70" s="107" t="s">
        <v>92</v>
      </c>
      <c r="D70" s="107" t="str">
        <f>'Schedule No. 1.1'!E70</f>
        <v>NIL</v>
      </c>
      <c r="E70" s="107"/>
      <c r="F70" s="39"/>
      <c r="G70" s="39"/>
      <c r="H70" s="39"/>
      <c r="I70" s="39"/>
      <c r="J70" s="39"/>
    </row>
    <row r="71" spans="1:18" x14ac:dyDescent="0.2">
      <c r="A71" s="107" t="s">
        <v>715</v>
      </c>
      <c r="B71" s="24" t="s">
        <v>597</v>
      </c>
      <c r="C71" s="219" t="s">
        <v>92</v>
      </c>
      <c r="D71" s="107">
        <f>'Schedule No. 1.1'!E71</f>
        <v>1</v>
      </c>
      <c r="E71" s="107"/>
      <c r="F71" s="39"/>
      <c r="G71" s="39"/>
      <c r="H71" s="39"/>
      <c r="I71" s="39"/>
      <c r="J71" s="39"/>
      <c r="K71" s="39"/>
      <c r="L71" s="8"/>
      <c r="M71" s="8"/>
      <c r="R71" s="207"/>
    </row>
    <row r="72" spans="1:18" x14ac:dyDescent="0.2">
      <c r="A72" s="107" t="s">
        <v>610</v>
      </c>
      <c r="B72" s="24" t="s">
        <v>599</v>
      </c>
      <c r="C72" s="219" t="s">
        <v>92</v>
      </c>
      <c r="D72" s="107">
        <f>'Schedule No. 1.1'!E72</f>
        <v>1</v>
      </c>
      <c r="E72" s="107"/>
      <c r="F72" s="39"/>
      <c r="G72" s="39"/>
      <c r="H72" s="39"/>
      <c r="I72" s="39"/>
      <c r="J72" s="39"/>
      <c r="K72" s="39"/>
      <c r="L72" s="8"/>
      <c r="M72" s="8"/>
      <c r="R72" s="207"/>
    </row>
    <row r="73" spans="1:18" x14ac:dyDescent="0.2">
      <c r="A73" s="107" t="s">
        <v>612</v>
      </c>
      <c r="B73" s="24" t="s">
        <v>651</v>
      </c>
      <c r="C73" s="107" t="s">
        <v>92</v>
      </c>
      <c r="D73" s="107" t="str">
        <f>'Schedule No. 1.1'!E73</f>
        <v>NIL</v>
      </c>
      <c r="E73" s="107"/>
      <c r="F73" s="39"/>
      <c r="G73" s="39"/>
      <c r="H73" s="39"/>
      <c r="I73" s="39"/>
      <c r="J73" s="39"/>
    </row>
    <row r="74" spans="1:18" x14ac:dyDescent="0.2">
      <c r="A74" s="107" t="s">
        <v>716</v>
      </c>
      <c r="B74" s="24" t="s">
        <v>652</v>
      </c>
      <c r="C74" s="107" t="s">
        <v>92</v>
      </c>
      <c r="D74" s="107" t="str">
        <f>'Schedule No. 1.1'!E74</f>
        <v>NIL</v>
      </c>
      <c r="E74" s="107"/>
      <c r="F74" s="39"/>
      <c r="G74" s="39"/>
      <c r="H74" s="39"/>
      <c r="I74" s="39"/>
      <c r="J74" s="39"/>
    </row>
    <row r="75" spans="1:18" x14ac:dyDescent="0.2">
      <c r="A75" s="107" t="s">
        <v>717</v>
      </c>
      <c r="B75" s="24" t="s">
        <v>653</v>
      </c>
      <c r="C75" s="107" t="s">
        <v>92</v>
      </c>
      <c r="D75" s="107" t="str">
        <f>'Schedule No. 1.1'!E75</f>
        <v>NIL</v>
      </c>
      <c r="E75" s="107"/>
      <c r="F75" s="39"/>
      <c r="G75" s="39"/>
      <c r="H75" s="39"/>
      <c r="I75" s="39"/>
      <c r="J75" s="39"/>
    </row>
    <row r="76" spans="1:18" x14ac:dyDescent="0.2">
      <c r="A76" s="107" t="s">
        <v>718</v>
      </c>
      <c r="B76" s="24" t="s">
        <v>655</v>
      </c>
      <c r="C76" s="107" t="s">
        <v>92</v>
      </c>
      <c r="D76" s="107" t="str">
        <f>'Schedule No. 1.1'!E76</f>
        <v>NIL</v>
      </c>
      <c r="E76" s="107"/>
      <c r="F76" s="39"/>
      <c r="G76" s="39"/>
      <c r="H76" s="39"/>
      <c r="I76" s="39"/>
      <c r="J76" s="39"/>
    </row>
    <row r="77" spans="1:18" x14ac:dyDescent="0.2">
      <c r="A77" s="107" t="s">
        <v>719</v>
      </c>
      <c r="B77" s="24" t="s">
        <v>657</v>
      </c>
      <c r="C77" s="107" t="s">
        <v>92</v>
      </c>
      <c r="D77" s="107" t="str">
        <f>'Schedule No. 1.1'!E77</f>
        <v>NIL</v>
      </c>
      <c r="E77" s="107"/>
      <c r="F77" s="39"/>
      <c r="G77" s="39"/>
      <c r="H77" s="39"/>
      <c r="I77" s="39"/>
      <c r="J77" s="39"/>
      <c r="K77">
        <f>SUM(D68:D77)</f>
        <v>3</v>
      </c>
    </row>
    <row r="78" spans="1:18" x14ac:dyDescent="0.2">
      <c r="A78" s="30">
        <v>1.9</v>
      </c>
      <c r="B78" s="82" t="s">
        <v>600</v>
      </c>
      <c r="C78" s="219"/>
      <c r="D78" s="107" t="s">
        <v>331</v>
      </c>
      <c r="E78" s="107"/>
      <c r="F78" s="39"/>
      <c r="G78" s="39"/>
      <c r="H78" s="39"/>
      <c r="I78" s="39"/>
      <c r="J78" s="39"/>
      <c r="K78" s="39"/>
      <c r="L78" s="8">
        <f>SUM(E68:E72)</f>
        <v>0</v>
      </c>
      <c r="M78" s="8"/>
      <c r="R78" s="207"/>
    </row>
    <row r="79" spans="1:18" x14ac:dyDescent="0.2">
      <c r="A79" s="107" t="s">
        <v>615</v>
      </c>
      <c r="B79" s="24" t="s">
        <v>602</v>
      </c>
      <c r="C79" s="219" t="s">
        <v>92</v>
      </c>
      <c r="D79" s="107">
        <f>'Schedule No. 1.1'!E79</f>
        <v>1</v>
      </c>
      <c r="E79" s="107"/>
      <c r="F79" s="39"/>
      <c r="G79" s="39"/>
      <c r="H79" s="39"/>
      <c r="I79" s="39"/>
      <c r="J79" s="39"/>
      <c r="K79" s="39"/>
      <c r="L79" s="8"/>
      <c r="M79" s="8"/>
      <c r="R79" s="207"/>
    </row>
    <row r="80" spans="1:18" x14ac:dyDescent="0.2">
      <c r="A80" s="107" t="s">
        <v>720</v>
      </c>
      <c r="B80" s="24" t="s">
        <v>659</v>
      </c>
      <c r="C80" s="107" t="s">
        <v>92</v>
      </c>
      <c r="D80" s="107" t="str">
        <f>'Schedule No. 1.1'!E80</f>
        <v>NIL</v>
      </c>
      <c r="E80" s="107"/>
      <c r="F80" s="39"/>
      <c r="G80" s="39"/>
      <c r="H80" s="39"/>
      <c r="I80" s="39"/>
      <c r="J80" s="39"/>
    </row>
    <row r="81" spans="1:18" x14ac:dyDescent="0.2">
      <c r="A81" s="107" t="s">
        <v>721</v>
      </c>
      <c r="B81" s="24" t="s">
        <v>661</v>
      </c>
      <c r="C81" s="107" t="s">
        <v>92</v>
      </c>
      <c r="D81" s="107" t="str">
        <f>'Schedule No. 1.1'!E81</f>
        <v>NIL</v>
      </c>
      <c r="E81" s="107"/>
      <c r="F81" s="39"/>
      <c r="G81" s="39"/>
      <c r="H81" s="39"/>
      <c r="I81" s="39"/>
      <c r="J81" s="39"/>
    </row>
    <row r="82" spans="1:18" x14ac:dyDescent="0.2">
      <c r="A82" s="107" t="s">
        <v>722</v>
      </c>
      <c r="B82" s="24" t="s">
        <v>604</v>
      </c>
      <c r="C82" s="219" t="s">
        <v>92</v>
      </c>
      <c r="D82" s="107">
        <f>'Schedule No. 1.1'!E82</f>
        <v>1</v>
      </c>
      <c r="E82" s="107"/>
      <c r="F82" s="39"/>
      <c r="G82" s="39"/>
      <c r="H82" s="39"/>
      <c r="I82" s="39"/>
      <c r="J82" s="39"/>
      <c r="K82" s="39"/>
      <c r="L82" s="8"/>
      <c r="M82" s="8"/>
      <c r="R82" s="207"/>
    </row>
    <row r="83" spans="1:18" x14ac:dyDescent="0.2">
      <c r="A83" s="107" t="s">
        <v>617</v>
      </c>
      <c r="B83" s="24" t="s">
        <v>606</v>
      </c>
      <c r="C83" s="219" t="s">
        <v>92</v>
      </c>
      <c r="D83" s="107">
        <f>'Schedule No. 1.1'!E83</f>
        <v>1</v>
      </c>
      <c r="E83" s="107"/>
      <c r="F83" s="39"/>
      <c r="G83" s="39"/>
      <c r="H83" s="39"/>
      <c r="I83" s="39"/>
      <c r="J83" s="39"/>
      <c r="K83" s="39"/>
      <c r="L83" s="8"/>
      <c r="M83" s="8"/>
      <c r="R83" s="207"/>
    </row>
    <row r="84" spans="1:18" x14ac:dyDescent="0.2">
      <c r="A84" s="228" t="s">
        <v>723</v>
      </c>
      <c r="B84" s="206" t="s">
        <v>607</v>
      </c>
      <c r="C84" s="30"/>
      <c r="D84" s="30"/>
      <c r="E84" s="206"/>
      <c r="F84" s="206"/>
      <c r="G84" s="206"/>
      <c r="H84" s="206"/>
      <c r="I84" s="206"/>
      <c r="J84" s="206"/>
      <c r="K84" s="206"/>
      <c r="L84" s="209">
        <f>SUM(E79:E83)</f>
        <v>0</v>
      </c>
      <c r="M84" s="44"/>
      <c r="R84" s="207"/>
    </row>
    <row r="85" spans="1:18" x14ac:dyDescent="0.2">
      <c r="A85" s="107" t="s">
        <v>724</v>
      </c>
      <c r="B85" s="24" t="s">
        <v>609</v>
      </c>
      <c r="C85" s="219" t="s">
        <v>92</v>
      </c>
      <c r="D85" s="107">
        <f>'Schedule No. 1.1'!E85</f>
        <v>1</v>
      </c>
      <c r="E85" s="107"/>
      <c r="F85" s="39"/>
      <c r="G85" s="39"/>
      <c r="H85" s="39"/>
      <c r="I85" s="39"/>
      <c r="J85" s="39"/>
      <c r="K85" s="39"/>
      <c r="L85" s="8"/>
      <c r="M85" s="8"/>
      <c r="R85" s="207"/>
    </row>
    <row r="86" spans="1:18" x14ac:dyDescent="0.2">
      <c r="A86" s="107" t="s">
        <v>725</v>
      </c>
      <c r="B86" s="23" t="s">
        <v>663</v>
      </c>
      <c r="C86" s="107" t="s">
        <v>92</v>
      </c>
      <c r="D86" s="107" t="str">
        <f>'Schedule No. 1.1'!E86</f>
        <v>NIL</v>
      </c>
      <c r="E86" s="107"/>
      <c r="F86" s="39"/>
      <c r="G86" s="39"/>
      <c r="H86" s="39"/>
      <c r="I86" s="39"/>
      <c r="J86" s="39"/>
    </row>
    <row r="87" spans="1:18" x14ac:dyDescent="0.2">
      <c r="A87" s="107" t="s">
        <v>726</v>
      </c>
      <c r="B87" s="23" t="s">
        <v>665</v>
      </c>
      <c r="C87" s="107" t="s">
        <v>92</v>
      </c>
      <c r="D87" s="107" t="str">
        <f>'Schedule No. 1.1'!E87</f>
        <v>NIL</v>
      </c>
      <c r="E87" s="107"/>
      <c r="F87" s="39"/>
      <c r="G87" s="39"/>
      <c r="H87" s="39"/>
      <c r="I87" s="39"/>
      <c r="J87" s="39"/>
    </row>
    <row r="88" spans="1:18" x14ac:dyDescent="0.2">
      <c r="A88" s="107" t="s">
        <v>727</v>
      </c>
      <c r="B88" s="23" t="s">
        <v>672</v>
      </c>
      <c r="C88" s="107" t="s">
        <v>92</v>
      </c>
      <c r="D88" s="107" t="str">
        <f>'Schedule No. 1.1'!E88</f>
        <v>NIL</v>
      </c>
      <c r="E88" s="107"/>
      <c r="F88" s="39"/>
      <c r="G88" s="39"/>
      <c r="H88" s="39"/>
      <c r="I88" s="39"/>
      <c r="J88" s="39"/>
      <c r="K88" s="39"/>
      <c r="L88" s="8"/>
      <c r="M88" s="8"/>
      <c r="R88" s="207"/>
    </row>
    <row r="89" spans="1:18" x14ac:dyDescent="0.2">
      <c r="A89" s="107" t="s">
        <v>728</v>
      </c>
      <c r="B89" s="23" t="s">
        <v>611</v>
      </c>
      <c r="C89" s="219" t="s">
        <v>92</v>
      </c>
      <c r="D89" s="107">
        <f>'Schedule No. 1.1'!E89</f>
        <v>1</v>
      </c>
      <c r="E89" s="107"/>
      <c r="F89" s="39"/>
      <c r="G89" s="39"/>
      <c r="H89" s="39"/>
      <c r="I89" s="39"/>
      <c r="J89" s="39"/>
      <c r="K89" s="39"/>
      <c r="L89" s="8"/>
      <c r="M89" s="8"/>
      <c r="R89" s="207"/>
    </row>
    <row r="90" spans="1:18" x14ac:dyDescent="0.2">
      <c r="A90" s="107" t="s">
        <v>729</v>
      </c>
      <c r="B90" s="23" t="s">
        <v>613</v>
      </c>
      <c r="C90" s="219" t="s">
        <v>92</v>
      </c>
      <c r="D90" s="107">
        <f>'Schedule No. 1.1'!E90</f>
        <v>1</v>
      </c>
      <c r="E90" s="107"/>
      <c r="F90" s="39"/>
      <c r="G90" s="39"/>
      <c r="H90" s="39"/>
      <c r="I90" s="39"/>
      <c r="J90" s="39"/>
      <c r="K90" s="39"/>
      <c r="L90" s="8"/>
      <c r="M90" s="8"/>
      <c r="R90" s="207"/>
    </row>
    <row r="91" spans="1:18" x14ac:dyDescent="0.2">
      <c r="A91" s="228" t="s">
        <v>730</v>
      </c>
      <c r="B91" s="206" t="s">
        <v>614</v>
      </c>
      <c r="C91" s="30"/>
      <c r="D91" s="30"/>
      <c r="E91" s="206"/>
      <c r="F91" s="206"/>
      <c r="G91" s="206"/>
      <c r="H91" s="206"/>
      <c r="I91" s="206"/>
      <c r="J91" s="206"/>
      <c r="K91" s="206"/>
      <c r="L91" s="209">
        <f>SUM(E85:E90)</f>
        <v>0</v>
      </c>
      <c r="M91" s="44"/>
      <c r="R91" s="207"/>
    </row>
    <row r="92" spans="1:18" x14ac:dyDescent="0.2">
      <c r="A92" s="107" t="s">
        <v>731</v>
      </c>
      <c r="B92" s="24" t="s">
        <v>616</v>
      </c>
      <c r="C92" s="30" t="s">
        <v>92</v>
      </c>
      <c r="D92" s="107">
        <f>'Schedule No. 1.1'!E92</f>
        <v>1</v>
      </c>
      <c r="E92" s="107"/>
      <c r="F92" s="206"/>
      <c r="G92" s="206"/>
      <c r="H92" s="206"/>
      <c r="I92" s="206"/>
      <c r="J92" s="206"/>
      <c r="K92" s="206"/>
      <c r="L92" s="209"/>
      <c r="M92" s="44"/>
      <c r="R92" s="207"/>
    </row>
    <row r="93" spans="1:18" x14ac:dyDescent="0.2">
      <c r="A93" s="107" t="s">
        <v>732</v>
      </c>
      <c r="B93" s="23" t="s">
        <v>667</v>
      </c>
      <c r="C93" s="107" t="s">
        <v>92</v>
      </c>
      <c r="D93" s="107" t="str">
        <f>'Schedule No. 1.1'!E93</f>
        <v>NIL</v>
      </c>
      <c r="E93" s="107"/>
      <c r="F93" s="39"/>
      <c r="G93" s="39"/>
      <c r="H93" s="39"/>
      <c r="I93" s="39"/>
      <c r="J93" s="39"/>
    </row>
    <row r="94" spans="1:18" x14ac:dyDescent="0.2">
      <c r="A94" s="107" t="s">
        <v>733</v>
      </c>
      <c r="B94" s="23" t="s">
        <v>669</v>
      </c>
      <c r="C94" s="107" t="s">
        <v>92</v>
      </c>
      <c r="D94" s="107" t="str">
        <f>'Schedule No. 1.1'!E94</f>
        <v>NIL</v>
      </c>
      <c r="E94" s="107"/>
      <c r="F94" s="39"/>
      <c r="G94" s="39"/>
      <c r="H94" s="39"/>
      <c r="I94" s="39"/>
      <c r="J94" s="39"/>
    </row>
    <row r="95" spans="1:18" x14ac:dyDescent="0.2">
      <c r="A95" s="107" t="s">
        <v>734</v>
      </c>
      <c r="B95" s="23" t="s">
        <v>671</v>
      </c>
      <c r="C95" s="107" t="s">
        <v>92</v>
      </c>
      <c r="D95" s="107" t="str">
        <f>'Schedule No. 1.1'!E95</f>
        <v>NIL</v>
      </c>
      <c r="E95" s="107"/>
      <c r="F95" s="39"/>
      <c r="G95" s="39"/>
      <c r="H95" s="39"/>
      <c r="I95" s="39"/>
      <c r="J95" s="39"/>
    </row>
    <row r="96" spans="1:18" x14ac:dyDescent="0.2">
      <c r="A96" s="107" t="s">
        <v>735</v>
      </c>
      <c r="B96" s="23" t="s">
        <v>618</v>
      </c>
      <c r="C96" s="219" t="s">
        <v>92</v>
      </c>
      <c r="D96" s="107">
        <f>'Schedule No. 1.1'!E96</f>
        <v>1</v>
      </c>
      <c r="E96" s="107"/>
      <c r="F96" s="39"/>
      <c r="G96" s="39"/>
      <c r="H96" s="39"/>
      <c r="I96" s="39"/>
      <c r="J96" s="39"/>
      <c r="K96" s="39"/>
      <c r="L96" s="8"/>
      <c r="M96" s="8"/>
      <c r="R96" s="207"/>
    </row>
    <row r="97" spans="1:18" x14ac:dyDescent="0.2">
      <c r="A97" s="107" t="s">
        <v>736</v>
      </c>
      <c r="B97" s="23" t="s">
        <v>619</v>
      </c>
      <c r="C97" s="220" t="s">
        <v>92</v>
      </c>
      <c r="D97" s="107">
        <f>'Schedule No. 1.1'!E97</f>
        <v>1</v>
      </c>
      <c r="E97" s="107"/>
      <c r="F97" s="39"/>
      <c r="G97" s="39"/>
      <c r="H97" s="39"/>
      <c r="I97" s="39"/>
      <c r="J97" s="39"/>
      <c r="K97" s="39"/>
      <c r="L97" s="8">
        <f>SUM(E92:E97)</f>
        <v>0</v>
      </c>
      <c r="M97" s="8"/>
      <c r="R97" s="207"/>
    </row>
    <row r="98" spans="1:18" x14ac:dyDescent="0.2">
      <c r="A98" s="112"/>
      <c r="B98" s="198" t="s">
        <v>371</v>
      </c>
      <c r="C98" s="118"/>
      <c r="D98" s="111"/>
      <c r="E98" s="80"/>
      <c r="F98" s="80"/>
      <c r="G98" s="80"/>
      <c r="H98" s="80"/>
      <c r="I98" s="80"/>
      <c r="J98" s="86">
        <f>SUM(D52:D59)</f>
        <v>5</v>
      </c>
    </row>
    <row r="99" spans="1:18" x14ac:dyDescent="0.2">
      <c r="A99" s="112">
        <v>1.1200000000000001</v>
      </c>
      <c r="B99" s="110" t="s">
        <v>372</v>
      </c>
      <c r="C99" s="111"/>
      <c r="D99" s="111"/>
      <c r="E99" s="80"/>
      <c r="F99" s="80"/>
      <c r="G99" s="80"/>
      <c r="H99" s="80"/>
      <c r="I99" s="80"/>
      <c r="J99" s="8"/>
    </row>
    <row r="100" spans="1:18" x14ac:dyDescent="0.2">
      <c r="A100" s="111" t="s">
        <v>750</v>
      </c>
      <c r="B100" s="23" t="s">
        <v>373</v>
      </c>
      <c r="C100" s="111" t="s">
        <v>92</v>
      </c>
      <c r="D100" s="111">
        <f>'Schedule No. 1.1'!E100</f>
        <v>2</v>
      </c>
      <c r="E100" s="80"/>
      <c r="F100" s="80"/>
      <c r="G100" s="80"/>
      <c r="H100" s="80"/>
      <c r="I100" s="80"/>
      <c r="J100" s="8"/>
    </row>
    <row r="101" spans="1:18" x14ac:dyDescent="0.2">
      <c r="A101" s="200" t="s">
        <v>922</v>
      </c>
      <c r="B101" s="283" t="s">
        <v>901</v>
      </c>
      <c r="C101" s="200" t="s">
        <v>92</v>
      </c>
      <c r="D101" s="200">
        <v>1</v>
      </c>
      <c r="F101" s="200"/>
      <c r="G101" s="80"/>
      <c r="H101" s="80"/>
      <c r="I101" s="80"/>
      <c r="J101" s="8"/>
    </row>
    <row r="102" spans="1:18" x14ac:dyDescent="0.2">
      <c r="A102" s="112">
        <v>1.1299999999999999</v>
      </c>
      <c r="B102" s="110" t="s">
        <v>374</v>
      </c>
      <c r="C102" s="111"/>
      <c r="D102" s="111"/>
      <c r="E102" s="80"/>
      <c r="F102" s="80"/>
      <c r="G102" s="80"/>
      <c r="H102" s="80"/>
      <c r="I102" s="80"/>
      <c r="J102" s="8"/>
    </row>
    <row r="103" spans="1:18" x14ac:dyDescent="0.2">
      <c r="A103" s="111" t="s">
        <v>752</v>
      </c>
      <c r="B103" s="23" t="s">
        <v>375</v>
      </c>
      <c r="C103" s="111" t="s">
        <v>92</v>
      </c>
      <c r="D103" s="200">
        <f>'Schedule No. 1.1'!E103</f>
        <v>3</v>
      </c>
      <c r="E103" s="80"/>
      <c r="F103" s="80"/>
      <c r="G103" s="80"/>
      <c r="H103" s="80"/>
      <c r="I103" s="80"/>
      <c r="J103" s="86">
        <f>SUM(D100:D103)</f>
        <v>6</v>
      </c>
    </row>
    <row r="104" spans="1:18" ht="24" customHeight="1" x14ac:dyDescent="0.2">
      <c r="A104" s="112">
        <v>1.1399999999999999</v>
      </c>
      <c r="B104" s="163" t="s">
        <v>314</v>
      </c>
      <c r="C104" s="111" t="s">
        <v>39</v>
      </c>
      <c r="D104" s="111">
        <f>'Schedule No. 1.1'!E104</f>
        <v>3</v>
      </c>
      <c r="E104" s="80"/>
      <c r="F104" s="80"/>
      <c r="G104" s="80"/>
      <c r="H104" s="80"/>
      <c r="I104" s="80"/>
      <c r="J104" s="8"/>
    </row>
    <row r="105" spans="1:18" x14ac:dyDescent="0.2">
      <c r="A105" s="111">
        <v>1.1499999999999999</v>
      </c>
      <c r="B105" s="23" t="s">
        <v>252</v>
      </c>
      <c r="C105" s="111"/>
      <c r="D105" s="111"/>
      <c r="E105" s="80"/>
      <c r="F105" s="80"/>
      <c r="G105" s="80"/>
      <c r="H105" s="80"/>
      <c r="I105" s="80"/>
      <c r="J105" s="8"/>
    </row>
    <row r="106" spans="1:18" x14ac:dyDescent="0.2">
      <c r="A106" s="81" t="s">
        <v>97</v>
      </c>
      <c r="B106" s="23" t="s">
        <v>253</v>
      </c>
      <c r="C106" s="111" t="s">
        <v>255</v>
      </c>
      <c r="D106" s="111">
        <f>'Schedule No. 1.1'!E106</f>
        <v>30</v>
      </c>
      <c r="E106" s="80"/>
      <c r="F106" s="80"/>
      <c r="G106" s="80"/>
      <c r="H106" s="80"/>
      <c r="I106" s="80"/>
      <c r="J106" s="8"/>
    </row>
    <row r="107" spans="1:18" x14ac:dyDescent="0.2">
      <c r="A107" s="81" t="s">
        <v>99</v>
      </c>
      <c r="B107" s="23" t="s">
        <v>254</v>
      </c>
      <c r="C107" s="111" t="s">
        <v>255</v>
      </c>
      <c r="D107" s="111">
        <f>'Schedule No. 1.1'!E107</f>
        <v>30</v>
      </c>
      <c r="E107" s="80"/>
      <c r="F107" s="80"/>
      <c r="G107" s="80"/>
      <c r="H107" s="80"/>
      <c r="I107" s="80"/>
      <c r="J107" s="8"/>
    </row>
    <row r="108" spans="1:18" ht="23" customHeight="1" x14ac:dyDescent="0.2">
      <c r="A108" s="112">
        <v>2</v>
      </c>
      <c r="B108" s="327" t="s">
        <v>40</v>
      </c>
      <c r="C108" s="327"/>
      <c r="D108" s="113"/>
      <c r="E108" s="113"/>
      <c r="F108" s="113"/>
      <c r="G108" s="113"/>
      <c r="H108" s="113"/>
      <c r="I108" s="113"/>
      <c r="J108" s="45"/>
    </row>
    <row r="109" spans="1:18" ht="23" customHeight="1" x14ac:dyDescent="0.2">
      <c r="A109" s="112">
        <v>2.1</v>
      </c>
      <c r="B109" s="112" t="s">
        <v>204</v>
      </c>
      <c r="C109" s="112"/>
      <c r="D109" s="113"/>
      <c r="E109" s="113"/>
      <c r="F109" s="113"/>
      <c r="G109" s="113"/>
      <c r="H109" s="113"/>
      <c r="I109" s="113"/>
      <c r="J109" s="45"/>
    </row>
    <row r="110" spans="1:18" ht="26" x14ac:dyDescent="0.2">
      <c r="A110" s="111" t="s">
        <v>65</v>
      </c>
      <c r="B110" s="23" t="s">
        <v>433</v>
      </c>
      <c r="C110" s="111" t="s">
        <v>569</v>
      </c>
      <c r="D110" s="111">
        <f>'Schedule No. 1.1'!E110</f>
        <v>109</v>
      </c>
      <c r="E110" s="80"/>
      <c r="F110" s="80"/>
      <c r="G110" s="80"/>
      <c r="H110" s="80"/>
      <c r="I110" s="80"/>
      <c r="J110" s="8"/>
    </row>
    <row r="111" spans="1:18" ht="35.75" customHeight="1" x14ac:dyDescent="0.2">
      <c r="A111" s="111" t="s">
        <v>66</v>
      </c>
      <c r="B111" s="23" t="s">
        <v>643</v>
      </c>
      <c r="C111" s="111" t="s">
        <v>569</v>
      </c>
      <c r="D111" s="111">
        <f>'Schedule No. 1.1'!E111</f>
        <v>109</v>
      </c>
      <c r="E111" s="80"/>
      <c r="F111" s="80"/>
      <c r="G111" s="80"/>
      <c r="H111" s="80"/>
      <c r="I111" s="80"/>
      <c r="J111" s="8"/>
    </row>
    <row r="112" spans="1:18" x14ac:dyDescent="0.2">
      <c r="A112" s="112">
        <v>2.2000000000000002</v>
      </c>
      <c r="B112" s="112" t="s">
        <v>376</v>
      </c>
      <c r="C112" s="111"/>
      <c r="D112" s="111"/>
      <c r="E112" s="80"/>
      <c r="F112" s="80"/>
      <c r="G112" s="80"/>
      <c r="H112" s="80"/>
      <c r="I112" s="80"/>
      <c r="J112" s="8"/>
    </row>
    <row r="113" spans="1:10" ht="26" x14ac:dyDescent="0.2">
      <c r="A113" s="111" t="s">
        <v>112</v>
      </c>
      <c r="B113" s="23" t="s">
        <v>579</v>
      </c>
      <c r="C113" s="111" t="s">
        <v>569</v>
      </c>
      <c r="D113" s="111">
        <f>'Schedule No. 1.1'!E113</f>
        <v>0.49</v>
      </c>
      <c r="E113" s="80"/>
      <c r="F113" s="80"/>
      <c r="G113" s="80"/>
      <c r="H113" s="80"/>
      <c r="I113" s="80"/>
      <c r="J113" s="8"/>
    </row>
    <row r="114" spans="1:10" ht="39" x14ac:dyDescent="0.2">
      <c r="A114" s="111" t="s">
        <v>113</v>
      </c>
      <c r="B114" s="23" t="s">
        <v>645</v>
      </c>
      <c r="C114" s="111" t="s">
        <v>569</v>
      </c>
      <c r="D114" s="111">
        <f>'Schedule No. 1.1'!E114</f>
        <v>0.49</v>
      </c>
      <c r="E114" s="80"/>
      <c r="F114" s="80"/>
      <c r="G114" s="80"/>
      <c r="H114" s="80"/>
      <c r="I114" s="80"/>
      <c r="J114" s="8"/>
    </row>
    <row r="115" spans="1:10" ht="18" customHeight="1" x14ac:dyDescent="0.2">
      <c r="A115" s="112">
        <v>3</v>
      </c>
      <c r="B115" s="314" t="s">
        <v>347</v>
      </c>
      <c r="C115" s="315"/>
      <c r="D115" s="315"/>
      <c r="E115" s="315"/>
      <c r="F115" s="316"/>
      <c r="G115" s="173"/>
      <c r="H115" s="173"/>
      <c r="I115" s="113"/>
      <c r="J115" s="45"/>
    </row>
    <row r="116" spans="1:10" ht="18" customHeight="1" x14ac:dyDescent="0.2">
      <c r="A116" s="112">
        <v>3.1</v>
      </c>
      <c r="B116" s="193" t="s">
        <v>387</v>
      </c>
      <c r="C116" s="172"/>
      <c r="D116" s="172"/>
      <c r="E116" s="172"/>
      <c r="F116" s="173"/>
      <c r="G116" s="173"/>
      <c r="H116" s="173"/>
      <c r="I116" s="113"/>
      <c r="J116" s="45"/>
    </row>
    <row r="117" spans="1:10" x14ac:dyDescent="0.2">
      <c r="A117" s="317" t="s">
        <v>87</v>
      </c>
      <c r="B117" s="233" t="s">
        <v>239</v>
      </c>
      <c r="C117" s="260" t="s">
        <v>41</v>
      </c>
      <c r="D117" s="265">
        <f>'Schedule No. 1.1'!E117</f>
        <v>1086</v>
      </c>
      <c r="E117" s="80"/>
      <c r="F117" s="80"/>
      <c r="G117" s="80"/>
      <c r="H117" s="80"/>
      <c r="I117" s="80"/>
      <c r="J117" s="8"/>
    </row>
    <row r="118" spans="1:10" x14ac:dyDescent="0.2">
      <c r="A118" s="318"/>
      <c r="B118" s="233" t="s">
        <v>240</v>
      </c>
      <c r="C118" s="260" t="s">
        <v>41</v>
      </c>
      <c r="D118" s="265">
        <f>'Schedule No. 1.1'!E118</f>
        <v>1086</v>
      </c>
      <c r="E118" s="80"/>
      <c r="F118" s="80"/>
      <c r="G118" s="80"/>
      <c r="H118" s="80"/>
      <c r="I118" s="80"/>
      <c r="J118" s="8"/>
    </row>
    <row r="119" spans="1:10" ht="26" x14ac:dyDescent="0.2">
      <c r="A119" s="303" t="s">
        <v>86</v>
      </c>
      <c r="B119" s="23" t="s">
        <v>241</v>
      </c>
      <c r="C119" s="111" t="s">
        <v>41</v>
      </c>
      <c r="D119" s="194">
        <f>'Schedule No. 1.1'!E119</f>
        <v>198</v>
      </c>
      <c r="E119" s="80"/>
      <c r="F119" s="80"/>
      <c r="G119" s="80"/>
      <c r="H119" s="80"/>
      <c r="I119" s="80"/>
      <c r="J119" s="8"/>
    </row>
    <row r="120" spans="1:10" ht="26" x14ac:dyDescent="0.2">
      <c r="A120" s="304"/>
      <c r="B120" s="23" t="s">
        <v>242</v>
      </c>
      <c r="C120" s="111" t="s">
        <v>41</v>
      </c>
      <c r="D120" s="194">
        <f>'Schedule No. 1.1'!E120</f>
        <v>198</v>
      </c>
      <c r="E120" s="80"/>
      <c r="F120" s="80"/>
      <c r="G120" s="80"/>
      <c r="H120" s="80"/>
      <c r="I120" s="80"/>
      <c r="J120" s="8"/>
    </row>
    <row r="121" spans="1:10" x14ac:dyDescent="0.2">
      <c r="A121" s="317" t="s">
        <v>88</v>
      </c>
      <c r="B121" s="233" t="s">
        <v>377</v>
      </c>
      <c r="C121" s="260" t="s">
        <v>41</v>
      </c>
      <c r="D121" s="265">
        <f>'Schedule No. 1.1'!E121</f>
        <v>1308</v>
      </c>
      <c r="E121" s="80"/>
      <c r="F121" s="80"/>
      <c r="G121" s="80"/>
      <c r="H121" s="80"/>
      <c r="I121" s="80"/>
      <c r="J121" s="8"/>
    </row>
    <row r="122" spans="1:10" x14ac:dyDescent="0.2">
      <c r="A122" s="318"/>
      <c r="B122" s="233" t="s">
        <v>378</v>
      </c>
      <c r="C122" s="260" t="s">
        <v>41</v>
      </c>
      <c r="D122" s="265">
        <f>'Schedule No. 1.1'!E122</f>
        <v>1308</v>
      </c>
      <c r="E122" s="80"/>
      <c r="F122" s="80"/>
      <c r="G122" s="80"/>
      <c r="H122" s="80"/>
      <c r="I122" s="80"/>
      <c r="J122" s="8"/>
    </row>
    <row r="123" spans="1:10" ht="26" x14ac:dyDescent="0.2">
      <c r="A123" s="317" t="s">
        <v>89</v>
      </c>
      <c r="B123" s="233" t="s">
        <v>577</v>
      </c>
      <c r="C123" s="260" t="s">
        <v>41</v>
      </c>
      <c r="D123" s="265">
        <f>'Schedule No. 1.1'!E123</f>
        <v>327</v>
      </c>
      <c r="E123" s="80"/>
      <c r="F123" s="80"/>
      <c r="G123" s="80"/>
      <c r="H123" s="80"/>
      <c r="I123" s="80"/>
      <c r="J123" s="8"/>
    </row>
    <row r="124" spans="1:10" ht="26" x14ac:dyDescent="0.2">
      <c r="A124" s="318"/>
      <c r="B124" s="233" t="s">
        <v>578</v>
      </c>
      <c r="C124" s="260" t="s">
        <v>41</v>
      </c>
      <c r="D124" s="265">
        <f>'Schedule No. 1.1'!E124</f>
        <v>327</v>
      </c>
      <c r="E124" s="80"/>
      <c r="F124" s="80"/>
      <c r="G124" s="80"/>
      <c r="H124" s="80"/>
      <c r="I124" s="80"/>
      <c r="J124" s="8"/>
    </row>
    <row r="125" spans="1:10" ht="18.5" customHeight="1" x14ac:dyDescent="0.2">
      <c r="A125" s="303" t="s">
        <v>90</v>
      </c>
      <c r="B125" s="23" t="s">
        <v>243</v>
      </c>
      <c r="C125" s="111" t="s">
        <v>41</v>
      </c>
      <c r="D125" s="194">
        <f>'Schedule No. 1.1'!E125</f>
        <v>12</v>
      </c>
      <c r="E125" s="80"/>
      <c r="F125" s="80"/>
      <c r="G125" s="80"/>
      <c r="H125" s="80"/>
      <c r="I125" s="80"/>
      <c r="J125" s="8"/>
    </row>
    <row r="126" spans="1:10" ht="21" customHeight="1" x14ac:dyDescent="0.2">
      <c r="A126" s="304"/>
      <c r="B126" s="23" t="s">
        <v>244</v>
      </c>
      <c r="C126" s="111" t="s">
        <v>41</v>
      </c>
      <c r="D126" s="194">
        <f>'Schedule No. 1.1'!E126</f>
        <v>12</v>
      </c>
      <c r="E126" s="80"/>
      <c r="F126" s="80"/>
      <c r="G126" s="80"/>
      <c r="H126" s="80"/>
      <c r="I126" s="80"/>
      <c r="J126" s="8"/>
    </row>
    <row r="127" spans="1:10" ht="22.25" customHeight="1" x14ac:dyDescent="0.2">
      <c r="A127" s="303" t="s">
        <v>91</v>
      </c>
      <c r="B127" s="23" t="s">
        <v>245</v>
      </c>
      <c r="C127" s="111" t="s">
        <v>41</v>
      </c>
      <c r="D127" s="194">
        <f>'Schedule No. 1.1'!E127</f>
        <v>12</v>
      </c>
      <c r="E127" s="80"/>
      <c r="F127" s="80"/>
      <c r="G127" s="80"/>
      <c r="H127" s="80"/>
      <c r="I127" s="80"/>
      <c r="J127" s="8"/>
    </row>
    <row r="128" spans="1:10" ht="22.25" customHeight="1" x14ac:dyDescent="0.2">
      <c r="A128" s="304"/>
      <c r="B128" s="23" t="s">
        <v>246</v>
      </c>
      <c r="C128" s="111" t="s">
        <v>41</v>
      </c>
      <c r="D128" s="194">
        <f>'Schedule No. 1.1'!E128</f>
        <v>12</v>
      </c>
      <c r="E128" s="80"/>
      <c r="F128" s="80"/>
      <c r="G128" s="80"/>
      <c r="H128" s="80"/>
      <c r="I128" s="80"/>
      <c r="J128" s="8"/>
    </row>
    <row r="129" spans="1:10" ht="26" x14ac:dyDescent="0.2">
      <c r="A129" s="111" t="s">
        <v>248</v>
      </c>
      <c r="B129" s="23" t="s">
        <v>247</v>
      </c>
      <c r="C129" s="111"/>
      <c r="D129" s="194"/>
      <c r="E129" s="80"/>
      <c r="F129" s="80"/>
      <c r="G129" s="80"/>
      <c r="H129" s="80"/>
      <c r="I129" s="80"/>
      <c r="J129" s="8"/>
    </row>
    <row r="130" spans="1:10" x14ac:dyDescent="0.2">
      <c r="A130" s="111" t="s">
        <v>97</v>
      </c>
      <c r="B130" s="23" t="s">
        <v>98</v>
      </c>
      <c r="C130" s="111" t="s">
        <v>92</v>
      </c>
      <c r="D130" s="194">
        <f>'Schedule No. 1.1'!E130</f>
        <v>3</v>
      </c>
      <c r="E130" s="80"/>
      <c r="F130" s="80"/>
      <c r="G130" s="80"/>
      <c r="H130" s="80"/>
      <c r="I130" s="80"/>
      <c r="J130" s="8"/>
    </row>
    <row r="131" spans="1:10" x14ac:dyDescent="0.2">
      <c r="A131" s="111" t="s">
        <v>99</v>
      </c>
      <c r="B131" s="23" t="s">
        <v>100</v>
      </c>
      <c r="C131" s="111" t="s">
        <v>92</v>
      </c>
      <c r="D131" s="194">
        <f>'Schedule No. 1.1'!E131</f>
        <v>3</v>
      </c>
      <c r="E131" s="80"/>
      <c r="F131" s="80"/>
      <c r="G131" s="80"/>
      <c r="H131" s="80"/>
      <c r="I131" s="80"/>
      <c r="J131" s="8"/>
    </row>
    <row r="132" spans="1:10" x14ac:dyDescent="0.2">
      <c r="A132" s="111" t="s">
        <v>101</v>
      </c>
      <c r="B132" s="23" t="s">
        <v>102</v>
      </c>
      <c r="C132" s="111" t="s">
        <v>92</v>
      </c>
      <c r="D132" s="194">
        <f>'Schedule No. 1.1'!E132</f>
        <v>5</v>
      </c>
      <c r="E132" s="80"/>
      <c r="F132" s="80"/>
      <c r="G132" s="80"/>
      <c r="H132" s="80"/>
      <c r="I132" s="80"/>
      <c r="J132" s="8"/>
    </row>
    <row r="133" spans="1:10" x14ac:dyDescent="0.2">
      <c r="A133" s="112">
        <v>3.2</v>
      </c>
      <c r="B133" s="112" t="s">
        <v>376</v>
      </c>
      <c r="C133" s="111"/>
      <c r="D133" s="194"/>
      <c r="E133" s="80"/>
      <c r="F133" s="80"/>
      <c r="G133" s="80"/>
      <c r="H133" s="80"/>
      <c r="I133" s="80"/>
      <c r="J133" s="8"/>
    </row>
    <row r="134" spans="1:10" ht="26" x14ac:dyDescent="0.2">
      <c r="A134" s="303" t="s">
        <v>115</v>
      </c>
      <c r="B134" s="102" t="s">
        <v>383</v>
      </c>
      <c r="C134" s="180" t="s">
        <v>41</v>
      </c>
      <c r="D134" s="194">
        <f>'Schedule No. 1.1'!E134</f>
        <v>18</v>
      </c>
      <c r="E134" s="80"/>
      <c r="F134" s="80"/>
      <c r="G134" s="80"/>
      <c r="H134" s="80"/>
      <c r="I134" s="80"/>
      <c r="J134" s="8"/>
    </row>
    <row r="135" spans="1:10" ht="39" x14ac:dyDescent="0.2">
      <c r="A135" s="304"/>
      <c r="B135" s="102" t="s">
        <v>384</v>
      </c>
      <c r="C135" s="180" t="s">
        <v>41</v>
      </c>
      <c r="D135" s="194">
        <f>'Schedule No. 1.1'!E135</f>
        <v>18</v>
      </c>
      <c r="E135" s="80"/>
      <c r="F135" s="80"/>
      <c r="G135" s="80"/>
      <c r="H135" s="80"/>
      <c r="I135" s="80"/>
      <c r="J135" s="8"/>
    </row>
    <row r="136" spans="1:10" ht="26" x14ac:dyDescent="0.2">
      <c r="A136" s="303" t="s">
        <v>116</v>
      </c>
      <c r="B136" s="102" t="s">
        <v>385</v>
      </c>
      <c r="C136" s="180" t="s">
        <v>41</v>
      </c>
      <c r="D136" s="194">
        <f>'Schedule No. 1.1'!E136</f>
        <v>36</v>
      </c>
      <c r="E136" s="80"/>
      <c r="F136" s="80"/>
      <c r="G136" s="80"/>
      <c r="H136" s="80"/>
      <c r="I136" s="80"/>
      <c r="J136" s="8"/>
    </row>
    <row r="137" spans="1:10" ht="39" x14ac:dyDescent="0.2">
      <c r="A137" s="304"/>
      <c r="B137" s="102" t="s">
        <v>386</v>
      </c>
      <c r="C137" s="180" t="s">
        <v>41</v>
      </c>
      <c r="D137" s="194">
        <f>'Schedule No. 1.1'!E137</f>
        <v>36</v>
      </c>
      <c r="E137" s="80"/>
      <c r="F137" s="80"/>
      <c r="G137" s="80"/>
      <c r="H137" s="80"/>
      <c r="I137" s="80"/>
      <c r="J137" s="8"/>
    </row>
    <row r="138" spans="1:10" ht="15" customHeight="1" x14ac:dyDescent="0.2">
      <c r="A138" s="112">
        <v>4</v>
      </c>
      <c r="B138" s="314" t="s">
        <v>46</v>
      </c>
      <c r="C138" s="315"/>
      <c r="D138" s="315"/>
      <c r="E138" s="316"/>
      <c r="F138" s="113"/>
      <c r="G138" s="113"/>
      <c r="H138" s="113"/>
      <c r="I138" s="113"/>
      <c r="J138" s="45"/>
    </row>
    <row r="139" spans="1:10" ht="15" customHeight="1" x14ac:dyDescent="0.2">
      <c r="A139" s="112">
        <v>4.0999999999999996</v>
      </c>
      <c r="B139" s="195" t="s">
        <v>387</v>
      </c>
      <c r="C139" s="172"/>
      <c r="D139" s="172"/>
      <c r="E139" s="173"/>
      <c r="F139" s="113"/>
      <c r="G139" s="113"/>
      <c r="H139" s="113"/>
      <c r="I139" s="113"/>
      <c r="J139" s="45"/>
    </row>
    <row r="140" spans="1:10" ht="26" x14ac:dyDescent="0.2">
      <c r="A140" s="267" t="s">
        <v>379</v>
      </c>
      <c r="B140" s="233" t="s">
        <v>47</v>
      </c>
      <c r="C140" s="260" t="s">
        <v>44</v>
      </c>
      <c r="D140" s="260">
        <f>'Schedule No. 1.1'!E140</f>
        <v>214</v>
      </c>
      <c r="E140" s="80"/>
      <c r="F140" s="80"/>
      <c r="G140" s="80"/>
      <c r="H140" s="80"/>
      <c r="I140" s="80"/>
      <c r="J140" s="8"/>
    </row>
    <row r="141" spans="1:10" ht="26" x14ac:dyDescent="0.2">
      <c r="A141" s="267" t="s">
        <v>380</v>
      </c>
      <c r="B141" s="233" t="s">
        <v>48</v>
      </c>
      <c r="C141" s="260" t="s">
        <v>44</v>
      </c>
      <c r="D141" s="260">
        <f>'Schedule No. 1.1'!E141</f>
        <v>218</v>
      </c>
      <c r="E141" s="80"/>
      <c r="F141" s="80"/>
      <c r="G141" s="80"/>
      <c r="H141" s="80"/>
      <c r="I141" s="80"/>
      <c r="J141" s="8"/>
    </row>
    <row r="142" spans="1:10" x14ac:dyDescent="0.2">
      <c r="A142" s="111">
        <v>4.2</v>
      </c>
      <c r="B142" s="106" t="s">
        <v>376</v>
      </c>
      <c r="C142" s="111"/>
      <c r="D142" s="111"/>
      <c r="E142" s="80"/>
      <c r="F142" s="80"/>
      <c r="G142" s="80"/>
      <c r="H142" s="80"/>
      <c r="I142" s="80"/>
      <c r="J142" s="8"/>
    </row>
    <row r="143" spans="1:10" ht="26" x14ac:dyDescent="0.2">
      <c r="A143" s="111" t="s">
        <v>381</v>
      </c>
      <c r="B143" s="23" t="s">
        <v>47</v>
      </c>
      <c r="C143" s="111" t="s">
        <v>44</v>
      </c>
      <c r="D143" s="111">
        <f>'Schedule No. 1.1'!E143</f>
        <v>6</v>
      </c>
      <c r="E143" s="80"/>
      <c r="F143" s="80"/>
      <c r="G143" s="80"/>
      <c r="H143" s="80"/>
      <c r="I143" s="80"/>
      <c r="J143" s="8"/>
    </row>
    <row r="144" spans="1:10" ht="26" x14ac:dyDescent="0.2">
      <c r="A144" s="111" t="s">
        <v>382</v>
      </c>
      <c r="B144" s="23" t="s">
        <v>48</v>
      </c>
      <c r="C144" s="111" t="s">
        <v>44</v>
      </c>
      <c r="D144" s="111">
        <f>'Schedule No. 1.1'!E144</f>
        <v>12</v>
      </c>
      <c r="E144" s="80"/>
      <c r="F144" s="80"/>
      <c r="G144" s="80"/>
      <c r="H144" s="80"/>
      <c r="I144" s="80"/>
      <c r="J144" s="8"/>
    </row>
    <row r="145" spans="1:10" x14ac:dyDescent="0.2">
      <c r="A145" s="112">
        <v>5</v>
      </c>
      <c r="B145" s="113" t="s">
        <v>49</v>
      </c>
      <c r="C145" s="113"/>
      <c r="D145" s="111"/>
      <c r="E145" s="113"/>
      <c r="F145" s="113"/>
      <c r="G145" s="113"/>
      <c r="H145" s="113"/>
      <c r="I145" s="113"/>
      <c r="J145" s="45"/>
    </row>
    <row r="146" spans="1:10" x14ac:dyDescent="0.2">
      <c r="A146" s="112">
        <v>5.0999999999999996</v>
      </c>
      <c r="B146" s="113" t="s">
        <v>387</v>
      </c>
      <c r="C146" s="113"/>
      <c r="D146" s="111"/>
      <c r="E146" s="113"/>
      <c r="F146" s="113"/>
      <c r="G146" s="113"/>
      <c r="H146" s="113"/>
      <c r="I146" s="113"/>
      <c r="J146" s="45"/>
    </row>
    <row r="147" spans="1:10" x14ac:dyDescent="0.2">
      <c r="A147" s="260" t="s">
        <v>272</v>
      </c>
      <c r="B147" s="233" t="s">
        <v>50</v>
      </c>
      <c r="C147" s="260" t="s">
        <v>51</v>
      </c>
      <c r="D147" s="260">
        <f>'Schedule No. 1.1'!E147</f>
        <v>333</v>
      </c>
      <c r="E147" s="80"/>
      <c r="F147" s="80"/>
      <c r="G147" s="80"/>
      <c r="H147" s="80"/>
      <c r="I147" s="80"/>
      <c r="J147" s="8"/>
    </row>
    <row r="148" spans="1:10" x14ac:dyDescent="0.2">
      <c r="A148" s="260" t="s">
        <v>273</v>
      </c>
      <c r="B148" s="233" t="s">
        <v>52</v>
      </c>
      <c r="C148" s="260" t="s">
        <v>51</v>
      </c>
      <c r="D148" s="260">
        <f>'Schedule No. 1.1'!E148</f>
        <v>333</v>
      </c>
      <c r="E148" s="80"/>
      <c r="F148" s="80"/>
      <c r="G148" s="80"/>
      <c r="H148" s="80"/>
      <c r="I148" s="80"/>
      <c r="J148" s="8"/>
    </row>
    <row r="149" spans="1:10" x14ac:dyDescent="0.2">
      <c r="A149" s="260" t="s">
        <v>274</v>
      </c>
      <c r="B149" s="233" t="s">
        <v>53</v>
      </c>
      <c r="C149" s="260" t="s">
        <v>51</v>
      </c>
      <c r="D149" s="260">
        <f>'Schedule No. 1.1'!E149</f>
        <v>333</v>
      </c>
      <c r="E149" s="80"/>
      <c r="F149" s="80"/>
      <c r="G149" s="80"/>
      <c r="H149" s="80"/>
      <c r="I149" s="80"/>
      <c r="J149" s="8"/>
    </row>
    <row r="150" spans="1:10" x14ac:dyDescent="0.2">
      <c r="A150" s="260" t="s">
        <v>859</v>
      </c>
      <c r="B150" s="233" t="s">
        <v>54</v>
      </c>
      <c r="C150" s="260" t="s">
        <v>51</v>
      </c>
      <c r="D150" s="260">
        <f>'Schedule No. 1.1'!E150</f>
        <v>333</v>
      </c>
      <c r="E150" s="80"/>
      <c r="F150" s="80"/>
      <c r="G150" s="80"/>
      <c r="H150" s="80"/>
      <c r="I150" s="80"/>
      <c r="J150" s="8"/>
    </row>
    <row r="151" spans="1:10" x14ac:dyDescent="0.2">
      <c r="A151" s="260" t="s">
        <v>860</v>
      </c>
      <c r="B151" s="233" t="s">
        <v>575</v>
      </c>
      <c r="C151" s="260" t="s">
        <v>55</v>
      </c>
      <c r="D151" s="260">
        <f>'Schedule No. 1.1'!E151</f>
        <v>300</v>
      </c>
      <c r="E151" s="80"/>
      <c r="F151" s="80"/>
      <c r="G151" s="80"/>
      <c r="H151" s="80"/>
      <c r="I151" s="80"/>
      <c r="J151" s="8"/>
    </row>
    <row r="152" spans="1:10" x14ac:dyDescent="0.2">
      <c r="A152" s="112">
        <v>5.2</v>
      </c>
      <c r="B152" s="106" t="s">
        <v>376</v>
      </c>
      <c r="C152" s="111"/>
      <c r="D152" s="111"/>
      <c r="E152" s="80"/>
      <c r="F152" s="80"/>
      <c r="G152" s="80"/>
      <c r="H152" s="80"/>
      <c r="I152" s="80"/>
      <c r="J152" s="8"/>
    </row>
    <row r="153" spans="1:10" x14ac:dyDescent="0.2">
      <c r="A153" s="111" t="s">
        <v>275</v>
      </c>
      <c r="B153" s="23" t="s">
        <v>50</v>
      </c>
      <c r="C153" s="111" t="s">
        <v>51</v>
      </c>
      <c r="D153" s="111">
        <f>'Schedule No. 1.1'!E153</f>
        <v>5</v>
      </c>
      <c r="E153" s="80"/>
      <c r="F153" s="80"/>
      <c r="G153" s="80"/>
      <c r="H153" s="80"/>
      <c r="I153" s="80"/>
      <c r="J153" s="8"/>
    </row>
    <row r="154" spans="1:10" x14ac:dyDescent="0.2">
      <c r="A154" s="111" t="s">
        <v>360</v>
      </c>
      <c r="B154" s="23" t="s">
        <v>52</v>
      </c>
      <c r="C154" s="111" t="s">
        <v>51</v>
      </c>
      <c r="D154" s="111">
        <f>'Schedule No. 1.1'!E154</f>
        <v>5</v>
      </c>
      <c r="E154" s="80"/>
      <c r="F154" s="80"/>
      <c r="G154" s="80"/>
      <c r="H154" s="80"/>
      <c r="I154" s="80"/>
      <c r="J154" s="8"/>
    </row>
    <row r="155" spans="1:10" x14ac:dyDescent="0.2">
      <c r="A155" s="111" t="s">
        <v>861</v>
      </c>
      <c r="B155" s="23" t="s">
        <v>53</v>
      </c>
      <c r="C155" s="111" t="s">
        <v>51</v>
      </c>
      <c r="D155" s="111">
        <f>'Schedule No. 1.1'!E155</f>
        <v>5</v>
      </c>
      <c r="E155" s="80"/>
      <c r="F155" s="80"/>
      <c r="G155" s="80"/>
      <c r="H155" s="80"/>
      <c r="I155" s="80"/>
      <c r="J155" s="8"/>
    </row>
    <row r="156" spans="1:10" x14ac:dyDescent="0.2">
      <c r="A156" s="111" t="s">
        <v>862</v>
      </c>
      <c r="B156" s="23" t="s">
        <v>54</v>
      </c>
      <c r="C156" s="111" t="s">
        <v>51</v>
      </c>
      <c r="D156" s="111">
        <f>'Schedule No. 1.1'!E156</f>
        <v>5</v>
      </c>
      <c r="E156" s="80"/>
      <c r="F156" s="80"/>
      <c r="G156" s="80"/>
      <c r="H156" s="80"/>
      <c r="I156" s="80"/>
      <c r="J156" s="8"/>
    </row>
    <row r="157" spans="1:10" x14ac:dyDescent="0.2">
      <c r="A157" s="111" t="s">
        <v>863</v>
      </c>
      <c r="B157" s="23" t="s">
        <v>575</v>
      </c>
      <c r="C157" s="111" t="s">
        <v>55</v>
      </c>
      <c r="D157" s="111">
        <f>'Schedule No. 1.1'!E157</f>
        <v>18</v>
      </c>
      <c r="E157" s="80"/>
      <c r="F157" s="80"/>
      <c r="G157" s="80"/>
      <c r="H157" s="80"/>
      <c r="I157" s="80"/>
      <c r="J157" s="8"/>
    </row>
    <row r="158" spans="1:10" x14ac:dyDescent="0.2">
      <c r="A158" s="112">
        <v>6</v>
      </c>
      <c r="B158" s="106" t="s">
        <v>56</v>
      </c>
      <c r="C158" s="111"/>
      <c r="D158" s="164"/>
      <c r="E158" s="80"/>
      <c r="F158" s="80"/>
      <c r="G158" s="80"/>
      <c r="H158" s="80"/>
      <c r="I158" s="80"/>
      <c r="J158" s="8"/>
    </row>
    <row r="159" spans="1:10" ht="26" x14ac:dyDescent="0.2">
      <c r="A159" s="112">
        <v>6.1</v>
      </c>
      <c r="B159" s="23" t="s">
        <v>250</v>
      </c>
      <c r="C159" s="111" t="s">
        <v>76</v>
      </c>
      <c r="D159" s="111">
        <f>'Schedule No. 1.1'!E159</f>
        <v>17</v>
      </c>
      <c r="E159" s="80"/>
      <c r="F159" s="80"/>
      <c r="G159" s="80"/>
      <c r="H159" s="80"/>
      <c r="I159" s="80"/>
      <c r="J159" s="8"/>
    </row>
    <row r="160" spans="1:10" ht="54.75" customHeight="1" x14ac:dyDescent="0.2">
      <c r="A160" s="112">
        <v>6.1</v>
      </c>
      <c r="B160" s="23" t="s">
        <v>251</v>
      </c>
      <c r="C160" s="111" t="s">
        <v>76</v>
      </c>
      <c r="D160" s="111">
        <f>'Schedule No. 1.1'!E160</f>
        <v>5</v>
      </c>
      <c r="E160" s="80"/>
      <c r="F160" s="80"/>
      <c r="G160" s="80"/>
      <c r="H160" s="80"/>
      <c r="I160" s="80"/>
      <c r="J160" s="8"/>
    </row>
    <row r="161" spans="1:10" ht="39" x14ac:dyDescent="0.2">
      <c r="A161" s="112">
        <v>6.1</v>
      </c>
      <c r="B161" s="23" t="s">
        <v>315</v>
      </c>
      <c r="C161" s="111" t="s">
        <v>92</v>
      </c>
      <c r="D161" s="111">
        <f>'Schedule No. 1.1'!E161</f>
        <v>30</v>
      </c>
      <c r="E161" s="80"/>
      <c r="F161" s="80"/>
      <c r="G161" s="80"/>
      <c r="H161" s="80"/>
      <c r="I161" s="80"/>
      <c r="J161" s="8"/>
    </row>
    <row r="162" spans="1:10" ht="24" customHeight="1" x14ac:dyDescent="0.2">
      <c r="A162" s="112">
        <v>6.1</v>
      </c>
      <c r="B162" s="23" t="s">
        <v>316</v>
      </c>
      <c r="C162" s="111" t="s">
        <v>92</v>
      </c>
      <c r="D162" s="111">
        <f>'Schedule No. 1.1'!E162</f>
        <v>17</v>
      </c>
      <c r="E162" s="80"/>
      <c r="F162" s="80"/>
      <c r="G162" s="80"/>
      <c r="H162" s="80"/>
      <c r="I162" s="80"/>
      <c r="J162" s="8"/>
    </row>
    <row r="163" spans="1:10" x14ac:dyDescent="0.2">
      <c r="A163" s="112">
        <v>6.1</v>
      </c>
      <c r="B163" s="23" t="s">
        <v>317</v>
      </c>
      <c r="C163" s="111" t="s">
        <v>92</v>
      </c>
      <c r="D163" s="111">
        <f>'Schedule No. 1.1'!E163</f>
        <v>15</v>
      </c>
      <c r="E163" s="80"/>
      <c r="F163" s="80"/>
      <c r="G163" s="80"/>
      <c r="H163" s="80"/>
      <c r="I163" s="80"/>
      <c r="J163" s="8"/>
    </row>
    <row r="164" spans="1:10" ht="26" x14ac:dyDescent="0.2">
      <c r="A164" s="270">
        <v>6.1</v>
      </c>
      <c r="B164" s="233" t="s">
        <v>318</v>
      </c>
      <c r="C164" s="260" t="s">
        <v>92</v>
      </c>
      <c r="D164" s="260">
        <f>'Schedule No. 1.1'!E164</f>
        <v>1248</v>
      </c>
      <c r="E164" s="80"/>
      <c r="F164" s="80"/>
      <c r="G164" s="80"/>
      <c r="H164" s="80"/>
      <c r="I164" s="80"/>
      <c r="J164" s="8"/>
    </row>
    <row r="165" spans="1:10" x14ac:dyDescent="0.2">
      <c r="A165" s="112">
        <v>7</v>
      </c>
      <c r="B165" s="113" t="s">
        <v>57</v>
      </c>
      <c r="C165" s="113"/>
      <c r="D165" s="113"/>
      <c r="E165" s="113"/>
      <c r="F165" s="113"/>
      <c r="G165" s="113"/>
      <c r="H165" s="113"/>
      <c r="I165" s="113"/>
      <c r="J165" s="45"/>
    </row>
    <row r="166" spans="1:10" x14ac:dyDescent="0.2">
      <c r="A166" s="112">
        <v>7.1</v>
      </c>
      <c r="B166" s="106" t="s">
        <v>256</v>
      </c>
      <c r="C166" s="111"/>
      <c r="D166" s="111"/>
      <c r="E166" s="80"/>
      <c r="F166" s="80"/>
      <c r="G166" s="80"/>
      <c r="H166" s="80"/>
      <c r="I166" s="80"/>
      <c r="J166" s="8"/>
    </row>
    <row r="167" spans="1:10" ht="39" x14ac:dyDescent="0.2">
      <c r="A167" s="81"/>
      <c r="B167" s="23" t="s">
        <v>257</v>
      </c>
      <c r="C167" s="111"/>
      <c r="D167" s="111"/>
      <c r="E167" s="80"/>
      <c r="F167" s="80"/>
      <c r="G167" s="80"/>
      <c r="H167" s="80"/>
      <c r="I167" s="80"/>
      <c r="J167" s="8"/>
    </row>
    <row r="168" spans="1:10" ht="26" x14ac:dyDescent="0.2">
      <c r="A168" s="81" t="s">
        <v>864</v>
      </c>
      <c r="B168" s="23" t="s">
        <v>349</v>
      </c>
      <c r="C168" s="111" t="s">
        <v>44</v>
      </c>
      <c r="D168" s="111">
        <f>'Schedule No. 1.1'!E168</f>
        <v>5</v>
      </c>
      <c r="E168" s="80"/>
      <c r="F168" s="80"/>
      <c r="G168" s="80"/>
      <c r="H168" s="80"/>
      <c r="I168" s="80"/>
      <c r="J168" s="8"/>
    </row>
    <row r="169" spans="1:10" ht="26" x14ac:dyDescent="0.2">
      <c r="A169" s="81" t="s">
        <v>865</v>
      </c>
      <c r="B169" s="23" t="s">
        <v>350</v>
      </c>
      <c r="C169" s="111" t="s">
        <v>44</v>
      </c>
      <c r="D169" s="111">
        <f>'Schedule No. 1.1'!E169</f>
        <v>10</v>
      </c>
      <c r="E169" s="80"/>
      <c r="F169" s="80"/>
      <c r="G169" s="80"/>
      <c r="H169" s="80"/>
      <c r="I169" s="80"/>
      <c r="J169" s="8"/>
    </row>
    <row r="170" spans="1:10" x14ac:dyDescent="0.2">
      <c r="A170" s="81" t="s">
        <v>866</v>
      </c>
      <c r="B170" s="23" t="s">
        <v>361</v>
      </c>
      <c r="C170" s="111" t="s">
        <v>44</v>
      </c>
      <c r="D170" s="111">
        <f>'Schedule No. 1.1'!E170</f>
        <v>20</v>
      </c>
      <c r="E170" s="80"/>
      <c r="F170" s="80"/>
      <c r="G170" s="80"/>
      <c r="H170" s="80"/>
      <c r="I170" s="80"/>
      <c r="J170" s="8"/>
    </row>
    <row r="171" spans="1:10" x14ac:dyDescent="0.2">
      <c r="A171" s="112">
        <v>7.2</v>
      </c>
      <c r="B171" s="106" t="s">
        <v>258</v>
      </c>
      <c r="C171" s="111"/>
      <c r="D171" s="111"/>
      <c r="E171" s="80"/>
      <c r="F171" s="80"/>
      <c r="G171" s="80"/>
      <c r="H171" s="80"/>
      <c r="I171" s="80"/>
      <c r="J171" s="8"/>
    </row>
    <row r="172" spans="1:10" x14ac:dyDescent="0.2">
      <c r="A172" s="81" t="s">
        <v>867</v>
      </c>
      <c r="B172" s="23" t="s">
        <v>351</v>
      </c>
      <c r="C172" s="111" t="s">
        <v>58</v>
      </c>
      <c r="D172" s="111">
        <f>'Schedule No. 1.1'!E172</f>
        <v>7</v>
      </c>
      <c r="E172" s="80"/>
      <c r="F172" s="80"/>
      <c r="G172" s="80"/>
      <c r="H172" s="80"/>
      <c r="I172" s="80"/>
      <c r="J172" s="8"/>
    </row>
    <row r="173" spans="1:10" x14ac:dyDescent="0.2">
      <c r="A173" s="81" t="s">
        <v>868</v>
      </c>
      <c r="B173" s="23" t="s">
        <v>348</v>
      </c>
      <c r="C173" s="111" t="s">
        <v>92</v>
      </c>
      <c r="D173" s="111">
        <f>'Schedule No. 1.1'!E173</f>
        <v>5</v>
      </c>
      <c r="E173" s="80"/>
      <c r="F173" s="80"/>
      <c r="G173" s="80"/>
      <c r="H173" s="80"/>
      <c r="I173" s="80"/>
      <c r="J173" s="8"/>
    </row>
    <row r="174" spans="1:10" x14ac:dyDescent="0.2">
      <c r="A174" s="81" t="s">
        <v>869</v>
      </c>
      <c r="B174" s="23" t="s">
        <v>352</v>
      </c>
      <c r="C174" s="111" t="s">
        <v>92</v>
      </c>
      <c r="D174" s="111">
        <f>'Schedule No. 1.1'!E174</f>
        <v>5</v>
      </c>
      <c r="E174" s="80"/>
      <c r="F174" s="80"/>
      <c r="G174" s="80"/>
      <c r="H174" s="80"/>
      <c r="I174" s="80"/>
      <c r="J174" s="8"/>
    </row>
    <row r="175" spans="1:10" x14ac:dyDescent="0.2">
      <c r="A175" s="81" t="s">
        <v>870</v>
      </c>
      <c r="B175" s="23" t="s">
        <v>362</v>
      </c>
      <c r="C175" s="111" t="s">
        <v>92</v>
      </c>
      <c r="D175" s="111">
        <f>'Schedule No. 1.1'!E175</f>
        <v>7</v>
      </c>
      <c r="E175" s="80"/>
      <c r="F175" s="80"/>
      <c r="G175" s="80"/>
      <c r="H175" s="80"/>
      <c r="I175" s="80"/>
      <c r="J175" s="8"/>
    </row>
    <row r="176" spans="1:10" x14ac:dyDescent="0.2">
      <c r="A176" s="81" t="s">
        <v>871</v>
      </c>
      <c r="B176" s="23" t="s">
        <v>363</v>
      </c>
      <c r="C176" s="111" t="s">
        <v>92</v>
      </c>
      <c r="D176" s="111">
        <f>'Schedule No. 1.1'!E176</f>
        <v>7</v>
      </c>
      <c r="E176" s="80"/>
      <c r="F176" s="80"/>
      <c r="G176" s="80"/>
      <c r="H176" s="80"/>
      <c r="I176" s="80"/>
      <c r="J176" s="8"/>
    </row>
    <row r="177" spans="1:10" x14ac:dyDescent="0.2">
      <c r="A177" s="81" t="s">
        <v>872</v>
      </c>
      <c r="B177" s="23" t="s">
        <v>264</v>
      </c>
      <c r="C177" s="111" t="s">
        <v>58</v>
      </c>
      <c r="D177" s="111">
        <f>'Schedule No. 1.1'!E177</f>
        <v>10</v>
      </c>
      <c r="E177" s="80"/>
      <c r="F177" s="80"/>
      <c r="G177" s="80"/>
      <c r="H177" s="80"/>
      <c r="I177" s="80"/>
      <c r="J177" s="8"/>
    </row>
    <row r="178" spans="1:10" x14ac:dyDescent="0.2">
      <c r="A178" s="81" t="s">
        <v>873</v>
      </c>
      <c r="B178" s="23" t="s">
        <v>265</v>
      </c>
      <c r="C178" s="111" t="s">
        <v>92</v>
      </c>
      <c r="D178" s="111">
        <f>'Schedule No. 1.1'!E178</f>
        <v>12</v>
      </c>
      <c r="E178" s="80"/>
      <c r="F178" s="80"/>
      <c r="G178" s="80"/>
      <c r="H178" s="80"/>
      <c r="I178" s="80"/>
      <c r="J178" s="8"/>
    </row>
    <row r="179" spans="1:10" x14ac:dyDescent="0.2">
      <c r="A179" s="81" t="s">
        <v>874</v>
      </c>
      <c r="B179" s="23" t="s">
        <v>266</v>
      </c>
      <c r="C179" s="111" t="s">
        <v>92</v>
      </c>
      <c r="D179" s="111">
        <f>'Schedule No. 1.1'!E179</f>
        <v>12</v>
      </c>
      <c r="E179" s="80"/>
      <c r="F179" s="80"/>
      <c r="G179" s="80"/>
      <c r="H179" s="80"/>
      <c r="I179" s="80"/>
      <c r="J179" s="8"/>
    </row>
    <row r="180" spans="1:10" x14ac:dyDescent="0.2">
      <c r="A180" s="81" t="s">
        <v>875</v>
      </c>
      <c r="B180" s="23" t="s">
        <v>267</v>
      </c>
      <c r="C180" s="111" t="s">
        <v>92</v>
      </c>
      <c r="D180" s="111">
        <f>'Schedule No. 1.1'!E180</f>
        <v>15</v>
      </c>
      <c r="E180" s="80"/>
      <c r="F180" s="80"/>
      <c r="G180" s="80"/>
      <c r="H180" s="80"/>
      <c r="I180" s="80"/>
      <c r="J180" s="8"/>
    </row>
    <row r="181" spans="1:10" ht="18" customHeight="1" x14ac:dyDescent="0.2">
      <c r="A181" s="112">
        <v>7.3</v>
      </c>
      <c r="B181" s="106" t="s">
        <v>268</v>
      </c>
      <c r="C181" s="111" t="s">
        <v>92</v>
      </c>
      <c r="D181" s="111">
        <f>'Schedule No. 1.1'!E181</f>
        <v>1</v>
      </c>
      <c r="E181" s="80"/>
      <c r="F181" s="80"/>
      <c r="G181" s="80"/>
      <c r="H181" s="80"/>
      <c r="I181" s="80"/>
      <c r="J181" s="8"/>
    </row>
    <row r="182" spans="1:10" ht="43.25" customHeight="1" x14ac:dyDescent="0.2">
      <c r="A182" s="112">
        <v>7.4</v>
      </c>
      <c r="B182" s="106" t="s">
        <v>269</v>
      </c>
      <c r="C182" s="111" t="s">
        <v>92</v>
      </c>
      <c r="D182" s="111">
        <f>'Schedule No. 1.1'!E182</f>
        <v>2</v>
      </c>
      <c r="E182" s="80"/>
      <c r="F182" s="80"/>
      <c r="G182" s="80"/>
      <c r="H182" s="80"/>
      <c r="I182" s="80"/>
      <c r="J182" s="8"/>
    </row>
    <row r="183" spans="1:10" ht="15.75" customHeight="1" x14ac:dyDescent="0.2">
      <c r="A183" s="311" t="s">
        <v>195</v>
      </c>
      <c r="B183" s="312"/>
      <c r="C183" s="312"/>
      <c r="D183" s="312"/>
      <c r="E183" s="313"/>
      <c r="F183" s="112"/>
      <c r="G183" s="112"/>
      <c r="H183" s="112"/>
      <c r="I183" s="80"/>
      <c r="J183" s="8"/>
    </row>
    <row r="184" spans="1:10" ht="16" thickBot="1" x14ac:dyDescent="0.25">
      <c r="D184"/>
    </row>
    <row r="185" spans="1:10" x14ac:dyDescent="0.2">
      <c r="E185" s="13"/>
      <c r="F185" s="47"/>
    </row>
    <row r="186" spans="1:10" x14ac:dyDescent="0.2">
      <c r="E186" s="15" t="s">
        <v>181</v>
      </c>
      <c r="F186" s="34"/>
      <c r="G186" s="34"/>
      <c r="H186" s="34"/>
    </row>
    <row r="187" spans="1:10" x14ac:dyDescent="0.2">
      <c r="E187" s="17"/>
      <c r="F187" s="48"/>
      <c r="G187" s="48"/>
      <c r="H187" s="48"/>
    </row>
    <row r="188" spans="1:10" x14ac:dyDescent="0.2">
      <c r="E188" s="15" t="s">
        <v>182</v>
      </c>
      <c r="F188" s="34"/>
      <c r="G188" s="34"/>
      <c r="H188" s="34"/>
    </row>
    <row r="189" spans="1:10" ht="16" thickBot="1" x14ac:dyDescent="0.25">
      <c r="E189" s="19"/>
      <c r="F189" s="49"/>
      <c r="G189" s="34"/>
      <c r="H189" s="34"/>
    </row>
    <row r="190" spans="1:10" ht="22.5" customHeight="1" x14ac:dyDescent="0.2">
      <c r="B190" s="322" t="s">
        <v>93</v>
      </c>
      <c r="C190" s="322"/>
      <c r="D190" s="322"/>
      <c r="E190" s="322"/>
      <c r="F190" s="50"/>
      <c r="G190" s="50"/>
      <c r="H190" s="50"/>
    </row>
    <row r="191" spans="1:10" ht="15" customHeight="1" x14ac:dyDescent="0.2">
      <c r="B191" s="322" t="s">
        <v>94</v>
      </c>
      <c r="C191" s="322"/>
      <c r="D191" s="322"/>
      <c r="E191" s="322"/>
      <c r="F191" s="50"/>
      <c r="G191" s="50"/>
      <c r="H191" s="50"/>
    </row>
    <row r="192" spans="1:10" ht="42" customHeight="1" x14ac:dyDescent="0.2">
      <c r="B192" s="323" t="s">
        <v>95</v>
      </c>
      <c r="C192" s="323"/>
      <c r="D192" s="323"/>
      <c r="E192" s="323"/>
      <c r="F192" s="51"/>
      <c r="G192" s="51"/>
      <c r="H192" s="51"/>
    </row>
    <row r="193" spans="1:8" ht="14.75" customHeight="1" x14ac:dyDescent="0.2">
      <c r="B193" s="324"/>
      <c r="C193" s="324"/>
      <c r="D193" s="324"/>
      <c r="E193" s="52"/>
      <c r="F193" s="52"/>
      <c r="G193" s="52"/>
      <c r="H193" s="52"/>
    </row>
    <row r="194" spans="1:8" x14ac:dyDescent="0.2">
      <c r="A194" s="53" t="s">
        <v>183</v>
      </c>
      <c r="B194" s="48"/>
      <c r="C194" s="54"/>
      <c r="D194" s="55"/>
      <c r="E194" s="48"/>
      <c r="F194" s="48"/>
      <c r="G194" s="48"/>
      <c r="H194" s="48"/>
    </row>
    <row r="195" spans="1:8" x14ac:dyDescent="0.2">
      <c r="A195" s="56" t="s">
        <v>184</v>
      </c>
      <c r="B195" s="57" t="s">
        <v>185</v>
      </c>
      <c r="C195" s="319" t="s">
        <v>187</v>
      </c>
      <c r="D195" s="320"/>
      <c r="E195" s="320"/>
      <c r="F195" s="320"/>
      <c r="G195" s="55"/>
      <c r="H195" s="55"/>
    </row>
    <row r="196" spans="1:8" x14ac:dyDescent="0.2">
      <c r="A196" s="58"/>
      <c r="B196" s="59"/>
      <c r="C196" s="60"/>
      <c r="D196" s="61"/>
      <c r="E196" s="62"/>
      <c r="F196" s="62"/>
      <c r="G196" s="48"/>
      <c r="H196" s="48"/>
    </row>
    <row r="197" spans="1:8" x14ac:dyDescent="0.2">
      <c r="A197" s="64"/>
      <c r="B197" s="65"/>
      <c r="C197" s="66"/>
      <c r="D197" s="67"/>
      <c r="E197" s="68"/>
      <c r="F197" s="68"/>
      <c r="G197" s="48"/>
      <c r="H197" s="48"/>
    </row>
    <row r="198" spans="1:8" x14ac:dyDescent="0.2">
      <c r="A198" s="64"/>
      <c r="B198" s="65"/>
      <c r="C198" s="66"/>
      <c r="D198" s="67"/>
      <c r="E198" s="68"/>
      <c r="F198" s="68"/>
      <c r="G198" s="48"/>
      <c r="H198" s="48"/>
    </row>
    <row r="199" spans="1:8" x14ac:dyDescent="0.2">
      <c r="A199" s="70"/>
      <c r="B199" s="71"/>
      <c r="C199" s="72"/>
      <c r="D199" s="73"/>
      <c r="E199" s="74"/>
      <c r="F199" s="74"/>
      <c r="G199" s="48"/>
      <c r="H199" s="48"/>
    </row>
  </sheetData>
  <mergeCells count="28">
    <mergeCell ref="A1:I1"/>
    <mergeCell ref="A2:I2"/>
    <mergeCell ref="A3:A5"/>
    <mergeCell ref="B3:B5"/>
    <mergeCell ref="C3:C5"/>
    <mergeCell ref="D3:D5"/>
    <mergeCell ref="E3:F4"/>
    <mergeCell ref="I3:I4"/>
    <mergeCell ref="G3:H4"/>
    <mergeCell ref="A136:A137"/>
    <mergeCell ref="A7:I7"/>
    <mergeCell ref="A8:I8"/>
    <mergeCell ref="B108:C108"/>
    <mergeCell ref="B115:F115"/>
    <mergeCell ref="A117:A118"/>
    <mergeCell ref="A119:A120"/>
    <mergeCell ref="A121:A122"/>
    <mergeCell ref="A123:A124"/>
    <mergeCell ref="A125:A126"/>
    <mergeCell ref="A127:A128"/>
    <mergeCell ref="A134:A135"/>
    <mergeCell ref="C195:F195"/>
    <mergeCell ref="B138:E138"/>
    <mergeCell ref="A183:E183"/>
    <mergeCell ref="B190:E190"/>
    <mergeCell ref="B191:E191"/>
    <mergeCell ref="B192:E192"/>
    <mergeCell ref="B193:D193"/>
  </mergeCells>
  <phoneticPr fontId="23" type="noConversion"/>
  <printOptions horizontalCentered="1"/>
  <pageMargins left="0.7" right="0.7" top="1" bottom="0.5" header="0.7" footer="0.3"/>
  <pageSetup paperSize="9" scale="75" fitToHeight="0" orientation="landscape" r:id="rId1"/>
  <headerFooter>
    <oddHeader xml:space="preserve">&amp;C&amp;"Calibri,Regular"&amp;K000000
</oddHeader>
    <oddFooter>&amp;C&amp;"Calibri,Regular"&amp;K0000002.1-&amp;P</oddFooter>
  </headerFooter>
  <rowBreaks count="1" manualBreakCount="1">
    <brk id="170"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73"/>
  <sheetViews>
    <sheetView topLeftCell="A154" zoomScale="110" zoomScaleNormal="110" zoomScaleSheetLayoutView="160" zoomScalePageLayoutView="90" workbookViewId="0">
      <selection activeCell="A86" sqref="A86:XFD88"/>
    </sheetView>
  </sheetViews>
  <sheetFormatPr baseColWidth="10" defaultColWidth="8.6640625" defaultRowHeight="15" x14ac:dyDescent="0.2"/>
  <cols>
    <col min="1" max="1" width="14.33203125" customWidth="1"/>
    <col min="2" max="2" width="49" customWidth="1"/>
    <col min="3" max="3" width="12.6640625" customWidth="1"/>
    <col min="4" max="4" width="8.6640625" customWidth="1"/>
    <col min="5" max="5" width="9.33203125" style="46" customWidth="1"/>
    <col min="6" max="6" width="14.1640625" customWidth="1"/>
    <col min="7" max="7" width="7.33203125" customWidth="1"/>
    <col min="8" max="8" width="11.33203125" customWidth="1"/>
    <col min="9" max="9" width="16.33203125" customWidth="1"/>
    <col min="10" max="11" width="18.6640625" customWidth="1"/>
  </cols>
  <sheetData>
    <row r="1" spans="1:11" ht="74.25" customHeight="1" thickBot="1" x14ac:dyDescent="0.25">
      <c r="A1" s="285" t="s">
        <v>847</v>
      </c>
      <c r="B1" s="286"/>
      <c r="C1" s="286"/>
      <c r="D1" s="286"/>
      <c r="E1" s="286"/>
      <c r="F1" s="286"/>
      <c r="G1" s="286"/>
      <c r="H1" s="286"/>
      <c r="I1" s="287"/>
      <c r="J1" s="35"/>
      <c r="K1" s="35"/>
    </row>
    <row r="2" spans="1:11" ht="40.5" customHeight="1" thickBot="1" x14ac:dyDescent="0.25">
      <c r="A2" s="288" t="s">
        <v>693</v>
      </c>
      <c r="B2" s="289"/>
      <c r="C2" s="289"/>
      <c r="D2" s="289"/>
      <c r="E2" s="289"/>
      <c r="F2" s="289"/>
      <c r="G2" s="289"/>
      <c r="H2" s="289"/>
      <c r="I2" s="290"/>
      <c r="J2" s="35"/>
      <c r="K2" s="35"/>
    </row>
    <row r="3" spans="1:11" x14ac:dyDescent="0.2">
      <c r="A3" s="291" t="s">
        <v>0</v>
      </c>
      <c r="B3" s="294" t="s">
        <v>1</v>
      </c>
      <c r="C3" s="294" t="s">
        <v>576</v>
      </c>
      <c r="D3" s="294" t="s">
        <v>2</v>
      </c>
      <c r="E3" s="294" t="s">
        <v>3</v>
      </c>
      <c r="F3" s="297" t="s">
        <v>561</v>
      </c>
      <c r="G3" s="298"/>
      <c r="H3" s="294" t="s">
        <v>562</v>
      </c>
      <c r="I3" s="301" t="s">
        <v>191</v>
      </c>
      <c r="J3" s="36"/>
      <c r="K3" s="36"/>
    </row>
    <row r="4" spans="1:11" ht="18.75" customHeight="1" thickBot="1" x14ac:dyDescent="0.25">
      <c r="A4" s="292"/>
      <c r="B4" s="295"/>
      <c r="C4" s="295"/>
      <c r="D4" s="295"/>
      <c r="E4" s="295"/>
      <c r="F4" s="299"/>
      <c r="G4" s="300"/>
      <c r="H4" s="296"/>
      <c r="I4" s="302"/>
      <c r="J4" s="36"/>
      <c r="K4" s="36"/>
    </row>
    <row r="5" spans="1:11" ht="45.5" customHeight="1" thickBot="1" x14ac:dyDescent="0.25">
      <c r="A5" s="293"/>
      <c r="B5" s="296"/>
      <c r="C5" s="296"/>
      <c r="D5" s="296"/>
      <c r="E5" s="296"/>
      <c r="F5" s="175" t="s">
        <v>190</v>
      </c>
      <c r="G5" s="187" t="s">
        <v>193</v>
      </c>
      <c r="H5" s="175" t="s">
        <v>192</v>
      </c>
      <c r="I5" s="188" t="s">
        <v>189</v>
      </c>
      <c r="J5" s="36"/>
      <c r="K5" s="36"/>
    </row>
    <row r="6" spans="1:11" x14ac:dyDescent="0.2">
      <c r="A6" s="189">
        <v>1</v>
      </c>
      <c r="B6" s="187">
        <v>2</v>
      </c>
      <c r="C6" s="187" t="s">
        <v>8</v>
      </c>
      <c r="D6" s="187">
        <v>4</v>
      </c>
      <c r="E6" s="187">
        <v>5</v>
      </c>
      <c r="F6" s="190">
        <v>6</v>
      </c>
      <c r="G6" s="191">
        <v>7</v>
      </c>
      <c r="H6" s="190" t="s">
        <v>194</v>
      </c>
      <c r="I6" s="191">
        <v>9</v>
      </c>
      <c r="J6" s="36"/>
      <c r="K6" s="36"/>
    </row>
    <row r="7" spans="1:11" ht="17" customHeight="1" x14ac:dyDescent="0.2">
      <c r="A7" s="305" t="s">
        <v>825</v>
      </c>
      <c r="B7" s="306"/>
      <c r="C7" s="306"/>
      <c r="D7" s="306"/>
      <c r="E7" s="306"/>
      <c r="F7" s="306"/>
      <c r="G7" s="306"/>
      <c r="H7" s="306"/>
      <c r="I7" s="307"/>
      <c r="J7" s="37"/>
      <c r="K7" s="37"/>
    </row>
    <row r="8" spans="1:11" ht="27.5" customHeight="1" x14ac:dyDescent="0.2">
      <c r="A8" s="308" t="s">
        <v>365</v>
      </c>
      <c r="B8" s="309"/>
      <c r="C8" s="309"/>
      <c r="D8" s="309"/>
      <c r="E8" s="309"/>
      <c r="F8" s="309"/>
      <c r="G8" s="309"/>
      <c r="H8" s="309"/>
      <c r="I8" s="310"/>
      <c r="J8" s="37"/>
      <c r="K8" s="37"/>
    </row>
    <row r="9" spans="1:11" x14ac:dyDescent="0.2">
      <c r="A9" s="112">
        <v>1.1000000000000001</v>
      </c>
      <c r="B9" s="197" t="s">
        <v>202</v>
      </c>
      <c r="C9" s="197"/>
      <c r="D9" s="197"/>
      <c r="E9" s="197"/>
      <c r="F9" s="197"/>
      <c r="G9" s="197"/>
      <c r="H9" s="197"/>
      <c r="I9" s="243"/>
      <c r="J9" s="37"/>
      <c r="K9" s="37"/>
    </row>
    <row r="10" spans="1:11" x14ac:dyDescent="0.2">
      <c r="A10" s="46" t="s">
        <v>9</v>
      </c>
      <c r="B10" s="24" t="s">
        <v>205</v>
      </c>
      <c r="C10" s="106"/>
      <c r="D10" s="111" t="s">
        <v>92</v>
      </c>
      <c r="E10" s="111">
        <v>1</v>
      </c>
      <c r="F10" s="111"/>
      <c r="G10" s="106"/>
      <c r="H10" s="106"/>
      <c r="I10" s="106"/>
      <c r="J10" s="38"/>
      <c r="K10" s="38"/>
    </row>
    <row r="11" spans="1:11" x14ac:dyDescent="0.2">
      <c r="A11" s="46" t="s">
        <v>10</v>
      </c>
      <c r="B11" s="24" t="s">
        <v>207</v>
      </c>
      <c r="C11" s="80"/>
      <c r="D11" s="111" t="s">
        <v>92</v>
      </c>
      <c r="E11" s="111" t="s">
        <v>457</v>
      </c>
      <c r="F11" s="111"/>
      <c r="G11" s="80"/>
      <c r="H11" s="80"/>
      <c r="I11" s="80"/>
      <c r="J11" s="8"/>
      <c r="K11" s="8"/>
    </row>
    <row r="12" spans="1:11" x14ac:dyDescent="0.2">
      <c r="A12" s="46" t="s">
        <v>740</v>
      </c>
      <c r="B12" s="24" t="s">
        <v>208</v>
      </c>
      <c r="C12" s="80"/>
      <c r="D12" s="111" t="s">
        <v>92</v>
      </c>
      <c r="E12" s="111" t="s">
        <v>457</v>
      </c>
      <c r="F12" s="111"/>
      <c r="G12" s="80"/>
      <c r="H12" s="80"/>
      <c r="I12" s="80"/>
      <c r="J12" s="8"/>
      <c r="K12" s="8"/>
    </row>
    <row r="13" spans="1:11" x14ac:dyDescent="0.2">
      <c r="A13" s="46" t="s">
        <v>11</v>
      </c>
      <c r="B13" s="24" t="s">
        <v>209</v>
      </c>
      <c r="C13" s="80"/>
      <c r="D13" s="111" t="s">
        <v>92</v>
      </c>
      <c r="E13" s="111" t="s">
        <v>457</v>
      </c>
      <c r="F13" s="111"/>
      <c r="G13" s="80"/>
      <c r="H13" s="80"/>
      <c r="I13" s="80"/>
      <c r="J13" s="8"/>
      <c r="K13" s="8"/>
    </row>
    <row r="14" spans="1:11" x14ac:dyDescent="0.2">
      <c r="A14" s="46" t="s">
        <v>12</v>
      </c>
      <c r="B14" s="24" t="s">
        <v>210</v>
      </c>
      <c r="C14" s="80"/>
      <c r="D14" s="111" t="s">
        <v>92</v>
      </c>
      <c r="E14" s="111">
        <v>1</v>
      </c>
      <c r="F14" s="111"/>
      <c r="G14" s="80"/>
      <c r="H14" s="80"/>
      <c r="I14" s="80"/>
      <c r="J14" s="8"/>
      <c r="K14" s="8"/>
    </row>
    <row r="15" spans="1:11" x14ac:dyDescent="0.2">
      <c r="A15" s="46" t="s">
        <v>13</v>
      </c>
      <c r="B15" s="24" t="s">
        <v>211</v>
      </c>
      <c r="C15" s="80"/>
      <c r="D15" s="111" t="s">
        <v>92</v>
      </c>
      <c r="E15" s="111">
        <v>1</v>
      </c>
      <c r="F15" s="111"/>
      <c r="G15" s="80"/>
      <c r="H15" s="80"/>
      <c r="I15" s="80"/>
      <c r="J15" s="8"/>
      <c r="K15" s="8"/>
    </row>
    <row r="16" spans="1:11" x14ac:dyDescent="0.2">
      <c r="A16" s="46" t="s">
        <v>206</v>
      </c>
      <c r="B16" s="24" t="s">
        <v>212</v>
      </c>
      <c r="C16" s="80"/>
      <c r="D16" s="111" t="s">
        <v>92</v>
      </c>
      <c r="E16" s="111" t="s">
        <v>457</v>
      </c>
      <c r="F16" s="111"/>
      <c r="G16" s="80"/>
      <c r="H16" s="80"/>
      <c r="I16" s="80"/>
      <c r="J16" s="8"/>
      <c r="K16" s="8"/>
    </row>
    <row r="17" spans="1:11" x14ac:dyDescent="0.2">
      <c r="A17" s="46" t="s">
        <v>804</v>
      </c>
      <c r="B17" s="24" t="s">
        <v>308</v>
      </c>
      <c r="C17" s="80"/>
      <c r="D17" s="111" t="s">
        <v>92</v>
      </c>
      <c r="E17" s="167">
        <v>1</v>
      </c>
      <c r="F17" s="167"/>
      <c r="G17" s="80"/>
      <c r="H17" s="80"/>
      <c r="I17" s="80"/>
      <c r="J17" s="8"/>
      <c r="K17" s="8"/>
    </row>
    <row r="18" spans="1:11" x14ac:dyDescent="0.2">
      <c r="A18" s="112">
        <v>1.2</v>
      </c>
      <c r="B18" s="113" t="s">
        <v>203</v>
      </c>
      <c r="C18" s="113"/>
      <c r="D18" s="113"/>
      <c r="E18" s="113"/>
      <c r="F18" s="113"/>
      <c r="G18" s="113"/>
      <c r="H18" s="113"/>
      <c r="I18" s="80"/>
      <c r="J18" s="86">
        <f>SUM(E10:E17)</f>
        <v>4</v>
      </c>
      <c r="K18" s="86">
        <f>SUM(F10:F17)</f>
        <v>0</v>
      </c>
    </row>
    <row r="19" spans="1:11" x14ac:dyDescent="0.2">
      <c r="A19" s="111" t="s">
        <v>14</v>
      </c>
      <c r="B19" s="24" t="s">
        <v>213</v>
      </c>
      <c r="C19" s="80"/>
      <c r="D19" s="111" t="s">
        <v>92</v>
      </c>
      <c r="E19" s="111">
        <v>1</v>
      </c>
      <c r="F19" s="200"/>
      <c r="G19" s="80"/>
      <c r="H19" s="80"/>
      <c r="I19" s="80"/>
      <c r="J19" s="8"/>
      <c r="K19" s="8"/>
    </row>
    <row r="20" spans="1:11" x14ac:dyDescent="0.2">
      <c r="A20" s="111" t="s">
        <v>15</v>
      </c>
      <c r="B20" s="24" t="s">
        <v>214</v>
      </c>
      <c r="C20" s="80"/>
      <c r="D20" s="111" t="s">
        <v>92</v>
      </c>
      <c r="E20" s="111" t="s">
        <v>457</v>
      </c>
      <c r="F20" s="200"/>
      <c r="G20" s="80"/>
      <c r="H20" s="80"/>
      <c r="I20" s="80"/>
      <c r="J20" s="8"/>
      <c r="K20" s="8"/>
    </row>
    <row r="21" spans="1:11" x14ac:dyDescent="0.2">
      <c r="A21" s="111" t="s">
        <v>16</v>
      </c>
      <c r="B21" s="24" t="s">
        <v>215</v>
      </c>
      <c r="C21" s="80"/>
      <c r="D21" s="111" t="s">
        <v>92</v>
      </c>
      <c r="E21" s="111" t="s">
        <v>457</v>
      </c>
      <c r="F21" s="200"/>
      <c r="G21" s="80"/>
      <c r="H21" s="80"/>
      <c r="I21" s="80"/>
      <c r="J21" s="8"/>
      <c r="K21" s="8"/>
    </row>
    <row r="22" spans="1:11" x14ac:dyDescent="0.2">
      <c r="A22" s="111" t="s">
        <v>17</v>
      </c>
      <c r="B22" s="24" t="s">
        <v>216</v>
      </c>
      <c r="C22" s="80"/>
      <c r="D22" s="111" t="s">
        <v>92</v>
      </c>
      <c r="E22" s="111" t="s">
        <v>457</v>
      </c>
      <c r="F22" s="200"/>
      <c r="G22" s="80"/>
      <c r="H22" s="80"/>
      <c r="I22" s="80"/>
      <c r="J22" s="8"/>
      <c r="K22" s="8"/>
    </row>
    <row r="23" spans="1:11" x14ac:dyDescent="0.2">
      <c r="A23" s="111" t="s">
        <v>18</v>
      </c>
      <c r="B23" s="24" t="s">
        <v>217</v>
      </c>
      <c r="C23" s="80"/>
      <c r="D23" s="111" t="s">
        <v>92</v>
      </c>
      <c r="E23" s="111" t="s">
        <v>457</v>
      </c>
      <c r="F23" s="200"/>
      <c r="G23" s="80"/>
      <c r="H23" s="80"/>
      <c r="I23" s="80"/>
      <c r="J23" s="8"/>
      <c r="K23" s="8"/>
    </row>
    <row r="24" spans="1:11" x14ac:dyDescent="0.2">
      <c r="A24" s="111" t="s">
        <v>19</v>
      </c>
      <c r="B24" s="24" t="s">
        <v>218</v>
      </c>
      <c r="C24" s="80"/>
      <c r="D24" s="111" t="s">
        <v>92</v>
      </c>
      <c r="E24" s="111">
        <v>1</v>
      </c>
      <c r="F24" s="200"/>
      <c r="G24" s="80"/>
      <c r="H24" s="80"/>
      <c r="I24" s="80"/>
      <c r="J24" s="8"/>
      <c r="K24" s="8"/>
    </row>
    <row r="25" spans="1:11" x14ac:dyDescent="0.2">
      <c r="A25" s="111" t="s">
        <v>20</v>
      </c>
      <c r="B25" s="24" t="s">
        <v>219</v>
      </c>
      <c r="C25" s="80"/>
      <c r="D25" s="111" t="s">
        <v>92</v>
      </c>
      <c r="E25" s="111" t="s">
        <v>457</v>
      </c>
      <c r="F25" s="200"/>
      <c r="G25" s="80"/>
      <c r="H25" s="80"/>
      <c r="I25" s="80"/>
      <c r="J25" s="8"/>
      <c r="K25" s="8"/>
    </row>
    <row r="26" spans="1:11" x14ac:dyDescent="0.2">
      <c r="A26" s="111" t="s">
        <v>21</v>
      </c>
      <c r="B26" s="24" t="s">
        <v>220</v>
      </c>
      <c r="C26" s="80"/>
      <c r="D26" s="111" t="s">
        <v>92</v>
      </c>
      <c r="E26" s="111" t="s">
        <v>457</v>
      </c>
      <c r="F26" s="200"/>
      <c r="G26" s="80"/>
      <c r="H26" s="80"/>
      <c r="I26" s="80"/>
      <c r="J26" s="8"/>
      <c r="K26" s="8"/>
    </row>
    <row r="27" spans="1:11" x14ac:dyDescent="0.2">
      <c r="A27" s="111" t="s">
        <v>22</v>
      </c>
      <c r="B27" s="24" t="s">
        <v>221</v>
      </c>
      <c r="C27" s="80"/>
      <c r="D27" s="111" t="s">
        <v>92</v>
      </c>
      <c r="E27" s="111" t="s">
        <v>457</v>
      </c>
      <c r="F27" s="200"/>
      <c r="G27" s="80"/>
      <c r="H27" s="80"/>
      <c r="I27" s="80"/>
      <c r="J27" s="8"/>
      <c r="K27" s="8"/>
    </row>
    <row r="28" spans="1:11" x14ac:dyDescent="0.2">
      <c r="A28" s="111" t="s">
        <v>23</v>
      </c>
      <c r="B28" s="24" t="s">
        <v>222</v>
      </c>
      <c r="C28" s="80"/>
      <c r="D28" s="111" t="s">
        <v>92</v>
      </c>
      <c r="E28" s="111">
        <v>1</v>
      </c>
      <c r="F28" s="200"/>
      <c r="G28" s="80"/>
      <c r="H28" s="80"/>
      <c r="I28" s="80"/>
      <c r="J28" s="8"/>
      <c r="K28" s="8"/>
    </row>
    <row r="29" spans="1:11" x14ac:dyDescent="0.2">
      <c r="A29" s="112">
        <v>1.3</v>
      </c>
      <c r="B29" s="113" t="s">
        <v>223</v>
      </c>
      <c r="C29" s="113"/>
      <c r="D29" s="113"/>
      <c r="E29" s="113"/>
      <c r="F29" s="113"/>
      <c r="G29" s="113"/>
      <c r="H29" s="113"/>
      <c r="I29" s="80"/>
      <c r="J29" s="86">
        <f>SUM(E19:E28)</f>
        <v>3</v>
      </c>
      <c r="K29" s="86">
        <f>SUM(F19:F28)</f>
        <v>0</v>
      </c>
    </row>
    <row r="30" spans="1:11" x14ac:dyDescent="0.2">
      <c r="A30" s="111" t="s">
        <v>24</v>
      </c>
      <c r="B30" s="24" t="s">
        <v>307</v>
      </c>
      <c r="C30" s="80"/>
      <c r="D30" s="111" t="s">
        <v>92</v>
      </c>
      <c r="E30" s="164">
        <v>1</v>
      </c>
      <c r="F30" s="201"/>
      <c r="G30" s="80"/>
      <c r="H30" s="80"/>
      <c r="I30" s="80"/>
      <c r="J30" s="8"/>
      <c r="K30" s="8"/>
    </row>
    <row r="31" spans="1:11" x14ac:dyDescent="0.2">
      <c r="A31" s="111" t="s">
        <v>25</v>
      </c>
      <c r="B31" s="24" t="s">
        <v>224</v>
      </c>
      <c r="C31" s="80"/>
      <c r="D31" s="111" t="s">
        <v>92</v>
      </c>
      <c r="E31" s="164" t="s">
        <v>457</v>
      </c>
      <c r="F31" s="201"/>
      <c r="G31" s="80"/>
      <c r="H31" s="80"/>
      <c r="I31" s="80"/>
      <c r="J31" s="8"/>
      <c r="K31" s="8"/>
    </row>
    <row r="32" spans="1:11" x14ac:dyDescent="0.2">
      <c r="A32" s="111" t="s">
        <v>26</v>
      </c>
      <c r="B32" s="24" t="s">
        <v>306</v>
      </c>
      <c r="C32" s="80"/>
      <c r="D32" s="111" t="s">
        <v>92</v>
      </c>
      <c r="E32" s="164">
        <v>1</v>
      </c>
      <c r="F32" s="201"/>
      <c r="G32" s="80"/>
      <c r="H32" s="80"/>
      <c r="I32" s="80"/>
      <c r="J32" s="8"/>
      <c r="K32" s="41">
        <f>SUM(J18+J37+J29+J45+J54+J65+J71+J78+J84)</f>
        <v>24</v>
      </c>
    </row>
    <row r="33" spans="1:16" x14ac:dyDescent="0.2">
      <c r="A33" s="111" t="s">
        <v>27</v>
      </c>
      <c r="B33" s="24" t="s">
        <v>225</v>
      </c>
      <c r="C33" s="80"/>
      <c r="D33" s="111" t="s">
        <v>92</v>
      </c>
      <c r="E33" s="164" t="s">
        <v>457</v>
      </c>
      <c r="F33" s="201"/>
      <c r="G33" s="80"/>
      <c r="H33" s="80"/>
      <c r="I33" s="80"/>
      <c r="J33" s="8"/>
      <c r="K33" s="8"/>
    </row>
    <row r="34" spans="1:16" x14ac:dyDescent="0.2">
      <c r="A34" s="111" t="s">
        <v>28</v>
      </c>
      <c r="B34" s="24" t="s">
        <v>226</v>
      </c>
      <c r="C34" s="80"/>
      <c r="D34" s="111" t="s">
        <v>92</v>
      </c>
      <c r="E34" s="164" t="s">
        <v>457</v>
      </c>
      <c r="F34" s="201"/>
      <c r="G34" s="80"/>
      <c r="H34" s="80"/>
      <c r="I34" s="80"/>
      <c r="J34" s="8"/>
      <c r="K34" s="8"/>
    </row>
    <row r="35" spans="1:16" x14ac:dyDescent="0.2">
      <c r="A35" s="111" t="s">
        <v>29</v>
      </c>
      <c r="B35" s="24" t="s">
        <v>227</v>
      </c>
      <c r="C35" s="80"/>
      <c r="D35" s="111" t="s">
        <v>92</v>
      </c>
      <c r="E35" s="164">
        <v>1</v>
      </c>
      <c r="F35" s="201"/>
      <c r="G35" s="80"/>
      <c r="H35" s="80"/>
      <c r="I35" s="80"/>
      <c r="J35" s="8"/>
      <c r="K35" s="8"/>
    </row>
    <row r="36" spans="1:16" x14ac:dyDescent="0.2">
      <c r="A36" s="111" t="s">
        <v>230</v>
      </c>
      <c r="B36" s="24" t="s">
        <v>228</v>
      </c>
      <c r="C36" s="80"/>
      <c r="D36" s="111" t="s">
        <v>92</v>
      </c>
      <c r="E36" s="164" t="s">
        <v>457</v>
      </c>
      <c r="F36" s="201"/>
      <c r="G36" s="80"/>
      <c r="H36" s="80"/>
      <c r="I36" s="80"/>
      <c r="J36" s="8"/>
      <c r="K36" s="8"/>
    </row>
    <row r="37" spans="1:16" x14ac:dyDescent="0.2">
      <c r="A37" s="111" t="s">
        <v>231</v>
      </c>
      <c r="B37" s="24" t="s">
        <v>229</v>
      </c>
      <c r="C37" s="80"/>
      <c r="D37" s="111" t="s">
        <v>92</v>
      </c>
      <c r="E37" s="164">
        <v>1</v>
      </c>
      <c r="F37" s="201"/>
      <c r="G37" s="80"/>
      <c r="H37" s="80"/>
      <c r="I37" s="80"/>
      <c r="J37" s="84">
        <f>SUM(E30:E37)</f>
        <v>4</v>
      </c>
      <c r="K37" s="84">
        <f>SUM(F30:F37)</f>
        <v>0</v>
      </c>
    </row>
    <row r="38" spans="1:16" x14ac:dyDescent="0.2">
      <c r="A38" s="112">
        <v>1.4</v>
      </c>
      <c r="B38" s="113" t="s">
        <v>232</v>
      </c>
      <c r="C38" s="113"/>
      <c r="D38" s="113"/>
      <c r="E38" s="192"/>
      <c r="F38" s="192"/>
      <c r="G38" s="113"/>
      <c r="H38" s="113"/>
      <c r="I38" s="80"/>
      <c r="J38" s="41"/>
      <c r="K38" s="42"/>
    </row>
    <row r="39" spans="1:16" x14ac:dyDescent="0.2">
      <c r="A39" s="111" t="s">
        <v>30</v>
      </c>
      <c r="B39" s="23" t="s">
        <v>297</v>
      </c>
      <c r="C39" s="80"/>
      <c r="D39" s="111" t="s">
        <v>92</v>
      </c>
      <c r="E39" s="164">
        <v>1</v>
      </c>
      <c r="F39" s="201"/>
      <c r="G39" s="80"/>
      <c r="H39" s="80"/>
      <c r="I39" s="80"/>
      <c r="J39" s="8"/>
      <c r="K39" s="41"/>
    </row>
    <row r="40" spans="1:16" x14ac:dyDescent="0.2">
      <c r="A40" s="111" t="s">
        <v>31</v>
      </c>
      <c r="B40" s="23" t="s">
        <v>298</v>
      </c>
      <c r="C40" s="80"/>
      <c r="D40" s="111" t="s">
        <v>92</v>
      </c>
      <c r="E40" s="164" t="s">
        <v>457</v>
      </c>
      <c r="F40" s="201"/>
      <c r="G40" s="80"/>
      <c r="H40" s="80"/>
      <c r="I40" s="80"/>
      <c r="J40" s="8"/>
      <c r="K40" s="8"/>
    </row>
    <row r="41" spans="1:16" x14ac:dyDescent="0.2">
      <c r="A41" s="111" t="s">
        <v>32</v>
      </c>
      <c r="B41" s="23" t="s">
        <v>299</v>
      </c>
      <c r="C41" s="80"/>
      <c r="D41" s="111" t="s">
        <v>92</v>
      </c>
      <c r="E41" s="164" t="s">
        <v>457</v>
      </c>
      <c r="F41" s="201"/>
      <c r="G41" s="80"/>
      <c r="H41" s="80"/>
      <c r="I41" s="80"/>
      <c r="J41" s="8"/>
      <c r="K41" s="8"/>
    </row>
    <row r="42" spans="1:16" x14ac:dyDescent="0.2">
      <c r="A42" s="111" t="s">
        <v>33</v>
      </c>
      <c r="B42" s="23" t="s">
        <v>300</v>
      </c>
      <c r="C42" s="80"/>
      <c r="D42" s="111" t="s">
        <v>92</v>
      </c>
      <c r="E42" s="164" t="s">
        <v>457</v>
      </c>
      <c r="F42" s="201"/>
      <c r="G42" s="80"/>
      <c r="H42" s="80"/>
      <c r="I42" s="80"/>
      <c r="J42" s="8"/>
      <c r="K42" s="8"/>
    </row>
    <row r="43" spans="1:16" x14ac:dyDescent="0.2">
      <c r="A43" s="111" t="s">
        <v>34</v>
      </c>
      <c r="B43" s="23" t="s">
        <v>301</v>
      </c>
      <c r="C43" s="80"/>
      <c r="D43" s="111" t="s">
        <v>92</v>
      </c>
      <c r="E43" s="164">
        <v>1</v>
      </c>
      <c r="F43" s="201"/>
      <c r="G43" s="80"/>
      <c r="H43" s="80"/>
      <c r="I43" s="80"/>
      <c r="J43" s="8"/>
      <c r="K43" s="8"/>
    </row>
    <row r="44" spans="1:16" x14ac:dyDescent="0.2">
      <c r="A44" s="111" t="s">
        <v>35</v>
      </c>
      <c r="B44" s="23" t="s">
        <v>302</v>
      </c>
      <c r="C44" s="80"/>
      <c r="D44" s="111" t="s">
        <v>92</v>
      </c>
      <c r="E44" s="164">
        <v>1</v>
      </c>
      <c r="F44" s="201"/>
      <c r="G44" s="80"/>
      <c r="H44" s="80"/>
      <c r="I44" s="80"/>
      <c r="J44" s="8"/>
      <c r="K44" s="8"/>
    </row>
    <row r="45" spans="1:16" x14ac:dyDescent="0.2">
      <c r="A45" s="111" t="s">
        <v>233</v>
      </c>
      <c r="B45" s="23" t="s">
        <v>303</v>
      </c>
      <c r="C45" s="80"/>
      <c r="D45" s="111" t="s">
        <v>92</v>
      </c>
      <c r="E45" s="164" t="s">
        <v>457</v>
      </c>
      <c r="F45" s="201"/>
      <c r="G45" s="80"/>
      <c r="H45" s="80"/>
      <c r="I45" s="80"/>
      <c r="J45" s="85">
        <f>SUM(E39:E46)</f>
        <v>3</v>
      </c>
      <c r="K45" s="8"/>
    </row>
    <row r="46" spans="1:16" x14ac:dyDescent="0.2">
      <c r="A46" s="111" t="s">
        <v>234</v>
      </c>
      <c r="B46" s="23" t="s">
        <v>304</v>
      </c>
      <c r="C46" s="80"/>
      <c r="D46" s="111" t="s">
        <v>92</v>
      </c>
      <c r="E46" s="164" t="s">
        <v>457</v>
      </c>
      <c r="F46" s="201"/>
      <c r="G46" s="80"/>
      <c r="H46" s="80"/>
      <c r="I46" s="80"/>
      <c r="K46" s="85">
        <f>SUM(F39:F46)</f>
        <v>0</v>
      </c>
    </row>
    <row r="47" spans="1:16" x14ac:dyDescent="0.2">
      <c r="A47" s="30">
        <v>1.5</v>
      </c>
      <c r="B47" s="206" t="s">
        <v>589</v>
      </c>
      <c r="C47" s="206"/>
      <c r="D47" s="206"/>
      <c r="E47" s="206"/>
      <c r="F47" s="206"/>
      <c r="G47" s="206"/>
      <c r="H47" s="206"/>
      <c r="I47" s="206"/>
      <c r="J47" s="42"/>
      <c r="K47" s="44"/>
      <c r="L47" t="s">
        <v>590</v>
      </c>
      <c r="M47">
        <f>SUM(J33+J65)</f>
        <v>2</v>
      </c>
      <c r="P47" s="207"/>
    </row>
    <row r="48" spans="1:16" x14ac:dyDescent="0.2">
      <c r="A48" s="107" t="s">
        <v>36</v>
      </c>
      <c r="B48" s="23" t="s">
        <v>591</v>
      </c>
      <c r="C48" s="208"/>
      <c r="D48" s="107" t="s">
        <v>92</v>
      </c>
      <c r="E48" s="107" t="s">
        <v>457</v>
      </c>
      <c r="F48" s="39"/>
      <c r="G48" s="39"/>
      <c r="H48" s="39"/>
      <c r="I48" s="39"/>
      <c r="J48" s="8"/>
      <c r="K48" s="8"/>
      <c r="L48" t="s">
        <v>592</v>
      </c>
      <c r="M48" s="40" t="e">
        <f>SUM(J40+#REF!+J47+J71+J78+J84)</f>
        <v>#REF!</v>
      </c>
      <c r="P48" s="207"/>
    </row>
    <row r="49" spans="1:16" x14ac:dyDescent="0.2">
      <c r="A49" s="107" t="s">
        <v>37</v>
      </c>
      <c r="B49" s="23" t="s">
        <v>646</v>
      </c>
      <c r="C49" s="107"/>
      <c r="D49" s="107" t="s">
        <v>92</v>
      </c>
      <c r="E49" s="107" t="s">
        <v>457</v>
      </c>
      <c r="F49" s="39"/>
      <c r="G49" s="39"/>
      <c r="H49" s="39"/>
    </row>
    <row r="50" spans="1:16" x14ac:dyDescent="0.2">
      <c r="A50" s="107" t="s">
        <v>38</v>
      </c>
      <c r="B50" s="23" t="s">
        <v>647</v>
      </c>
      <c r="C50" s="107"/>
      <c r="D50" s="107" t="s">
        <v>92</v>
      </c>
      <c r="E50" s="107" t="s">
        <v>457</v>
      </c>
      <c r="F50" s="39"/>
      <c r="G50" s="39"/>
      <c r="H50" s="39"/>
    </row>
    <row r="51" spans="1:16" x14ac:dyDescent="0.2">
      <c r="A51" s="107" t="s">
        <v>309</v>
      </c>
      <c r="B51" s="23" t="s">
        <v>648</v>
      </c>
      <c r="C51" s="107"/>
      <c r="D51" s="107" t="s">
        <v>92</v>
      </c>
      <c r="E51" s="107" t="s">
        <v>457</v>
      </c>
      <c r="F51" s="39"/>
      <c r="G51" s="39"/>
      <c r="H51" s="39"/>
    </row>
    <row r="52" spans="1:16" x14ac:dyDescent="0.2">
      <c r="A52" s="107" t="s">
        <v>310</v>
      </c>
      <c r="B52" s="23" t="s">
        <v>593</v>
      </c>
      <c r="C52" s="208"/>
      <c r="D52" s="107" t="s">
        <v>92</v>
      </c>
      <c r="E52" s="107">
        <v>1</v>
      </c>
      <c r="F52" s="39"/>
      <c r="G52" s="39"/>
      <c r="H52" s="39"/>
      <c r="I52" s="39"/>
      <c r="J52" s="8"/>
      <c r="K52" s="8"/>
      <c r="P52" s="207"/>
    </row>
    <row r="53" spans="1:16" x14ac:dyDescent="0.2">
      <c r="A53" s="107" t="s">
        <v>311</v>
      </c>
      <c r="B53" s="23" t="s">
        <v>594</v>
      </c>
      <c r="C53" s="208"/>
      <c r="D53" s="107" t="s">
        <v>92</v>
      </c>
      <c r="E53" s="107">
        <v>1</v>
      </c>
      <c r="F53" s="39"/>
      <c r="G53" s="39"/>
      <c r="H53" s="39"/>
      <c r="I53" s="39"/>
      <c r="J53" s="8"/>
      <c r="K53" s="8"/>
      <c r="P53" s="207"/>
    </row>
    <row r="54" spans="1:16" x14ac:dyDescent="0.2">
      <c r="A54" s="30">
        <v>1.6</v>
      </c>
      <c r="B54" s="206" t="s">
        <v>595</v>
      </c>
      <c r="C54" s="206"/>
      <c r="D54" s="206"/>
      <c r="E54" s="206"/>
      <c r="F54" s="206"/>
      <c r="G54" s="206"/>
      <c r="H54" s="206"/>
      <c r="I54" s="206"/>
      <c r="J54" s="209">
        <f>SUM(E48:E53)</f>
        <v>2</v>
      </c>
      <c r="K54" s="44"/>
      <c r="P54" s="207"/>
    </row>
    <row r="55" spans="1:16" x14ac:dyDescent="0.2">
      <c r="A55" s="107" t="s">
        <v>367</v>
      </c>
      <c r="B55" s="24" t="s">
        <v>596</v>
      </c>
      <c r="C55" s="39"/>
      <c r="D55" s="107" t="s">
        <v>92</v>
      </c>
      <c r="E55" s="107" t="s">
        <v>457</v>
      </c>
      <c r="F55" s="39"/>
      <c r="G55" s="39"/>
      <c r="H55" s="39"/>
      <c r="I55" s="39"/>
      <c r="J55" s="8"/>
      <c r="K55" s="8"/>
      <c r="P55" s="207"/>
    </row>
    <row r="56" spans="1:16" x14ac:dyDescent="0.2">
      <c r="A56" s="107" t="s">
        <v>368</v>
      </c>
      <c r="B56" s="24" t="s">
        <v>649</v>
      </c>
      <c r="C56" s="107"/>
      <c r="D56" s="107" t="s">
        <v>92</v>
      </c>
      <c r="E56" s="107" t="s">
        <v>457</v>
      </c>
      <c r="F56" s="39"/>
      <c r="G56" s="39"/>
      <c r="H56" s="39"/>
    </row>
    <row r="57" spans="1:16" x14ac:dyDescent="0.2">
      <c r="A57" s="107" t="s">
        <v>369</v>
      </c>
      <c r="B57" s="24" t="s">
        <v>650</v>
      </c>
      <c r="C57" s="107"/>
      <c r="D57" s="107" t="s">
        <v>92</v>
      </c>
      <c r="E57" s="107" t="s">
        <v>457</v>
      </c>
      <c r="F57" s="39"/>
      <c r="G57" s="39"/>
      <c r="H57" s="39"/>
    </row>
    <row r="58" spans="1:16" x14ac:dyDescent="0.2">
      <c r="A58" s="107" t="s">
        <v>370</v>
      </c>
      <c r="B58" s="24" t="s">
        <v>597</v>
      </c>
      <c r="C58" s="39"/>
      <c r="D58" s="107" t="s">
        <v>92</v>
      </c>
      <c r="E58" s="107">
        <v>1</v>
      </c>
      <c r="F58" s="39"/>
      <c r="G58" s="39"/>
      <c r="H58" s="39"/>
      <c r="I58" s="39"/>
      <c r="J58" s="8"/>
      <c r="K58" s="8"/>
      <c r="P58" s="207"/>
    </row>
    <row r="59" spans="1:16" x14ac:dyDescent="0.2">
      <c r="A59" s="107" t="s">
        <v>598</v>
      </c>
      <c r="B59" s="24" t="s">
        <v>599</v>
      </c>
      <c r="C59" s="39"/>
      <c r="D59" s="107" t="s">
        <v>92</v>
      </c>
      <c r="E59" s="107">
        <v>1</v>
      </c>
      <c r="F59" s="39"/>
      <c r="G59" s="39"/>
      <c r="H59" s="39"/>
      <c r="I59" s="39"/>
      <c r="J59" s="8"/>
      <c r="K59" s="8"/>
      <c r="P59" s="207"/>
    </row>
    <row r="60" spans="1:16" x14ac:dyDescent="0.2">
      <c r="A60" s="107" t="s">
        <v>707</v>
      </c>
      <c r="B60" s="24" t="s">
        <v>651</v>
      </c>
      <c r="C60" s="107"/>
      <c r="D60" s="107" t="s">
        <v>92</v>
      </c>
      <c r="E60" s="107" t="s">
        <v>457</v>
      </c>
      <c r="F60" s="39"/>
      <c r="G60" s="39"/>
      <c r="H60" s="39"/>
    </row>
    <row r="61" spans="1:16" x14ac:dyDescent="0.2">
      <c r="A61" s="107" t="s">
        <v>708</v>
      </c>
      <c r="B61" s="24" t="s">
        <v>652</v>
      </c>
      <c r="C61" s="107"/>
      <c r="D61" s="107" t="s">
        <v>92</v>
      </c>
      <c r="E61" s="107" t="s">
        <v>457</v>
      </c>
      <c r="F61" s="39"/>
      <c r="G61" s="39"/>
      <c r="H61" s="39"/>
    </row>
    <row r="62" spans="1:16" x14ac:dyDescent="0.2">
      <c r="A62" s="107" t="s">
        <v>709</v>
      </c>
      <c r="B62" s="24" t="s">
        <v>653</v>
      </c>
      <c r="C62" s="107"/>
      <c r="D62" s="107" t="s">
        <v>92</v>
      </c>
      <c r="E62" s="107" t="s">
        <v>457</v>
      </c>
      <c r="F62" s="39"/>
      <c r="G62" s="39"/>
      <c r="H62" s="39"/>
    </row>
    <row r="63" spans="1:16" x14ac:dyDescent="0.2">
      <c r="A63" s="107" t="s">
        <v>741</v>
      </c>
      <c r="B63" s="24" t="s">
        <v>655</v>
      </c>
      <c r="C63" s="107"/>
      <c r="D63" s="107" t="s">
        <v>92</v>
      </c>
      <c r="E63" s="107" t="s">
        <v>457</v>
      </c>
      <c r="F63" s="39"/>
      <c r="G63" s="39"/>
      <c r="H63" s="39"/>
    </row>
    <row r="64" spans="1:16" x14ac:dyDescent="0.2">
      <c r="A64" s="107" t="s">
        <v>742</v>
      </c>
      <c r="B64" s="24" t="s">
        <v>657</v>
      </c>
      <c r="C64" s="107"/>
      <c r="D64" s="107" t="s">
        <v>92</v>
      </c>
      <c r="E64" s="107" t="s">
        <v>457</v>
      </c>
      <c r="F64" s="39"/>
      <c r="G64" s="39"/>
      <c r="H64" s="39"/>
      <c r="I64">
        <f>SUM(D55:D64)</f>
        <v>0</v>
      </c>
    </row>
    <row r="65" spans="1:16" x14ac:dyDescent="0.2">
      <c r="A65" s="30">
        <v>1.7</v>
      </c>
      <c r="B65" s="82" t="s">
        <v>600</v>
      </c>
      <c r="C65" s="39"/>
      <c r="D65" s="107"/>
      <c r="E65" s="107" t="s">
        <v>331</v>
      </c>
      <c r="F65" s="39"/>
      <c r="G65" s="39"/>
      <c r="H65" s="39"/>
      <c r="I65" s="39"/>
      <c r="J65" s="8">
        <f>SUM(E55:E59)</f>
        <v>2</v>
      </c>
      <c r="K65" s="8"/>
      <c r="P65" s="207"/>
    </row>
    <row r="66" spans="1:16" x14ac:dyDescent="0.2">
      <c r="A66" s="107" t="s">
        <v>601</v>
      </c>
      <c r="B66" s="24" t="s">
        <v>602</v>
      </c>
      <c r="C66" s="39"/>
      <c r="D66" s="107" t="s">
        <v>92</v>
      </c>
      <c r="E66" s="107" t="s">
        <v>457</v>
      </c>
      <c r="F66" s="39"/>
      <c r="G66" s="39"/>
      <c r="H66" s="39"/>
      <c r="I66" s="39"/>
      <c r="J66" s="8"/>
      <c r="K66" s="8"/>
      <c r="P66" s="207"/>
    </row>
    <row r="67" spans="1:16" x14ac:dyDescent="0.2">
      <c r="A67" s="107" t="s">
        <v>710</v>
      </c>
      <c r="B67" s="24" t="s">
        <v>659</v>
      </c>
      <c r="C67" s="107"/>
      <c r="D67" s="107" t="s">
        <v>92</v>
      </c>
      <c r="E67" s="107" t="s">
        <v>457</v>
      </c>
      <c r="F67" s="39"/>
      <c r="G67" s="39"/>
      <c r="H67" s="39"/>
    </row>
    <row r="68" spans="1:16" x14ac:dyDescent="0.2">
      <c r="A68" s="107" t="s">
        <v>711</v>
      </c>
      <c r="B68" s="24" t="s">
        <v>661</v>
      </c>
      <c r="C68" s="107"/>
      <c r="D68" s="107" t="s">
        <v>92</v>
      </c>
      <c r="E68" s="107" t="s">
        <v>457</v>
      </c>
      <c r="F68" s="39"/>
      <c r="G68" s="39"/>
      <c r="H68" s="39"/>
    </row>
    <row r="69" spans="1:16" x14ac:dyDescent="0.2">
      <c r="A69" s="107" t="s">
        <v>603</v>
      </c>
      <c r="B69" s="24" t="s">
        <v>604</v>
      </c>
      <c r="C69" s="39"/>
      <c r="D69" s="107" t="s">
        <v>92</v>
      </c>
      <c r="E69" s="107">
        <v>1</v>
      </c>
      <c r="F69" s="39"/>
      <c r="G69" s="39"/>
      <c r="H69" s="39"/>
      <c r="I69" s="39"/>
      <c r="J69" s="8"/>
      <c r="K69" s="8"/>
      <c r="P69" s="207"/>
    </row>
    <row r="70" spans="1:16" x14ac:dyDescent="0.2">
      <c r="A70" s="107" t="s">
        <v>605</v>
      </c>
      <c r="B70" s="24" t="s">
        <v>606</v>
      </c>
      <c r="C70" s="39"/>
      <c r="D70" s="107" t="s">
        <v>92</v>
      </c>
      <c r="E70" s="107">
        <v>1</v>
      </c>
      <c r="F70" s="39"/>
      <c r="G70" s="39"/>
      <c r="H70" s="39"/>
      <c r="I70" s="39"/>
      <c r="J70" s="8"/>
      <c r="K70" s="8"/>
      <c r="P70" s="207"/>
    </row>
    <row r="71" spans="1:16" x14ac:dyDescent="0.2">
      <c r="A71" s="30">
        <v>1.8</v>
      </c>
      <c r="B71" s="206" t="s">
        <v>607</v>
      </c>
      <c r="C71" s="206"/>
      <c r="D71" s="206"/>
      <c r="E71" s="206"/>
      <c r="F71" s="206"/>
      <c r="G71" s="206"/>
      <c r="H71" s="206"/>
      <c r="I71" s="206"/>
      <c r="J71" s="209">
        <f>SUM(E66:E70)</f>
        <v>2</v>
      </c>
      <c r="K71" s="44"/>
      <c r="P71" s="207"/>
    </row>
    <row r="72" spans="1:16" x14ac:dyDescent="0.2">
      <c r="A72" s="107" t="s">
        <v>608</v>
      </c>
      <c r="B72" s="24" t="s">
        <v>609</v>
      </c>
      <c r="C72" s="39"/>
      <c r="D72" s="107" t="s">
        <v>92</v>
      </c>
      <c r="E72" s="107" t="s">
        <v>457</v>
      </c>
      <c r="F72" s="39"/>
      <c r="G72" s="39"/>
      <c r="H72" s="39"/>
      <c r="I72" s="39"/>
      <c r="J72" s="8"/>
      <c r="K72" s="8"/>
      <c r="P72" s="207"/>
    </row>
    <row r="73" spans="1:16" x14ac:dyDescent="0.2">
      <c r="A73" s="107" t="s">
        <v>713</v>
      </c>
      <c r="B73" s="23" t="s">
        <v>663</v>
      </c>
      <c r="C73" s="107"/>
      <c r="D73" s="107" t="s">
        <v>92</v>
      </c>
      <c r="E73" s="107" t="s">
        <v>457</v>
      </c>
      <c r="F73" s="39"/>
      <c r="G73" s="39"/>
      <c r="H73" s="39"/>
    </row>
    <row r="74" spans="1:16" x14ac:dyDescent="0.2">
      <c r="A74" s="107" t="s">
        <v>714</v>
      </c>
      <c r="B74" s="23" t="s">
        <v>665</v>
      </c>
      <c r="C74" s="107"/>
      <c r="D74" s="107" t="s">
        <v>92</v>
      </c>
      <c r="E74" s="107" t="s">
        <v>457</v>
      </c>
      <c r="F74" s="39"/>
      <c r="G74" s="39"/>
      <c r="H74" s="39"/>
    </row>
    <row r="75" spans="1:16" x14ac:dyDescent="0.2">
      <c r="A75" s="107" t="s">
        <v>715</v>
      </c>
      <c r="B75" s="23" t="s">
        <v>672</v>
      </c>
      <c r="C75" s="39"/>
      <c r="D75" s="107" t="s">
        <v>92</v>
      </c>
      <c r="E75" s="107" t="s">
        <v>457</v>
      </c>
      <c r="F75" s="39"/>
      <c r="G75" s="39"/>
      <c r="H75" s="39"/>
      <c r="I75" s="39"/>
      <c r="J75" s="8"/>
      <c r="K75" s="8"/>
      <c r="P75" s="207"/>
    </row>
    <row r="76" spans="1:16" x14ac:dyDescent="0.2">
      <c r="A76" s="107" t="s">
        <v>610</v>
      </c>
      <c r="B76" s="23" t="s">
        <v>611</v>
      </c>
      <c r="C76" s="39"/>
      <c r="D76" s="107" t="s">
        <v>92</v>
      </c>
      <c r="E76" s="107">
        <v>1</v>
      </c>
      <c r="F76" s="39"/>
      <c r="G76" s="39"/>
      <c r="H76" s="39"/>
      <c r="I76" s="39"/>
      <c r="J76" s="8"/>
      <c r="K76" s="8"/>
      <c r="P76" s="207"/>
    </row>
    <row r="77" spans="1:16" x14ac:dyDescent="0.2">
      <c r="A77" s="107" t="s">
        <v>612</v>
      </c>
      <c r="B77" s="23" t="s">
        <v>613</v>
      </c>
      <c r="C77" s="39"/>
      <c r="D77" s="107" t="s">
        <v>92</v>
      </c>
      <c r="E77" s="107">
        <v>1</v>
      </c>
      <c r="F77" s="39"/>
      <c r="G77" s="39"/>
      <c r="H77" s="39"/>
      <c r="I77" s="39"/>
      <c r="J77" s="8"/>
      <c r="K77" s="8"/>
      <c r="P77" s="207"/>
    </row>
    <row r="78" spans="1:16" x14ac:dyDescent="0.2">
      <c r="A78" s="30">
        <v>1.9</v>
      </c>
      <c r="B78" s="206" t="s">
        <v>614</v>
      </c>
      <c r="C78" s="206"/>
      <c r="D78" s="206"/>
      <c r="E78" s="206"/>
      <c r="F78" s="206"/>
      <c r="G78" s="206"/>
      <c r="H78" s="206"/>
      <c r="I78" s="206"/>
      <c r="J78" s="209">
        <f>SUM(E72:E77)</f>
        <v>2</v>
      </c>
      <c r="K78" s="44"/>
      <c r="P78" s="207"/>
    </row>
    <row r="79" spans="1:16" x14ac:dyDescent="0.2">
      <c r="A79" s="107" t="s">
        <v>615</v>
      </c>
      <c r="B79" s="24" t="s">
        <v>616</v>
      </c>
      <c r="C79" s="206"/>
      <c r="D79" s="107" t="s">
        <v>92</v>
      </c>
      <c r="E79" s="107" t="s">
        <v>457</v>
      </c>
      <c r="F79" s="206"/>
      <c r="G79" s="206"/>
      <c r="H79" s="206"/>
      <c r="I79" s="206"/>
      <c r="J79" s="209"/>
      <c r="K79" s="44"/>
      <c r="P79" s="207"/>
    </row>
    <row r="80" spans="1:16" x14ac:dyDescent="0.2">
      <c r="A80" s="107" t="s">
        <v>720</v>
      </c>
      <c r="B80" s="23" t="s">
        <v>667</v>
      </c>
      <c r="C80" s="107"/>
      <c r="D80" s="107" t="s">
        <v>92</v>
      </c>
      <c r="E80" s="107" t="s">
        <v>457</v>
      </c>
      <c r="F80" s="39"/>
      <c r="G80" s="39"/>
      <c r="H80" s="39"/>
    </row>
    <row r="81" spans="1:16" x14ac:dyDescent="0.2">
      <c r="A81" s="107" t="s">
        <v>721</v>
      </c>
      <c r="B81" s="23" t="s">
        <v>669</v>
      </c>
      <c r="C81" s="107"/>
      <c r="D81" s="107" t="s">
        <v>92</v>
      </c>
      <c r="E81" s="107" t="s">
        <v>457</v>
      </c>
      <c r="F81" s="39"/>
      <c r="G81" s="39"/>
      <c r="H81" s="39"/>
    </row>
    <row r="82" spans="1:16" x14ac:dyDescent="0.2">
      <c r="A82" s="107" t="s">
        <v>722</v>
      </c>
      <c r="B82" s="23" t="s">
        <v>671</v>
      </c>
      <c r="C82" s="107"/>
      <c r="D82" s="107" t="s">
        <v>92</v>
      </c>
      <c r="E82" s="107" t="s">
        <v>457</v>
      </c>
      <c r="F82" s="39"/>
      <c r="G82" s="39"/>
      <c r="H82" s="39"/>
    </row>
    <row r="83" spans="1:16" x14ac:dyDescent="0.2">
      <c r="A83" s="107" t="s">
        <v>617</v>
      </c>
      <c r="B83" s="23" t="s">
        <v>618</v>
      </c>
      <c r="C83" s="39"/>
      <c r="D83" s="107" t="s">
        <v>92</v>
      </c>
      <c r="E83" s="107">
        <v>1</v>
      </c>
      <c r="F83" s="39"/>
      <c r="G83" s="39"/>
      <c r="H83" s="39"/>
      <c r="I83" s="39"/>
      <c r="J83" s="8"/>
      <c r="K83" s="8"/>
      <c r="P83" s="207"/>
    </row>
    <row r="84" spans="1:16" x14ac:dyDescent="0.2">
      <c r="A84" s="107" t="s">
        <v>620</v>
      </c>
      <c r="B84" s="23" t="s">
        <v>619</v>
      </c>
      <c r="C84" s="2"/>
      <c r="D84" s="107" t="s">
        <v>92</v>
      </c>
      <c r="E84" s="107">
        <v>1</v>
      </c>
      <c r="F84" s="39"/>
      <c r="G84" s="39"/>
      <c r="H84" s="39"/>
      <c r="I84" s="39"/>
      <c r="J84" s="8">
        <f>SUM(E79:E84)</f>
        <v>2</v>
      </c>
      <c r="K84" s="8"/>
      <c r="P84" s="207"/>
    </row>
    <row r="85" spans="1:16" ht="24" customHeight="1" x14ac:dyDescent="0.2">
      <c r="A85" s="228" t="s">
        <v>723</v>
      </c>
      <c r="B85" s="163" t="s">
        <v>314</v>
      </c>
      <c r="C85" s="163"/>
      <c r="D85" s="111" t="s">
        <v>39</v>
      </c>
      <c r="E85" s="111">
        <v>3</v>
      </c>
      <c r="F85" s="200"/>
      <c r="G85" s="80"/>
      <c r="H85" s="80"/>
      <c r="I85" s="80"/>
      <c r="J85" s="8"/>
      <c r="K85" s="8"/>
    </row>
    <row r="86" spans="1:16" x14ac:dyDescent="0.2">
      <c r="A86" s="112">
        <v>1.1100000000000001</v>
      </c>
      <c r="B86" s="23" t="s">
        <v>252</v>
      </c>
      <c r="C86" s="80"/>
      <c r="D86" s="111"/>
      <c r="E86" s="111"/>
      <c r="F86" s="80"/>
      <c r="G86" s="80"/>
      <c r="H86" s="80"/>
      <c r="I86" s="80"/>
      <c r="J86" s="8"/>
      <c r="K86" s="8"/>
    </row>
    <row r="87" spans="1:16" x14ac:dyDescent="0.2">
      <c r="A87" s="81" t="s">
        <v>97</v>
      </c>
      <c r="B87" s="23" t="s">
        <v>253</v>
      </c>
      <c r="C87" s="80"/>
      <c r="D87" s="111" t="s">
        <v>255</v>
      </c>
      <c r="E87" s="111">
        <v>10</v>
      </c>
      <c r="F87" s="80"/>
      <c r="G87" s="80"/>
      <c r="H87" s="80"/>
      <c r="I87" s="80"/>
      <c r="J87" s="8"/>
      <c r="K87" s="8"/>
    </row>
    <row r="88" spans="1:16" x14ac:dyDescent="0.2">
      <c r="A88" s="81" t="s">
        <v>99</v>
      </c>
      <c r="B88" s="23" t="s">
        <v>254</v>
      </c>
      <c r="C88" s="80"/>
      <c r="D88" s="111" t="s">
        <v>255</v>
      </c>
      <c r="E88" s="111">
        <v>5</v>
      </c>
      <c r="F88" s="80"/>
      <c r="G88" s="80"/>
      <c r="H88" s="80"/>
      <c r="I88" s="80"/>
      <c r="J88" s="8"/>
      <c r="K88" s="8"/>
    </row>
    <row r="89" spans="1:16" ht="23" customHeight="1" x14ac:dyDescent="0.2">
      <c r="A89" s="112">
        <v>2</v>
      </c>
      <c r="B89" s="327" t="s">
        <v>40</v>
      </c>
      <c r="C89" s="327"/>
      <c r="D89" s="327"/>
      <c r="E89" s="113"/>
      <c r="F89" s="113"/>
      <c r="G89" s="113"/>
      <c r="H89" s="113"/>
      <c r="I89" s="113"/>
      <c r="J89" s="45"/>
      <c r="K89" s="45"/>
    </row>
    <row r="90" spans="1:16" ht="18" customHeight="1" x14ac:dyDescent="0.2">
      <c r="A90" s="112">
        <v>2.1</v>
      </c>
      <c r="B90" s="112" t="s">
        <v>204</v>
      </c>
      <c r="C90" s="112"/>
      <c r="D90" s="112"/>
      <c r="E90" s="113"/>
      <c r="F90" s="113"/>
      <c r="G90" s="113"/>
      <c r="H90" s="113"/>
      <c r="I90" s="113"/>
      <c r="J90" s="45"/>
      <c r="K90" s="45"/>
    </row>
    <row r="91" spans="1:16" ht="26" x14ac:dyDescent="0.2">
      <c r="A91" s="111" t="s">
        <v>65</v>
      </c>
      <c r="B91" s="23" t="s">
        <v>433</v>
      </c>
      <c r="C91" s="80"/>
      <c r="D91" s="111" t="s">
        <v>569</v>
      </c>
      <c r="E91" s="111">
        <v>4.88</v>
      </c>
      <c r="F91" s="80"/>
      <c r="G91" s="80"/>
      <c r="H91" s="80"/>
      <c r="I91" s="80"/>
      <c r="J91" s="8"/>
      <c r="K91" s="8"/>
    </row>
    <row r="92" spans="1:16" ht="35.75" customHeight="1" x14ac:dyDescent="0.2">
      <c r="A92" s="111" t="s">
        <v>66</v>
      </c>
      <c r="B92" s="23" t="s">
        <v>237</v>
      </c>
      <c r="C92" s="80"/>
      <c r="D92" s="111" t="s">
        <v>569</v>
      </c>
      <c r="E92" s="111">
        <v>4.88</v>
      </c>
      <c r="F92" s="80"/>
      <c r="G92" s="80"/>
      <c r="H92" s="80"/>
      <c r="I92" s="80"/>
      <c r="J92" s="8"/>
      <c r="K92" s="8"/>
    </row>
    <row r="93" spans="1:16" x14ac:dyDescent="0.2">
      <c r="A93" s="111" t="s">
        <v>67</v>
      </c>
      <c r="B93" s="23" t="s">
        <v>238</v>
      </c>
      <c r="C93" s="80"/>
      <c r="D93" s="111" t="s">
        <v>569</v>
      </c>
      <c r="E93" s="111">
        <v>4.88</v>
      </c>
      <c r="F93" s="80"/>
      <c r="G93" s="80"/>
      <c r="H93" s="80"/>
      <c r="I93" s="80"/>
      <c r="J93" s="8"/>
      <c r="K93" s="8"/>
    </row>
    <row r="94" spans="1:16" ht="18" customHeight="1" x14ac:dyDescent="0.2">
      <c r="A94" s="112">
        <v>3</v>
      </c>
      <c r="B94" s="314" t="s">
        <v>347</v>
      </c>
      <c r="C94" s="315"/>
      <c r="D94" s="315"/>
      <c r="E94" s="315"/>
      <c r="F94" s="315"/>
      <c r="G94" s="316"/>
      <c r="H94" s="113"/>
      <c r="I94" s="113"/>
      <c r="J94" s="45"/>
      <c r="K94" s="45"/>
    </row>
    <row r="95" spans="1:16" ht="18" customHeight="1" x14ac:dyDescent="0.2">
      <c r="A95" s="112">
        <v>3.1</v>
      </c>
      <c r="B95" s="193" t="s">
        <v>387</v>
      </c>
      <c r="C95" s="172"/>
      <c r="D95" s="172"/>
      <c r="E95" s="172"/>
      <c r="F95" s="172"/>
      <c r="G95" s="173"/>
      <c r="H95" s="113"/>
      <c r="I95" s="113"/>
      <c r="J95" s="45"/>
      <c r="K95" s="45"/>
    </row>
    <row r="96" spans="1:16" x14ac:dyDescent="0.2">
      <c r="A96" s="332" t="s">
        <v>87</v>
      </c>
      <c r="B96" s="23" t="s">
        <v>239</v>
      </c>
      <c r="C96" s="80"/>
      <c r="D96" s="111" t="s">
        <v>41</v>
      </c>
      <c r="E96" s="194">
        <f>(J18+J54)*6</f>
        <v>36</v>
      </c>
      <c r="F96" s="80"/>
      <c r="G96" s="80"/>
      <c r="H96" s="80"/>
      <c r="I96" s="80"/>
      <c r="J96" s="8"/>
      <c r="K96" s="8"/>
    </row>
    <row r="97" spans="1:11" x14ac:dyDescent="0.2">
      <c r="A97" s="332"/>
      <c r="B97" s="23" t="s">
        <v>240</v>
      </c>
      <c r="C97" s="80"/>
      <c r="D97" s="111" t="s">
        <v>41</v>
      </c>
      <c r="E97" s="194">
        <f>E96</f>
        <v>36</v>
      </c>
      <c r="F97" s="80"/>
      <c r="G97" s="80"/>
      <c r="H97" s="80"/>
      <c r="I97" s="80"/>
      <c r="J97" s="8"/>
      <c r="K97" s="8"/>
    </row>
    <row r="98" spans="1:11" ht="26" x14ac:dyDescent="0.2">
      <c r="A98" s="332" t="s">
        <v>86</v>
      </c>
      <c r="B98" s="23" t="s">
        <v>241</v>
      </c>
      <c r="C98" s="80"/>
      <c r="D98" s="111" t="s">
        <v>41</v>
      </c>
      <c r="E98" s="194">
        <f>(J29+J65)*6</f>
        <v>30</v>
      </c>
      <c r="F98" s="80"/>
      <c r="G98" s="80"/>
      <c r="H98" s="80"/>
      <c r="I98" s="80"/>
      <c r="J98" s="8"/>
      <c r="K98" s="8"/>
    </row>
    <row r="99" spans="1:11" ht="26" x14ac:dyDescent="0.2">
      <c r="A99" s="332"/>
      <c r="B99" s="23" t="s">
        <v>242</v>
      </c>
      <c r="C99" s="80"/>
      <c r="D99" s="111" t="s">
        <v>41</v>
      </c>
      <c r="E99" s="194">
        <f>E98</f>
        <v>30</v>
      </c>
      <c r="F99" s="80"/>
      <c r="G99" s="80"/>
      <c r="H99" s="80"/>
      <c r="I99" s="80"/>
      <c r="J99" s="8"/>
      <c r="K99" s="8"/>
    </row>
    <row r="100" spans="1:11" x14ac:dyDescent="0.2">
      <c r="A100" s="332" t="s">
        <v>88</v>
      </c>
      <c r="B100" s="23" t="s">
        <v>584</v>
      </c>
      <c r="C100" s="80"/>
      <c r="D100" s="111" t="s">
        <v>41</v>
      </c>
      <c r="E100" s="164">
        <f>(J37+J45+J71+J78+J84)*12</f>
        <v>156</v>
      </c>
      <c r="F100" s="80"/>
      <c r="G100" s="80"/>
      <c r="H100" s="80"/>
      <c r="I100" s="80"/>
      <c r="J100" s="8"/>
      <c r="K100" s="8"/>
    </row>
    <row r="101" spans="1:11" x14ac:dyDescent="0.2">
      <c r="A101" s="332"/>
      <c r="B101" s="23" t="s">
        <v>585</v>
      </c>
      <c r="C101" s="80"/>
      <c r="D101" s="111" t="s">
        <v>41</v>
      </c>
      <c r="E101" s="164">
        <f>E100</f>
        <v>156</v>
      </c>
      <c r="F101" s="80"/>
      <c r="G101" s="80"/>
      <c r="H101" s="80"/>
      <c r="I101" s="80"/>
      <c r="J101" s="8"/>
      <c r="K101" s="8"/>
    </row>
    <row r="102" spans="1:11" ht="26" x14ac:dyDescent="0.2">
      <c r="A102" s="332" t="s">
        <v>89</v>
      </c>
      <c r="B102" s="23" t="s">
        <v>577</v>
      </c>
      <c r="C102" s="80"/>
      <c r="D102" s="111" t="s">
        <v>41</v>
      </c>
      <c r="E102" s="164">
        <f>(J37+J45+J71+J78+J84)*3</f>
        <v>39</v>
      </c>
      <c r="F102" s="80"/>
      <c r="G102" s="80"/>
      <c r="H102" s="80"/>
      <c r="I102" s="80"/>
      <c r="J102" s="8"/>
      <c r="K102" s="8"/>
    </row>
    <row r="103" spans="1:11" ht="26" x14ac:dyDescent="0.2">
      <c r="A103" s="332"/>
      <c r="B103" s="23" t="s">
        <v>578</v>
      </c>
      <c r="C103" s="80"/>
      <c r="D103" s="111" t="s">
        <v>41</v>
      </c>
      <c r="E103" s="164">
        <f>$E$102</f>
        <v>39</v>
      </c>
      <c r="F103" s="80"/>
      <c r="G103" s="80"/>
      <c r="H103" s="80"/>
      <c r="I103" s="80"/>
      <c r="J103" s="8"/>
      <c r="K103" s="8"/>
    </row>
    <row r="104" spans="1:11" ht="18.5" customHeight="1" x14ac:dyDescent="0.2">
      <c r="A104" s="332" t="s">
        <v>90</v>
      </c>
      <c r="B104" s="23" t="s">
        <v>243</v>
      </c>
      <c r="C104" s="80"/>
      <c r="D104" s="111" t="s">
        <v>41</v>
      </c>
      <c r="E104" s="111">
        <v>12</v>
      </c>
      <c r="F104" s="80"/>
      <c r="G104" s="80"/>
      <c r="H104" s="80"/>
      <c r="I104" s="80"/>
      <c r="J104" s="8"/>
      <c r="K104" s="8"/>
    </row>
    <row r="105" spans="1:11" ht="21" customHeight="1" x14ac:dyDescent="0.2">
      <c r="A105" s="332"/>
      <c r="B105" s="23" t="s">
        <v>244</v>
      </c>
      <c r="C105" s="80"/>
      <c r="D105" s="111" t="s">
        <v>41</v>
      </c>
      <c r="E105" s="111">
        <v>12</v>
      </c>
      <c r="F105" s="80"/>
      <c r="G105" s="80"/>
      <c r="H105" s="80"/>
      <c r="I105" s="80"/>
      <c r="J105" s="8"/>
      <c r="K105" s="8"/>
    </row>
    <row r="106" spans="1:11" ht="22.25" customHeight="1" x14ac:dyDescent="0.2">
      <c r="A106" s="332" t="s">
        <v>91</v>
      </c>
      <c r="B106" s="23" t="s">
        <v>245</v>
      </c>
      <c r="C106" s="80"/>
      <c r="D106" s="111" t="s">
        <v>41</v>
      </c>
      <c r="E106" s="111">
        <v>12</v>
      </c>
      <c r="F106" s="80"/>
      <c r="G106" s="80"/>
      <c r="H106" s="80"/>
      <c r="I106" s="80"/>
      <c r="J106" s="8"/>
      <c r="K106" s="8"/>
    </row>
    <row r="107" spans="1:11" ht="22.25" customHeight="1" x14ac:dyDescent="0.2">
      <c r="A107" s="332"/>
      <c r="B107" s="23" t="s">
        <v>246</v>
      </c>
      <c r="C107" s="80"/>
      <c r="D107" s="111" t="s">
        <v>41</v>
      </c>
      <c r="E107" s="111">
        <v>12</v>
      </c>
      <c r="F107" s="80"/>
      <c r="G107" s="80"/>
      <c r="H107" s="80"/>
      <c r="I107" s="80"/>
      <c r="J107" s="8"/>
      <c r="K107" s="8"/>
    </row>
    <row r="108" spans="1:11" ht="26" x14ac:dyDescent="0.2">
      <c r="A108" s="111" t="s">
        <v>248</v>
      </c>
      <c r="B108" s="23" t="s">
        <v>247</v>
      </c>
      <c r="C108" s="80"/>
      <c r="D108" s="111"/>
      <c r="E108" s="111"/>
      <c r="F108" s="80"/>
      <c r="G108" s="80"/>
      <c r="H108" s="80"/>
      <c r="I108" s="80"/>
      <c r="J108" s="8"/>
      <c r="K108" s="8"/>
    </row>
    <row r="109" spans="1:11" x14ac:dyDescent="0.2">
      <c r="A109" s="111" t="s">
        <v>97</v>
      </c>
      <c r="B109" s="23" t="s">
        <v>98</v>
      </c>
      <c r="C109" s="80"/>
      <c r="D109" s="111" t="s">
        <v>92</v>
      </c>
      <c r="E109" s="111">
        <v>3</v>
      </c>
      <c r="F109" s="80"/>
      <c r="G109" s="80"/>
      <c r="H109" s="80"/>
      <c r="I109" s="80"/>
      <c r="J109" s="8"/>
      <c r="K109" s="8"/>
    </row>
    <row r="110" spans="1:11" x14ac:dyDescent="0.2">
      <c r="A110" s="111" t="s">
        <v>99</v>
      </c>
      <c r="B110" s="23" t="s">
        <v>100</v>
      </c>
      <c r="C110" s="80"/>
      <c r="D110" s="111" t="s">
        <v>92</v>
      </c>
      <c r="E110" s="111">
        <v>3</v>
      </c>
      <c r="F110" s="80"/>
      <c r="G110" s="80"/>
      <c r="H110" s="80"/>
      <c r="I110" s="80"/>
      <c r="J110" s="8"/>
      <c r="K110" s="8"/>
    </row>
    <row r="111" spans="1:11" x14ac:dyDescent="0.2">
      <c r="A111" s="111" t="s">
        <v>101</v>
      </c>
      <c r="B111" s="23" t="s">
        <v>102</v>
      </c>
      <c r="C111" s="80"/>
      <c r="D111" s="111" t="s">
        <v>92</v>
      </c>
      <c r="E111" s="111">
        <v>5</v>
      </c>
      <c r="F111" s="80"/>
      <c r="G111" s="80"/>
      <c r="H111" s="80"/>
      <c r="I111" s="80"/>
      <c r="J111" s="8"/>
      <c r="K111" s="8"/>
    </row>
    <row r="112" spans="1:11" x14ac:dyDescent="0.2">
      <c r="A112" s="112">
        <v>4</v>
      </c>
      <c r="B112" s="113" t="s">
        <v>42</v>
      </c>
      <c r="C112" s="113"/>
      <c r="D112" s="113"/>
      <c r="E112" s="112"/>
      <c r="F112" s="113"/>
      <c r="G112" s="113"/>
      <c r="H112" s="113"/>
      <c r="I112" s="113"/>
      <c r="J112" s="45"/>
      <c r="K112" s="45"/>
    </row>
    <row r="113" spans="1:11" x14ac:dyDescent="0.2">
      <c r="A113" s="112">
        <v>4.0999999999999996</v>
      </c>
      <c r="B113" s="113" t="s">
        <v>387</v>
      </c>
      <c r="C113" s="113"/>
      <c r="D113" s="113"/>
      <c r="E113" s="112"/>
      <c r="F113" s="113"/>
      <c r="G113" s="113"/>
      <c r="H113" s="113"/>
      <c r="I113" s="113"/>
      <c r="J113" s="45"/>
      <c r="K113" s="45"/>
    </row>
    <row r="114" spans="1:11" x14ac:dyDescent="0.2">
      <c r="A114" s="111" t="s">
        <v>379</v>
      </c>
      <c r="B114" s="23" t="s">
        <v>43</v>
      </c>
      <c r="C114" s="80"/>
      <c r="D114" s="111" t="s">
        <v>44</v>
      </c>
      <c r="E114" s="111">
        <f>J18+J29</f>
        <v>7</v>
      </c>
      <c r="F114" s="80"/>
      <c r="G114" s="80"/>
      <c r="H114" s="80"/>
      <c r="I114" s="80"/>
      <c r="J114" s="8"/>
      <c r="K114" s="8"/>
    </row>
    <row r="115" spans="1:11" x14ac:dyDescent="0.2">
      <c r="A115" s="111" t="s">
        <v>380</v>
      </c>
      <c r="B115" s="23" t="s">
        <v>45</v>
      </c>
      <c r="C115" s="80"/>
      <c r="D115" s="111" t="s">
        <v>44</v>
      </c>
      <c r="E115" s="111">
        <f>(J37+J45)*2</f>
        <v>14</v>
      </c>
      <c r="F115" s="80"/>
      <c r="G115" s="80"/>
      <c r="H115" s="80"/>
      <c r="I115" s="80"/>
      <c r="J115" s="8"/>
      <c r="K115" s="8"/>
    </row>
    <row r="116" spans="1:11" ht="15" customHeight="1" x14ac:dyDescent="0.2">
      <c r="A116" s="112">
        <v>5</v>
      </c>
      <c r="B116" s="314" t="s">
        <v>46</v>
      </c>
      <c r="C116" s="315"/>
      <c r="D116" s="315"/>
      <c r="E116" s="315"/>
      <c r="F116" s="316"/>
      <c r="G116" s="113"/>
      <c r="H116" s="113"/>
      <c r="I116" s="113"/>
      <c r="J116" s="45"/>
      <c r="K116" s="45"/>
    </row>
    <row r="117" spans="1:11" ht="15" customHeight="1" x14ac:dyDescent="0.2">
      <c r="A117" s="112">
        <v>5.0999999999999996</v>
      </c>
      <c r="B117" s="195" t="s">
        <v>387</v>
      </c>
      <c r="C117" s="172"/>
      <c r="D117" s="172"/>
      <c r="E117" s="172"/>
      <c r="F117" s="173"/>
      <c r="G117" s="113"/>
      <c r="H117" s="113"/>
      <c r="I117" s="113"/>
      <c r="J117" s="45"/>
      <c r="K117" s="45"/>
    </row>
    <row r="118" spans="1:11" ht="26" x14ac:dyDescent="0.2">
      <c r="A118" s="81" t="s">
        <v>272</v>
      </c>
      <c r="B118" s="23" t="s">
        <v>47</v>
      </c>
      <c r="C118" s="80"/>
      <c r="D118" s="111" t="s">
        <v>44</v>
      </c>
      <c r="E118" s="111">
        <f>E114</f>
        <v>7</v>
      </c>
      <c r="F118" s="80"/>
      <c r="G118" s="80"/>
      <c r="H118" s="80"/>
      <c r="I118" s="80"/>
      <c r="J118" s="8"/>
      <c r="K118" s="8"/>
    </row>
    <row r="119" spans="1:11" ht="26" x14ac:dyDescent="0.2">
      <c r="A119" s="81" t="s">
        <v>273</v>
      </c>
      <c r="B119" s="23" t="s">
        <v>48</v>
      </c>
      <c r="C119" s="80"/>
      <c r="D119" s="111" t="s">
        <v>44</v>
      </c>
      <c r="E119" s="111">
        <f>E115</f>
        <v>14</v>
      </c>
      <c r="F119" s="80"/>
      <c r="G119" s="80"/>
      <c r="H119" s="80"/>
      <c r="I119" s="80"/>
      <c r="J119" s="8"/>
      <c r="K119" s="8"/>
    </row>
    <row r="120" spans="1:11" x14ac:dyDescent="0.2">
      <c r="A120" s="112">
        <v>6</v>
      </c>
      <c r="B120" s="113" t="s">
        <v>49</v>
      </c>
      <c r="C120" s="113"/>
      <c r="D120" s="113"/>
      <c r="E120" s="113"/>
      <c r="F120" s="113"/>
      <c r="G120" s="113"/>
      <c r="H120" s="113"/>
      <c r="I120" s="113"/>
      <c r="J120" s="45"/>
      <c r="K120" s="45"/>
    </row>
    <row r="121" spans="1:11" x14ac:dyDescent="0.2">
      <c r="A121" s="112">
        <v>6.1</v>
      </c>
      <c r="B121" s="113" t="s">
        <v>387</v>
      </c>
      <c r="C121" s="113"/>
      <c r="D121" s="113"/>
      <c r="E121" s="113"/>
      <c r="F121" s="113"/>
      <c r="G121" s="113"/>
      <c r="H121" s="113"/>
      <c r="I121" s="113"/>
      <c r="J121" s="45"/>
      <c r="K121" s="45"/>
    </row>
    <row r="122" spans="1:11" x14ac:dyDescent="0.2">
      <c r="A122" s="111" t="s">
        <v>388</v>
      </c>
      <c r="B122" s="23" t="s">
        <v>50</v>
      </c>
      <c r="C122" s="80"/>
      <c r="D122" s="111" t="s">
        <v>51</v>
      </c>
      <c r="E122" s="164">
        <f>K32-1</f>
        <v>23</v>
      </c>
      <c r="F122" s="80"/>
      <c r="G122" s="80"/>
      <c r="H122" s="80"/>
      <c r="I122" s="80"/>
      <c r="J122" s="8"/>
      <c r="K122" s="8"/>
    </row>
    <row r="123" spans="1:11" x14ac:dyDescent="0.2">
      <c r="A123" s="111" t="s">
        <v>389</v>
      </c>
      <c r="B123" s="23" t="s">
        <v>52</v>
      </c>
      <c r="C123" s="80"/>
      <c r="D123" s="111" t="s">
        <v>51</v>
      </c>
      <c r="E123" s="164">
        <f>E122</f>
        <v>23</v>
      </c>
      <c r="F123" s="80"/>
      <c r="G123" s="80"/>
      <c r="H123" s="80"/>
      <c r="I123" s="80"/>
      <c r="J123" s="8"/>
      <c r="K123" s="8"/>
    </row>
    <row r="124" spans="1:11" x14ac:dyDescent="0.2">
      <c r="A124" s="111" t="s">
        <v>525</v>
      </c>
      <c r="B124" s="23" t="s">
        <v>53</v>
      </c>
      <c r="C124" s="80"/>
      <c r="D124" s="111" t="s">
        <v>51</v>
      </c>
      <c r="E124" s="164">
        <f>E122</f>
        <v>23</v>
      </c>
      <c r="F124" s="80"/>
      <c r="G124" s="80"/>
      <c r="H124" s="80"/>
      <c r="I124" s="80"/>
      <c r="J124" s="8"/>
      <c r="K124" s="8"/>
    </row>
    <row r="125" spans="1:11" x14ac:dyDescent="0.2">
      <c r="A125" s="111" t="s">
        <v>526</v>
      </c>
      <c r="B125" s="23" t="s">
        <v>54</v>
      </c>
      <c r="C125" s="80"/>
      <c r="D125" s="111" t="s">
        <v>51</v>
      </c>
      <c r="E125" s="164">
        <f>E122</f>
        <v>23</v>
      </c>
      <c r="F125" s="80"/>
      <c r="G125" s="80"/>
      <c r="H125" s="80"/>
      <c r="I125" s="80"/>
      <c r="J125" s="8"/>
      <c r="K125" s="8"/>
    </row>
    <row r="126" spans="1:11" x14ac:dyDescent="0.2">
      <c r="A126" s="111" t="s">
        <v>527</v>
      </c>
      <c r="B126" s="23" t="s">
        <v>575</v>
      </c>
      <c r="C126" s="80"/>
      <c r="D126" s="111" t="s">
        <v>55</v>
      </c>
      <c r="E126" s="164">
        <f>(J37+J45)*3</f>
        <v>21</v>
      </c>
      <c r="F126" s="80"/>
      <c r="G126" s="80"/>
      <c r="H126" s="80"/>
      <c r="I126" s="80"/>
      <c r="J126" s="8"/>
      <c r="K126" s="22" t="s">
        <v>271</v>
      </c>
    </row>
    <row r="127" spans="1:11" x14ac:dyDescent="0.2">
      <c r="A127" s="112">
        <v>7</v>
      </c>
      <c r="B127" s="106" t="s">
        <v>56</v>
      </c>
      <c r="C127" s="80"/>
      <c r="D127" s="111"/>
      <c r="E127" s="164"/>
      <c r="F127" s="80"/>
      <c r="G127" s="80"/>
      <c r="H127" s="80"/>
      <c r="I127" s="80"/>
      <c r="J127" s="8"/>
      <c r="K127" s="8"/>
    </row>
    <row r="128" spans="1:11" ht="26" x14ac:dyDescent="0.2">
      <c r="A128" s="112">
        <v>7.1</v>
      </c>
      <c r="B128" s="23" t="s">
        <v>250</v>
      </c>
      <c r="C128" s="80"/>
      <c r="D128" s="111" t="s">
        <v>76</v>
      </c>
      <c r="E128" s="164">
        <v>5</v>
      </c>
      <c r="F128" s="80"/>
      <c r="G128" s="80"/>
      <c r="H128" s="80"/>
      <c r="I128" s="80"/>
      <c r="J128" s="8"/>
      <c r="K128" s="8"/>
    </row>
    <row r="129" spans="1:11" ht="45.5" customHeight="1" x14ac:dyDescent="0.2">
      <c r="A129" s="112">
        <v>7.2</v>
      </c>
      <c r="B129" s="23" t="s">
        <v>251</v>
      </c>
      <c r="C129" s="80"/>
      <c r="D129" s="111" t="s">
        <v>76</v>
      </c>
      <c r="E129" s="164">
        <v>5</v>
      </c>
      <c r="F129" s="80"/>
      <c r="G129" s="80"/>
      <c r="H129" s="80"/>
      <c r="I129" s="80"/>
      <c r="J129" s="8"/>
      <c r="K129" s="8"/>
    </row>
    <row r="130" spans="1:11" ht="39" x14ac:dyDescent="0.2">
      <c r="A130" s="112">
        <v>7.3</v>
      </c>
      <c r="B130" s="23" t="s">
        <v>315</v>
      </c>
      <c r="C130" s="80"/>
      <c r="D130" s="111" t="s">
        <v>92</v>
      </c>
      <c r="E130" s="164">
        <v>12</v>
      </c>
      <c r="F130" s="80"/>
      <c r="G130" s="80"/>
      <c r="H130" s="80"/>
      <c r="I130" s="80"/>
      <c r="J130" s="8"/>
      <c r="K130" s="8"/>
    </row>
    <row r="131" spans="1:11" ht="14.5" customHeight="1" x14ac:dyDescent="0.2">
      <c r="A131" s="112">
        <v>7.4</v>
      </c>
      <c r="B131" s="23" t="s">
        <v>316</v>
      </c>
      <c r="C131" s="80"/>
      <c r="D131" s="111" t="s">
        <v>92</v>
      </c>
      <c r="E131" s="164">
        <v>12</v>
      </c>
      <c r="F131" s="80"/>
      <c r="G131" s="80"/>
      <c r="H131" s="80"/>
      <c r="I131" s="80"/>
      <c r="J131" s="8"/>
      <c r="K131" s="8"/>
    </row>
    <row r="132" spans="1:11" x14ac:dyDescent="0.2">
      <c r="A132" s="112">
        <v>7.5</v>
      </c>
      <c r="B132" s="23" t="s">
        <v>317</v>
      </c>
      <c r="C132" s="80"/>
      <c r="D132" s="111" t="s">
        <v>92</v>
      </c>
      <c r="E132" s="164">
        <v>15</v>
      </c>
      <c r="F132" s="80"/>
      <c r="G132" s="80"/>
      <c r="H132" s="80"/>
      <c r="I132" s="80"/>
      <c r="J132" s="8"/>
      <c r="K132" s="8"/>
    </row>
    <row r="133" spans="1:11" ht="26" x14ac:dyDescent="0.2">
      <c r="A133" s="112">
        <v>7.6</v>
      </c>
      <c r="B133" s="23" t="s">
        <v>318</v>
      </c>
      <c r="C133" s="80"/>
      <c r="D133" s="111" t="s">
        <v>92</v>
      </c>
      <c r="E133" s="164">
        <f>(J18+J29)*6</f>
        <v>42</v>
      </c>
      <c r="F133" s="80"/>
      <c r="G133" s="80"/>
      <c r="H133" s="80"/>
      <c r="I133" s="80"/>
      <c r="J133" s="8"/>
      <c r="K133" s="8"/>
    </row>
    <row r="134" spans="1:11" x14ac:dyDescent="0.2">
      <c r="A134" s="112">
        <v>8</v>
      </c>
      <c r="B134" s="113" t="s">
        <v>57</v>
      </c>
      <c r="C134" s="113"/>
      <c r="D134" s="113"/>
      <c r="E134" s="113"/>
      <c r="F134" s="113"/>
      <c r="G134" s="113"/>
      <c r="H134" s="113"/>
      <c r="I134" s="113"/>
      <c r="J134" s="45"/>
      <c r="K134" s="45"/>
    </row>
    <row r="135" spans="1:11" x14ac:dyDescent="0.2">
      <c r="A135" s="112">
        <v>8.1</v>
      </c>
      <c r="B135" s="106" t="s">
        <v>256</v>
      </c>
      <c r="C135" s="80"/>
      <c r="D135" s="111"/>
      <c r="E135" s="111"/>
      <c r="F135" s="80"/>
      <c r="G135" s="80"/>
      <c r="H135" s="80"/>
      <c r="I135" s="80"/>
      <c r="J135" s="8"/>
      <c r="K135" s="8"/>
    </row>
    <row r="136" spans="1:11" ht="39" x14ac:dyDescent="0.2">
      <c r="A136" s="112"/>
      <c r="B136" s="23" t="s">
        <v>257</v>
      </c>
      <c r="C136" s="80"/>
      <c r="D136" s="111"/>
      <c r="E136" s="111"/>
      <c r="F136" s="80"/>
      <c r="G136" s="80"/>
      <c r="H136" s="80"/>
      <c r="I136" s="80"/>
      <c r="J136" s="8"/>
      <c r="K136" s="8"/>
    </row>
    <row r="137" spans="1:11" ht="26" x14ac:dyDescent="0.2">
      <c r="A137" s="81" t="s">
        <v>528</v>
      </c>
      <c r="B137" s="23" t="s">
        <v>349</v>
      </c>
      <c r="C137" s="80"/>
      <c r="D137" s="111" t="s">
        <v>44</v>
      </c>
      <c r="E137" s="111">
        <v>5</v>
      </c>
      <c r="F137" s="80"/>
      <c r="G137" s="80"/>
      <c r="H137" s="80"/>
      <c r="I137" s="80"/>
      <c r="J137" s="8"/>
      <c r="K137" s="8"/>
    </row>
    <row r="138" spans="1:11" ht="26" x14ac:dyDescent="0.2">
      <c r="A138" s="81" t="s">
        <v>529</v>
      </c>
      <c r="B138" s="23" t="s">
        <v>350</v>
      </c>
      <c r="C138" s="80"/>
      <c r="D138" s="111" t="s">
        <v>44</v>
      </c>
      <c r="E138" s="111">
        <v>10</v>
      </c>
      <c r="F138" s="80"/>
      <c r="G138" s="80"/>
      <c r="H138" s="80"/>
      <c r="I138" s="80"/>
      <c r="J138" s="8"/>
      <c r="K138" s="8"/>
    </row>
    <row r="139" spans="1:11" x14ac:dyDescent="0.2">
      <c r="A139" s="81" t="s">
        <v>530</v>
      </c>
      <c r="B139" s="23" t="s">
        <v>361</v>
      </c>
      <c r="C139" s="80"/>
      <c r="D139" s="111" t="s">
        <v>44</v>
      </c>
      <c r="E139" s="111">
        <v>20</v>
      </c>
      <c r="F139" s="80"/>
      <c r="G139" s="80"/>
      <c r="H139" s="80"/>
      <c r="I139" s="80"/>
      <c r="J139" s="8"/>
      <c r="K139" s="8"/>
    </row>
    <row r="140" spans="1:11" x14ac:dyDescent="0.2">
      <c r="A140" s="112">
        <v>8.1999999999999993</v>
      </c>
      <c r="B140" s="106" t="s">
        <v>258</v>
      </c>
      <c r="C140" s="80"/>
      <c r="D140" s="111"/>
      <c r="E140" s="111"/>
      <c r="F140" s="80"/>
      <c r="G140" s="80"/>
      <c r="H140" s="80"/>
      <c r="I140" s="80"/>
      <c r="J140" s="8"/>
      <c r="K140" s="8"/>
    </row>
    <row r="141" spans="1:11" x14ac:dyDescent="0.2">
      <c r="A141" s="81" t="s">
        <v>737</v>
      </c>
      <c r="B141" s="23" t="s">
        <v>351</v>
      </c>
      <c r="C141" s="80"/>
      <c r="D141" s="111" t="s">
        <v>58</v>
      </c>
      <c r="E141" s="164">
        <v>7</v>
      </c>
      <c r="F141" s="80"/>
      <c r="G141" s="80"/>
      <c r="H141" s="80"/>
      <c r="I141" s="80"/>
      <c r="J141" s="8"/>
      <c r="K141" s="8"/>
    </row>
    <row r="142" spans="1:11" x14ac:dyDescent="0.2">
      <c r="A142" s="81" t="s">
        <v>738</v>
      </c>
      <c r="B142" s="23" t="s">
        <v>348</v>
      </c>
      <c r="C142" s="80"/>
      <c r="D142" s="111" t="s">
        <v>92</v>
      </c>
      <c r="E142" s="164">
        <v>5</v>
      </c>
      <c r="F142" s="80"/>
      <c r="G142" s="80"/>
      <c r="H142" s="80"/>
      <c r="I142" s="80"/>
      <c r="J142" s="8"/>
      <c r="K142" s="8"/>
    </row>
    <row r="143" spans="1:11" x14ac:dyDescent="0.2">
      <c r="A143" s="81" t="s">
        <v>739</v>
      </c>
      <c r="B143" s="23" t="s">
        <v>352</v>
      </c>
      <c r="C143" s="80"/>
      <c r="D143" s="111" t="s">
        <v>92</v>
      </c>
      <c r="E143" s="111">
        <v>5</v>
      </c>
      <c r="F143" s="80"/>
      <c r="G143" s="80"/>
      <c r="H143" s="80"/>
      <c r="I143" s="80"/>
      <c r="J143" s="8"/>
      <c r="K143" s="8"/>
    </row>
    <row r="144" spans="1:11" x14ac:dyDescent="0.2">
      <c r="A144" s="81" t="s">
        <v>835</v>
      </c>
      <c r="B144" s="23" t="s">
        <v>362</v>
      </c>
      <c r="C144" s="80"/>
      <c r="D144" s="111" t="s">
        <v>92</v>
      </c>
      <c r="E144" s="111">
        <v>7</v>
      </c>
      <c r="F144" s="80"/>
      <c r="G144" s="80"/>
      <c r="H144" s="80"/>
      <c r="I144" s="80"/>
      <c r="J144" s="8"/>
      <c r="K144" s="8"/>
    </row>
    <row r="145" spans="1:11" x14ac:dyDescent="0.2">
      <c r="A145" s="81" t="s">
        <v>836</v>
      </c>
      <c r="B145" s="23" t="s">
        <v>363</v>
      </c>
      <c r="C145" s="80"/>
      <c r="D145" s="111" t="s">
        <v>92</v>
      </c>
      <c r="E145" s="111">
        <v>7</v>
      </c>
      <c r="F145" s="80"/>
      <c r="G145" s="80"/>
      <c r="H145" s="80"/>
      <c r="I145" s="80"/>
      <c r="J145" s="8"/>
      <c r="K145" s="8"/>
    </row>
    <row r="146" spans="1:11" x14ac:dyDescent="0.2">
      <c r="A146" s="81" t="s">
        <v>837</v>
      </c>
      <c r="B146" s="23" t="s">
        <v>259</v>
      </c>
      <c r="C146" s="80"/>
      <c r="D146" s="111" t="s">
        <v>58</v>
      </c>
      <c r="E146" s="111">
        <v>7</v>
      </c>
      <c r="F146" s="80"/>
      <c r="G146" s="80"/>
      <c r="H146" s="80"/>
      <c r="I146" s="80"/>
      <c r="J146" s="8"/>
      <c r="K146" s="8"/>
    </row>
    <row r="147" spans="1:11" x14ac:dyDescent="0.2">
      <c r="A147" s="81" t="s">
        <v>838</v>
      </c>
      <c r="B147" s="23" t="s">
        <v>260</v>
      </c>
      <c r="C147" s="80"/>
      <c r="D147" s="111" t="s">
        <v>92</v>
      </c>
      <c r="E147" s="111">
        <v>3</v>
      </c>
      <c r="F147" s="80"/>
      <c r="G147" s="80"/>
      <c r="H147" s="80"/>
      <c r="I147" s="80"/>
      <c r="J147" s="8"/>
      <c r="K147" s="8"/>
    </row>
    <row r="148" spans="1:11" x14ac:dyDescent="0.2">
      <c r="A148" s="81" t="s">
        <v>839</v>
      </c>
      <c r="B148" s="23" t="s">
        <v>261</v>
      </c>
      <c r="C148" s="80"/>
      <c r="D148" s="111" t="s">
        <v>92</v>
      </c>
      <c r="E148" s="111">
        <v>10</v>
      </c>
      <c r="F148" s="80"/>
      <c r="G148" s="80"/>
      <c r="H148" s="80"/>
      <c r="I148" s="80"/>
      <c r="J148" s="8"/>
      <c r="K148" s="8"/>
    </row>
    <row r="149" spans="1:11" x14ac:dyDescent="0.2">
      <c r="A149" s="81" t="s">
        <v>840</v>
      </c>
      <c r="B149" s="23" t="s">
        <v>262</v>
      </c>
      <c r="C149" s="80"/>
      <c r="D149" s="111" t="s">
        <v>92</v>
      </c>
      <c r="E149" s="111">
        <v>10</v>
      </c>
      <c r="F149" s="80"/>
      <c r="G149" s="80"/>
      <c r="H149" s="80"/>
      <c r="I149" s="80"/>
      <c r="J149" s="8"/>
      <c r="K149" s="8"/>
    </row>
    <row r="150" spans="1:11" x14ac:dyDescent="0.2">
      <c r="A150" s="81" t="s">
        <v>841</v>
      </c>
      <c r="B150" s="23" t="s">
        <v>263</v>
      </c>
      <c r="C150" s="80"/>
      <c r="D150" s="111" t="s">
        <v>92</v>
      </c>
      <c r="E150" s="111">
        <v>15</v>
      </c>
      <c r="F150" s="80"/>
      <c r="G150" s="80"/>
      <c r="H150" s="80"/>
      <c r="I150" s="80"/>
      <c r="J150" s="8"/>
      <c r="K150" s="8"/>
    </row>
    <row r="151" spans="1:11" x14ac:dyDescent="0.2">
      <c r="A151" s="81" t="s">
        <v>842</v>
      </c>
      <c r="B151" s="23" t="s">
        <v>264</v>
      </c>
      <c r="C151" s="80"/>
      <c r="D151" s="111" t="s">
        <v>58</v>
      </c>
      <c r="E151" s="111">
        <v>10</v>
      </c>
      <c r="F151" s="80"/>
      <c r="G151" s="80"/>
      <c r="H151" s="80"/>
      <c r="I151" s="80"/>
      <c r="J151" s="8"/>
      <c r="K151" s="8"/>
    </row>
    <row r="152" spans="1:11" x14ac:dyDescent="0.2">
      <c r="A152" s="81" t="s">
        <v>843</v>
      </c>
      <c r="B152" s="23" t="s">
        <v>265</v>
      </c>
      <c r="C152" s="80"/>
      <c r="D152" s="111" t="s">
        <v>92</v>
      </c>
      <c r="E152" s="111">
        <v>12</v>
      </c>
      <c r="F152" s="80"/>
      <c r="G152" s="80"/>
      <c r="H152" s="80"/>
      <c r="I152" s="80"/>
      <c r="J152" s="8"/>
      <c r="K152" s="8"/>
    </row>
    <row r="153" spans="1:11" x14ac:dyDescent="0.2">
      <c r="A153" s="81" t="s">
        <v>844</v>
      </c>
      <c r="B153" s="23" t="s">
        <v>266</v>
      </c>
      <c r="C153" s="80"/>
      <c r="D153" s="111" t="s">
        <v>92</v>
      </c>
      <c r="E153" s="111">
        <v>12</v>
      </c>
      <c r="F153" s="80"/>
      <c r="G153" s="80"/>
      <c r="H153" s="80"/>
      <c r="I153" s="80"/>
      <c r="J153" s="8"/>
      <c r="K153" s="8"/>
    </row>
    <row r="154" spans="1:11" x14ac:dyDescent="0.2">
      <c r="A154" s="81" t="s">
        <v>845</v>
      </c>
      <c r="B154" s="23" t="s">
        <v>267</v>
      </c>
      <c r="C154" s="80"/>
      <c r="D154" s="111" t="s">
        <v>92</v>
      </c>
      <c r="E154" s="111">
        <v>15</v>
      </c>
      <c r="F154" s="80"/>
      <c r="G154" s="80"/>
      <c r="H154" s="80"/>
      <c r="I154" s="80"/>
      <c r="J154" s="8"/>
      <c r="K154" s="8"/>
    </row>
    <row r="155" spans="1:11" ht="18" customHeight="1" x14ac:dyDescent="0.2">
      <c r="A155" s="112">
        <v>8.3000000000000007</v>
      </c>
      <c r="B155" s="106" t="s">
        <v>268</v>
      </c>
      <c r="C155" s="80"/>
      <c r="D155" s="111" t="s">
        <v>92</v>
      </c>
      <c r="E155" s="111">
        <v>1</v>
      </c>
      <c r="F155" s="80"/>
      <c r="G155" s="80"/>
      <c r="H155" s="80"/>
      <c r="I155" s="80"/>
      <c r="J155" s="8"/>
      <c r="K155" s="8"/>
    </row>
    <row r="156" spans="1:11" ht="43.25" customHeight="1" x14ac:dyDescent="0.2">
      <c r="A156" s="112">
        <v>8.4</v>
      </c>
      <c r="B156" s="106" t="s">
        <v>269</v>
      </c>
      <c r="C156" s="80"/>
      <c r="D156" s="111" t="s">
        <v>92</v>
      </c>
      <c r="E156" s="111">
        <v>2</v>
      </c>
      <c r="F156" s="80"/>
      <c r="G156" s="80"/>
      <c r="H156" s="80"/>
      <c r="I156" s="80"/>
      <c r="J156" s="8"/>
      <c r="K156" s="8"/>
    </row>
    <row r="157" spans="1:11" ht="15.75" customHeight="1" x14ac:dyDescent="0.2">
      <c r="A157" s="311" t="s">
        <v>195</v>
      </c>
      <c r="B157" s="312"/>
      <c r="C157" s="312"/>
      <c r="D157" s="312"/>
      <c r="E157" s="312"/>
      <c r="F157" s="313"/>
      <c r="G157" s="112"/>
      <c r="H157" s="80"/>
      <c r="I157" s="80"/>
      <c r="J157" s="8"/>
      <c r="K157" s="8"/>
    </row>
    <row r="158" spans="1:11" ht="16" thickBot="1" x14ac:dyDescent="0.25">
      <c r="E158"/>
    </row>
    <row r="159" spans="1:11" x14ac:dyDescent="0.2">
      <c r="F159" s="13"/>
      <c r="G159" s="47"/>
      <c r="H159" s="14"/>
    </row>
    <row r="160" spans="1:11" x14ac:dyDescent="0.2">
      <c r="F160" s="15" t="s">
        <v>181</v>
      </c>
      <c r="G160" s="34"/>
      <c r="H160" s="16"/>
    </row>
    <row r="161" spans="1:8" x14ac:dyDescent="0.2">
      <c r="F161" s="17"/>
      <c r="G161" s="48"/>
      <c r="H161" s="18"/>
    </row>
    <row r="162" spans="1:8" x14ac:dyDescent="0.2">
      <c r="F162" s="15" t="s">
        <v>182</v>
      </c>
      <c r="G162" s="34"/>
      <c r="H162" s="16"/>
    </row>
    <row r="163" spans="1:8" ht="16" thickBot="1" x14ac:dyDescent="0.25">
      <c r="F163" s="19"/>
      <c r="G163" s="49"/>
      <c r="H163" s="20"/>
    </row>
    <row r="164" spans="1:8" ht="22.5" customHeight="1" x14ac:dyDescent="0.2">
      <c r="B164" s="322" t="s">
        <v>93</v>
      </c>
      <c r="C164" s="322"/>
      <c r="D164" s="322"/>
      <c r="E164" s="322"/>
      <c r="F164" s="322"/>
      <c r="G164" s="50"/>
    </row>
    <row r="165" spans="1:8" ht="15" customHeight="1" x14ac:dyDescent="0.2">
      <c r="B165" s="322" t="s">
        <v>94</v>
      </c>
      <c r="C165" s="322"/>
      <c r="D165" s="322"/>
      <c r="E165" s="322"/>
      <c r="F165" s="322"/>
      <c r="G165" s="50"/>
    </row>
    <row r="166" spans="1:8" ht="42" customHeight="1" x14ac:dyDescent="0.2">
      <c r="B166" s="323" t="s">
        <v>95</v>
      </c>
      <c r="C166" s="323"/>
      <c r="D166" s="323"/>
      <c r="E166" s="323"/>
      <c r="F166" s="323"/>
      <c r="G166" s="51"/>
    </row>
    <row r="167" spans="1:8" ht="14.75" customHeight="1" x14ac:dyDescent="0.2">
      <c r="B167" s="324"/>
      <c r="C167" s="324"/>
      <c r="D167" s="324"/>
      <c r="E167" s="324"/>
      <c r="F167" s="52"/>
      <c r="G167" s="52"/>
    </row>
    <row r="168" spans="1:8" x14ac:dyDescent="0.2">
      <c r="A168" s="53" t="s">
        <v>183</v>
      </c>
      <c r="B168" s="48"/>
      <c r="C168" s="48"/>
      <c r="D168" s="54"/>
      <c r="E168" s="55"/>
      <c r="F168" s="48"/>
      <c r="G168" s="48"/>
      <c r="H168" s="48"/>
    </row>
    <row r="169" spans="1:8" x14ac:dyDescent="0.2">
      <c r="A169" s="56" t="s">
        <v>184</v>
      </c>
      <c r="B169" s="57" t="s">
        <v>185</v>
      </c>
      <c r="C169" s="57" t="s">
        <v>186</v>
      </c>
      <c r="D169" s="319" t="s">
        <v>187</v>
      </c>
      <c r="E169" s="320"/>
      <c r="F169" s="320"/>
      <c r="G169" s="320"/>
      <c r="H169" s="321"/>
    </row>
    <row r="170" spans="1:8" x14ac:dyDescent="0.2">
      <c r="A170" s="58"/>
      <c r="B170" s="59"/>
      <c r="C170" s="59"/>
      <c r="D170" s="60"/>
      <c r="E170" s="61"/>
      <c r="F170" s="62"/>
      <c r="G170" s="62"/>
      <c r="H170" s="63"/>
    </row>
    <row r="171" spans="1:8" x14ac:dyDescent="0.2">
      <c r="A171" s="64"/>
      <c r="B171" s="65"/>
      <c r="C171" s="65"/>
      <c r="D171" s="66"/>
      <c r="E171" s="67"/>
      <c r="F171" s="68"/>
      <c r="G171" s="68"/>
      <c r="H171" s="69"/>
    </row>
    <row r="172" spans="1:8" x14ac:dyDescent="0.2">
      <c r="A172" s="64"/>
      <c r="B172" s="65"/>
      <c r="C172" s="65"/>
      <c r="D172" s="66"/>
      <c r="E172" s="67"/>
      <c r="F172" s="68"/>
      <c r="G172" s="68"/>
      <c r="H172" s="69"/>
    </row>
    <row r="173" spans="1:8" x14ac:dyDescent="0.2">
      <c r="A173" s="70"/>
      <c r="B173" s="71"/>
      <c r="C173" s="71"/>
      <c r="D173" s="72"/>
      <c r="E173" s="73"/>
      <c r="F173" s="74"/>
      <c r="G173" s="74"/>
      <c r="H173" s="75"/>
    </row>
  </sheetData>
  <mergeCells count="27">
    <mergeCell ref="B164:F164"/>
    <mergeCell ref="B165:F165"/>
    <mergeCell ref="B166:F166"/>
    <mergeCell ref="B167:E167"/>
    <mergeCell ref="D169:H169"/>
    <mergeCell ref="A157:F157"/>
    <mergeCell ref="A7:I7"/>
    <mergeCell ref="A8:I8"/>
    <mergeCell ref="B89:D89"/>
    <mergeCell ref="B94:G94"/>
    <mergeCell ref="A96:A97"/>
    <mergeCell ref="A98:A99"/>
    <mergeCell ref="A100:A101"/>
    <mergeCell ref="A102:A103"/>
    <mergeCell ref="A104:A105"/>
    <mergeCell ref="A106:A107"/>
    <mergeCell ref="B116:F116"/>
    <mergeCell ref="A1:I1"/>
    <mergeCell ref="A2:I2"/>
    <mergeCell ref="A3:A5"/>
    <mergeCell ref="B3:B5"/>
    <mergeCell ref="C3:C5"/>
    <mergeCell ref="D3:D5"/>
    <mergeCell ref="E3:E5"/>
    <mergeCell ref="F3:G4"/>
    <mergeCell ref="H3:H4"/>
    <mergeCell ref="I3:I4"/>
  </mergeCells>
  <phoneticPr fontId="23" type="noConversion"/>
  <printOptions horizontalCentered="1"/>
  <pageMargins left="0.7" right="0.7" top="1" bottom="0.5" header="0.7" footer="0.3"/>
  <pageSetup paperSize="9" scale="75" fitToHeight="0" orientation="landscape" r:id="rId1"/>
  <headerFooter>
    <oddFooter>&amp;C&amp;"Calibri,Regular"&amp;K000000B1.2-&amp;P</oddFooter>
  </headerFooter>
  <rowBreaks count="1" manualBreakCount="1">
    <brk id="139"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197"/>
  <sheetViews>
    <sheetView topLeftCell="A79" zoomScale="110" zoomScaleNormal="110" zoomScaleSheetLayoutView="160" zoomScalePageLayoutView="90" workbookViewId="0">
      <selection activeCell="A85" sqref="A85:XFD87"/>
    </sheetView>
  </sheetViews>
  <sheetFormatPr baseColWidth="10" defaultColWidth="8.6640625" defaultRowHeight="15" x14ac:dyDescent="0.2"/>
  <cols>
    <col min="1" max="1" width="14.33203125" customWidth="1"/>
    <col min="2" max="2" width="49" customWidth="1"/>
    <col min="3" max="3" width="8.6640625" customWidth="1"/>
    <col min="4" max="4" width="9.33203125" style="46" customWidth="1"/>
    <col min="5" max="5" width="14.33203125" customWidth="1"/>
    <col min="6" max="6" width="9.33203125" customWidth="1"/>
    <col min="7" max="7" width="8.6640625" customWidth="1"/>
    <col min="8" max="8" width="9.83203125" customWidth="1"/>
    <col min="9" max="9" width="16.33203125" customWidth="1"/>
    <col min="10" max="11" width="18.6640625" customWidth="1"/>
  </cols>
  <sheetData>
    <row r="1" spans="1:11" ht="74.25" customHeight="1" thickBot="1" x14ac:dyDescent="0.25">
      <c r="A1" s="285" t="s">
        <v>846</v>
      </c>
      <c r="B1" s="286"/>
      <c r="C1" s="286"/>
      <c r="D1" s="286"/>
      <c r="E1" s="286"/>
      <c r="F1" s="286"/>
      <c r="G1" s="286"/>
      <c r="H1" s="286"/>
      <c r="I1" s="287"/>
      <c r="J1" s="35"/>
      <c r="K1" s="35"/>
    </row>
    <row r="2" spans="1:11" ht="40.5" customHeight="1" thickBot="1" x14ac:dyDescent="0.25">
      <c r="A2" s="288" t="s">
        <v>693</v>
      </c>
      <c r="B2" s="289"/>
      <c r="C2" s="289"/>
      <c r="D2" s="289"/>
      <c r="E2" s="289"/>
      <c r="F2" s="289"/>
      <c r="G2" s="289"/>
      <c r="H2" s="289"/>
      <c r="I2" s="290"/>
      <c r="J2" s="35"/>
      <c r="K2" s="35"/>
    </row>
    <row r="3" spans="1:11" ht="15" customHeight="1" x14ac:dyDescent="0.2">
      <c r="A3" s="291" t="s">
        <v>0</v>
      </c>
      <c r="B3" s="294" t="s">
        <v>1</v>
      </c>
      <c r="C3" s="294" t="s">
        <v>2</v>
      </c>
      <c r="D3" s="294" t="s">
        <v>3</v>
      </c>
      <c r="E3" s="297" t="s">
        <v>201</v>
      </c>
      <c r="F3" s="298"/>
      <c r="G3" s="328" t="s">
        <v>801</v>
      </c>
      <c r="H3" s="329"/>
      <c r="I3" s="301" t="s">
        <v>486</v>
      </c>
      <c r="J3" s="36"/>
      <c r="K3" s="36"/>
    </row>
    <row r="4" spans="1:11" ht="18.75" customHeight="1" thickBot="1" x14ac:dyDescent="0.25">
      <c r="A4" s="292"/>
      <c r="B4" s="295"/>
      <c r="C4" s="295"/>
      <c r="D4" s="295"/>
      <c r="E4" s="299"/>
      <c r="F4" s="300"/>
      <c r="G4" s="330"/>
      <c r="H4" s="331"/>
      <c r="I4" s="302"/>
      <c r="J4" s="36"/>
      <c r="K4" s="36"/>
    </row>
    <row r="5" spans="1:11" ht="35.25" customHeight="1" thickBot="1" x14ac:dyDescent="0.25">
      <c r="A5" s="293"/>
      <c r="B5" s="296"/>
      <c r="C5" s="296"/>
      <c r="D5" s="296"/>
      <c r="E5" s="175" t="s">
        <v>484</v>
      </c>
      <c r="F5" s="187" t="s">
        <v>485</v>
      </c>
      <c r="G5" s="239" t="s">
        <v>802</v>
      </c>
      <c r="H5" s="239" t="s">
        <v>485</v>
      </c>
      <c r="I5" s="188" t="s">
        <v>189</v>
      </c>
      <c r="J5" s="36"/>
      <c r="K5" s="36"/>
    </row>
    <row r="6" spans="1:11" x14ac:dyDescent="0.2">
      <c r="A6" s="189">
        <v>1</v>
      </c>
      <c r="B6" s="187">
        <v>2</v>
      </c>
      <c r="C6" s="187">
        <v>3</v>
      </c>
      <c r="D6" s="187">
        <v>4</v>
      </c>
      <c r="E6" s="190">
        <v>5</v>
      </c>
      <c r="F6" s="191" t="s">
        <v>344</v>
      </c>
      <c r="G6" s="191">
        <v>7</v>
      </c>
      <c r="H6" s="191" t="s">
        <v>803</v>
      </c>
      <c r="I6" s="191">
        <v>9</v>
      </c>
      <c r="J6" s="36"/>
      <c r="K6" s="36"/>
    </row>
    <row r="7" spans="1:11" ht="17" customHeight="1" x14ac:dyDescent="0.2">
      <c r="A7" s="305" t="s">
        <v>826</v>
      </c>
      <c r="B7" s="306"/>
      <c r="C7" s="306"/>
      <c r="D7" s="306"/>
      <c r="E7" s="306"/>
      <c r="F7" s="306"/>
      <c r="G7" s="325"/>
      <c r="H7" s="325"/>
      <c r="I7" s="307"/>
      <c r="J7" s="37"/>
      <c r="K7" s="37"/>
    </row>
    <row r="8" spans="1:11" ht="27.5" customHeight="1" x14ac:dyDescent="0.2">
      <c r="A8" s="308" t="s">
        <v>365</v>
      </c>
      <c r="B8" s="309"/>
      <c r="C8" s="309"/>
      <c r="D8" s="309"/>
      <c r="E8" s="309"/>
      <c r="F8" s="309"/>
      <c r="G8" s="326"/>
      <c r="H8" s="326"/>
      <c r="I8" s="310"/>
      <c r="J8" s="37"/>
      <c r="K8" s="37"/>
    </row>
    <row r="9" spans="1:11" ht="14.75" customHeight="1" x14ac:dyDescent="0.2">
      <c r="A9" s="112">
        <v>1.1000000000000001</v>
      </c>
      <c r="B9" s="82" t="s">
        <v>205</v>
      </c>
      <c r="C9" s="111" t="s">
        <v>92</v>
      </c>
      <c r="D9" s="111">
        <f>'Schedule No. 2.1'!E10</f>
        <v>1</v>
      </c>
      <c r="E9" s="106"/>
      <c r="F9" s="106"/>
      <c r="G9" s="197"/>
      <c r="H9" s="197"/>
      <c r="I9" s="106"/>
      <c r="J9" s="38"/>
      <c r="K9" s="38"/>
    </row>
    <row r="10" spans="1:11" x14ac:dyDescent="0.2">
      <c r="A10" s="111" t="s">
        <v>9</v>
      </c>
      <c r="B10" s="24" t="s">
        <v>207</v>
      </c>
      <c r="C10" s="111" t="s">
        <v>92</v>
      </c>
      <c r="D10" s="111" t="str">
        <f>'Schedule No. 2.1'!E11</f>
        <v>NIL</v>
      </c>
      <c r="E10" s="80"/>
      <c r="F10" s="80"/>
      <c r="G10" s="197"/>
      <c r="H10" s="197"/>
      <c r="I10" s="80"/>
      <c r="J10" s="8"/>
      <c r="K10" s="8"/>
    </row>
    <row r="11" spans="1:11" x14ac:dyDescent="0.2">
      <c r="A11" s="111" t="s">
        <v>10</v>
      </c>
      <c r="B11" s="24" t="s">
        <v>208</v>
      </c>
      <c r="C11" s="111" t="s">
        <v>92</v>
      </c>
      <c r="D11" s="111" t="str">
        <f>'Schedule No. 2.1'!E12</f>
        <v>NIL</v>
      </c>
      <c r="E11" s="80"/>
      <c r="F11" s="80"/>
      <c r="G11" s="197"/>
      <c r="H11" s="197"/>
      <c r="I11" s="80"/>
      <c r="J11" s="8"/>
      <c r="K11" s="8"/>
    </row>
    <row r="12" spans="1:11" x14ac:dyDescent="0.2">
      <c r="A12" s="111" t="s">
        <v>740</v>
      </c>
      <c r="B12" s="24" t="s">
        <v>209</v>
      </c>
      <c r="C12" s="111" t="s">
        <v>92</v>
      </c>
      <c r="D12" s="111" t="str">
        <f>'Schedule No. 2.1'!E13</f>
        <v>NIL</v>
      </c>
      <c r="E12" s="80"/>
      <c r="F12" s="80"/>
      <c r="G12" s="106"/>
      <c r="H12" s="106"/>
      <c r="I12" s="80"/>
      <c r="J12" s="8"/>
      <c r="K12" s="8"/>
    </row>
    <row r="13" spans="1:11" x14ac:dyDescent="0.2">
      <c r="A13" s="111" t="s">
        <v>11</v>
      </c>
      <c r="B13" s="24" t="s">
        <v>210</v>
      </c>
      <c r="C13" s="111" t="s">
        <v>92</v>
      </c>
      <c r="D13" s="111">
        <f>'Schedule No. 2.1'!E14</f>
        <v>1</v>
      </c>
      <c r="E13" s="80"/>
      <c r="F13" s="80"/>
      <c r="G13" s="80"/>
      <c r="H13" s="80"/>
      <c r="I13" s="80"/>
      <c r="J13" s="8"/>
      <c r="K13" s="8"/>
    </row>
    <row r="14" spans="1:11" x14ac:dyDescent="0.2">
      <c r="A14" s="111" t="s">
        <v>12</v>
      </c>
      <c r="B14" s="24" t="s">
        <v>211</v>
      </c>
      <c r="C14" s="111" t="s">
        <v>92</v>
      </c>
      <c r="D14" s="111">
        <f>'Schedule No. 2.1'!E15</f>
        <v>1</v>
      </c>
      <c r="E14" s="80"/>
      <c r="F14" s="80"/>
      <c r="G14" s="80"/>
      <c r="H14" s="80"/>
      <c r="I14" s="80"/>
      <c r="J14" s="8"/>
      <c r="K14" s="8"/>
    </row>
    <row r="15" spans="1:11" x14ac:dyDescent="0.2">
      <c r="A15" s="111" t="s">
        <v>13</v>
      </c>
      <c r="B15" s="24" t="s">
        <v>212</v>
      </c>
      <c r="C15" s="111" t="s">
        <v>92</v>
      </c>
      <c r="D15" s="111" t="str">
        <f>'Schedule No. 2.1'!E16</f>
        <v>NIL</v>
      </c>
      <c r="E15" s="80"/>
      <c r="F15" s="80"/>
      <c r="G15" s="80"/>
      <c r="H15" s="80"/>
      <c r="I15" s="80"/>
      <c r="J15" s="8"/>
      <c r="K15" s="8"/>
    </row>
    <row r="16" spans="1:11" x14ac:dyDescent="0.2">
      <c r="A16" s="111" t="s">
        <v>206</v>
      </c>
      <c r="B16" s="24" t="s">
        <v>308</v>
      </c>
      <c r="C16" s="111" t="s">
        <v>92</v>
      </c>
      <c r="D16" s="111">
        <f>'Schedule No. 2.1'!E17</f>
        <v>1</v>
      </c>
      <c r="E16" s="80"/>
      <c r="F16" s="80"/>
      <c r="G16" s="80"/>
      <c r="H16" s="80"/>
      <c r="I16" s="80"/>
      <c r="J16" s="8"/>
      <c r="K16" s="8"/>
    </row>
    <row r="17" spans="1:11" x14ac:dyDescent="0.2">
      <c r="A17" s="112">
        <v>1.2</v>
      </c>
      <c r="B17" s="113" t="s">
        <v>203</v>
      </c>
      <c r="C17" s="113"/>
      <c r="D17" s="111"/>
      <c r="E17" s="113"/>
      <c r="F17" s="113"/>
      <c r="G17" s="80"/>
      <c r="H17" s="80"/>
      <c r="I17" s="80"/>
      <c r="J17" s="86">
        <f>SUM(D9:D16)</f>
        <v>4</v>
      </c>
      <c r="K17" s="8"/>
    </row>
    <row r="18" spans="1:11" x14ac:dyDescent="0.2">
      <c r="A18" s="111" t="s">
        <v>14</v>
      </c>
      <c r="B18" s="24" t="s">
        <v>213</v>
      </c>
      <c r="C18" s="111" t="s">
        <v>92</v>
      </c>
      <c r="D18" s="111">
        <f>'Schedule No. 2.1'!E19</f>
        <v>1</v>
      </c>
      <c r="E18" s="80"/>
      <c r="F18" s="80"/>
      <c r="G18" s="80"/>
      <c r="H18" s="80"/>
      <c r="I18" s="80"/>
      <c r="J18" s="8"/>
      <c r="K18" s="8"/>
    </row>
    <row r="19" spans="1:11" x14ac:dyDescent="0.2">
      <c r="A19" s="111" t="s">
        <v>15</v>
      </c>
      <c r="B19" s="24" t="s">
        <v>214</v>
      </c>
      <c r="C19" s="111" t="s">
        <v>92</v>
      </c>
      <c r="D19" s="111" t="str">
        <f>'Schedule No. 2.1'!E20</f>
        <v>NIL</v>
      </c>
      <c r="E19" s="80"/>
      <c r="F19" s="80"/>
      <c r="G19" s="80"/>
      <c r="H19" s="80"/>
      <c r="I19" s="80"/>
      <c r="J19" s="8"/>
      <c r="K19" s="8"/>
    </row>
    <row r="20" spans="1:11" x14ac:dyDescent="0.2">
      <c r="A20" s="111" t="s">
        <v>16</v>
      </c>
      <c r="B20" s="24" t="s">
        <v>215</v>
      </c>
      <c r="C20" s="111" t="s">
        <v>92</v>
      </c>
      <c r="D20" s="111" t="str">
        <f>'Schedule No. 2.1'!E21</f>
        <v>NIL</v>
      </c>
      <c r="E20" s="80"/>
      <c r="F20" s="80"/>
      <c r="G20" s="113"/>
      <c r="H20" s="113"/>
      <c r="I20" s="80"/>
      <c r="J20" s="8"/>
      <c r="K20" s="8"/>
    </row>
    <row r="21" spans="1:11" x14ac:dyDescent="0.2">
      <c r="A21" s="111" t="s">
        <v>17</v>
      </c>
      <c r="B21" s="24" t="s">
        <v>216</v>
      </c>
      <c r="C21" s="111" t="s">
        <v>92</v>
      </c>
      <c r="D21" s="111" t="str">
        <f>'Schedule No. 2.1'!E22</f>
        <v>NIL</v>
      </c>
      <c r="E21" s="80"/>
      <c r="F21" s="80"/>
      <c r="G21" s="80"/>
      <c r="H21" s="80"/>
      <c r="I21" s="80"/>
      <c r="J21" s="8"/>
      <c r="K21" s="8"/>
    </row>
    <row r="22" spans="1:11" x14ac:dyDescent="0.2">
      <c r="A22" s="111" t="s">
        <v>18</v>
      </c>
      <c r="B22" s="24" t="s">
        <v>217</v>
      </c>
      <c r="C22" s="111" t="s">
        <v>92</v>
      </c>
      <c r="D22" s="111" t="str">
        <f>'Schedule No. 2.1'!E23</f>
        <v>NIL</v>
      </c>
      <c r="E22" s="80"/>
      <c r="F22" s="80"/>
      <c r="G22" s="80"/>
      <c r="H22" s="80"/>
      <c r="I22" s="80"/>
      <c r="J22" s="8"/>
      <c r="K22" s="8"/>
    </row>
    <row r="23" spans="1:11" x14ac:dyDescent="0.2">
      <c r="A23" s="111" t="s">
        <v>19</v>
      </c>
      <c r="B23" s="24" t="s">
        <v>218</v>
      </c>
      <c r="C23" s="111" t="s">
        <v>92</v>
      </c>
      <c r="D23" s="111">
        <f>'Schedule No. 2.1'!E24</f>
        <v>1</v>
      </c>
      <c r="E23" s="80"/>
      <c r="F23" s="80"/>
      <c r="G23" s="80"/>
      <c r="H23" s="80"/>
      <c r="I23" s="80"/>
      <c r="J23" s="8"/>
      <c r="K23" s="8"/>
    </row>
    <row r="24" spans="1:11" x14ac:dyDescent="0.2">
      <c r="A24" s="111" t="s">
        <v>20</v>
      </c>
      <c r="B24" s="24" t="s">
        <v>219</v>
      </c>
      <c r="C24" s="111" t="s">
        <v>92</v>
      </c>
      <c r="D24" s="111" t="str">
        <f>'Schedule No. 2.1'!E25</f>
        <v>NIL</v>
      </c>
      <c r="E24" s="80"/>
      <c r="F24" s="80"/>
      <c r="G24" s="80"/>
      <c r="H24" s="80"/>
      <c r="I24" s="80"/>
      <c r="J24" s="8"/>
      <c r="K24" s="8"/>
    </row>
    <row r="25" spans="1:11" x14ac:dyDescent="0.2">
      <c r="A25" s="111" t="s">
        <v>21</v>
      </c>
      <c r="B25" s="24" t="s">
        <v>220</v>
      </c>
      <c r="C25" s="111" t="s">
        <v>92</v>
      </c>
      <c r="D25" s="111" t="str">
        <f>'Schedule No. 2.1'!E26</f>
        <v>NIL</v>
      </c>
      <c r="E25" s="80"/>
      <c r="F25" s="80"/>
      <c r="G25" s="80"/>
      <c r="H25" s="80"/>
      <c r="I25" s="80"/>
      <c r="J25" s="8"/>
      <c r="K25" s="8"/>
    </row>
    <row r="26" spans="1:11" x14ac:dyDescent="0.2">
      <c r="A26" s="111" t="s">
        <v>22</v>
      </c>
      <c r="B26" s="24" t="s">
        <v>221</v>
      </c>
      <c r="C26" s="111" t="s">
        <v>92</v>
      </c>
      <c r="D26" s="111" t="str">
        <f>'Schedule No. 2.1'!E27</f>
        <v>NIL</v>
      </c>
      <c r="E26" s="80"/>
      <c r="F26" s="80"/>
      <c r="G26" s="80"/>
      <c r="H26" s="80"/>
      <c r="I26" s="80"/>
      <c r="J26" s="8"/>
      <c r="K26" s="8"/>
    </row>
    <row r="27" spans="1:11" x14ac:dyDescent="0.2">
      <c r="A27" s="111" t="s">
        <v>23</v>
      </c>
      <c r="B27" s="24" t="s">
        <v>222</v>
      </c>
      <c r="C27" s="111" t="s">
        <v>92</v>
      </c>
      <c r="D27" s="111">
        <f>'Schedule No. 2.1'!E28</f>
        <v>1</v>
      </c>
      <c r="E27" s="80"/>
      <c r="F27" s="80"/>
      <c r="G27" s="80"/>
      <c r="H27" s="80"/>
      <c r="I27" s="80"/>
      <c r="J27" s="8"/>
      <c r="K27" s="8"/>
    </row>
    <row r="28" spans="1:11" x14ac:dyDescent="0.2">
      <c r="A28" s="112">
        <v>1.3</v>
      </c>
      <c r="B28" s="113" t="s">
        <v>223</v>
      </c>
      <c r="C28" s="113"/>
      <c r="D28" s="113"/>
      <c r="E28" s="113"/>
      <c r="F28" s="113"/>
      <c r="G28" s="80"/>
      <c r="H28" s="80"/>
      <c r="I28" s="80"/>
      <c r="J28" s="86">
        <f>SUM(D18:D27)</f>
        <v>3</v>
      </c>
      <c r="K28" s="8"/>
    </row>
    <row r="29" spans="1:11" x14ac:dyDescent="0.2">
      <c r="A29" s="111" t="s">
        <v>24</v>
      </c>
      <c r="B29" s="24" t="s">
        <v>307</v>
      </c>
      <c r="C29" s="111" t="s">
        <v>92</v>
      </c>
      <c r="D29" s="111">
        <f>'Schedule No. 2.1'!E30</f>
        <v>1</v>
      </c>
      <c r="E29" s="80"/>
      <c r="F29" s="80"/>
      <c r="G29" s="80"/>
      <c r="H29" s="80"/>
      <c r="I29" s="80"/>
      <c r="J29" s="8"/>
      <c r="K29" s="8"/>
    </row>
    <row r="30" spans="1:11" x14ac:dyDescent="0.2">
      <c r="A30" s="111" t="s">
        <v>25</v>
      </c>
      <c r="B30" s="24" t="s">
        <v>224</v>
      </c>
      <c r="C30" s="111" t="s">
        <v>92</v>
      </c>
      <c r="D30" s="111" t="str">
        <f>'Schedule No. 2.1'!E31</f>
        <v>NIL</v>
      </c>
      <c r="E30" s="80"/>
      <c r="F30" s="80"/>
      <c r="G30" s="80"/>
      <c r="H30" s="80"/>
      <c r="I30" s="80"/>
      <c r="J30" s="8"/>
      <c r="K30" s="8"/>
    </row>
    <row r="31" spans="1:11" x14ac:dyDescent="0.2">
      <c r="A31" s="111" t="s">
        <v>26</v>
      </c>
      <c r="B31" s="24" t="s">
        <v>306</v>
      </c>
      <c r="C31" s="111" t="s">
        <v>92</v>
      </c>
      <c r="D31" s="111">
        <f>'Schedule No. 2.1'!E32</f>
        <v>1</v>
      </c>
      <c r="E31" s="80"/>
      <c r="F31" s="80"/>
      <c r="G31" s="113"/>
      <c r="H31" s="113"/>
      <c r="I31" s="80"/>
      <c r="J31" s="8"/>
      <c r="K31" s="41">
        <f>SUM(J17+J28+J36+J45)</f>
        <v>14</v>
      </c>
    </row>
    <row r="32" spans="1:11" x14ac:dyDescent="0.2">
      <c r="A32" s="111" t="s">
        <v>27</v>
      </c>
      <c r="B32" s="24" t="s">
        <v>225</v>
      </c>
      <c r="C32" s="111" t="s">
        <v>92</v>
      </c>
      <c r="D32" s="111" t="str">
        <f>'Schedule No. 2.1'!E33</f>
        <v>NIL</v>
      </c>
      <c r="E32" s="80"/>
      <c r="F32" s="80"/>
      <c r="G32" s="80"/>
      <c r="H32" s="80"/>
      <c r="I32" s="80"/>
      <c r="J32" s="8"/>
      <c r="K32" s="8"/>
    </row>
    <row r="33" spans="1:18" x14ac:dyDescent="0.2">
      <c r="A33" s="111" t="s">
        <v>28</v>
      </c>
      <c r="B33" s="24" t="s">
        <v>226</v>
      </c>
      <c r="C33" s="111" t="s">
        <v>92</v>
      </c>
      <c r="D33" s="111" t="str">
        <f>'Schedule No. 2.1'!E34</f>
        <v>NIL</v>
      </c>
      <c r="E33" s="80"/>
      <c r="F33" s="80"/>
      <c r="G33" s="80"/>
      <c r="H33" s="80"/>
      <c r="I33" s="80"/>
      <c r="J33" s="8"/>
      <c r="K33" s="8"/>
    </row>
    <row r="34" spans="1:18" x14ac:dyDescent="0.2">
      <c r="A34" s="111" t="s">
        <v>29</v>
      </c>
      <c r="B34" s="24" t="s">
        <v>227</v>
      </c>
      <c r="C34" s="111" t="s">
        <v>92</v>
      </c>
      <c r="D34" s="111">
        <f>'Schedule No. 2.1'!E35</f>
        <v>1</v>
      </c>
      <c r="E34" s="80"/>
      <c r="F34" s="80"/>
      <c r="G34" s="80"/>
      <c r="H34" s="80"/>
      <c r="I34" s="80"/>
      <c r="J34" s="8"/>
      <c r="K34" s="8"/>
    </row>
    <row r="35" spans="1:18" x14ac:dyDescent="0.2">
      <c r="A35" s="111" t="s">
        <v>230</v>
      </c>
      <c r="B35" s="24" t="s">
        <v>228</v>
      </c>
      <c r="C35" s="111" t="s">
        <v>92</v>
      </c>
      <c r="D35" s="111" t="str">
        <f>'Schedule No. 2.1'!E36</f>
        <v>NIL</v>
      </c>
      <c r="E35" s="80"/>
      <c r="F35" s="80"/>
      <c r="G35" s="80"/>
      <c r="H35" s="80"/>
      <c r="I35" s="80"/>
      <c r="J35" s="8"/>
      <c r="K35" s="8"/>
    </row>
    <row r="36" spans="1:18" x14ac:dyDescent="0.2">
      <c r="A36" s="111" t="s">
        <v>231</v>
      </c>
      <c r="B36" s="24" t="s">
        <v>229</v>
      </c>
      <c r="C36" s="111" t="s">
        <v>92</v>
      </c>
      <c r="D36" s="111">
        <f>'Schedule No. 2.1'!E37</f>
        <v>1</v>
      </c>
      <c r="E36" s="80"/>
      <c r="F36" s="80"/>
      <c r="G36" s="80"/>
      <c r="H36" s="80"/>
      <c r="I36" s="80"/>
      <c r="J36" s="84">
        <f>SUM(D29:D36)</f>
        <v>4</v>
      </c>
      <c r="K36" s="8"/>
    </row>
    <row r="37" spans="1:18" x14ac:dyDescent="0.2">
      <c r="A37" s="112">
        <v>1.4</v>
      </c>
      <c r="B37" s="113" t="s">
        <v>232</v>
      </c>
      <c r="C37" s="113"/>
      <c r="D37" s="192"/>
      <c r="E37" s="113"/>
      <c r="F37" s="113"/>
      <c r="G37" s="80"/>
      <c r="H37" s="80"/>
      <c r="I37" s="80"/>
      <c r="J37" s="41"/>
      <c r="K37" s="42"/>
    </row>
    <row r="38" spans="1:18" x14ac:dyDescent="0.2">
      <c r="A38" s="111" t="s">
        <v>30</v>
      </c>
      <c r="B38" s="23" t="s">
        <v>297</v>
      </c>
      <c r="C38" s="111" t="s">
        <v>92</v>
      </c>
      <c r="D38" s="111">
        <f>'Schedule No. 2.1'!E39</f>
        <v>1</v>
      </c>
      <c r="E38" s="80"/>
      <c r="F38" s="80"/>
      <c r="G38" s="80"/>
      <c r="H38" s="80"/>
      <c r="I38" s="80"/>
      <c r="J38" s="8"/>
      <c r="K38" s="41"/>
    </row>
    <row r="39" spans="1:18" x14ac:dyDescent="0.2">
      <c r="A39" s="111" t="s">
        <v>31</v>
      </c>
      <c r="B39" s="23" t="s">
        <v>298</v>
      </c>
      <c r="C39" s="111" t="s">
        <v>92</v>
      </c>
      <c r="D39" s="111" t="str">
        <f>'Schedule No. 2.1'!E40</f>
        <v>NIL</v>
      </c>
      <c r="E39" s="80"/>
      <c r="F39" s="80"/>
      <c r="G39" s="80"/>
      <c r="H39" s="80"/>
      <c r="I39" s="80"/>
      <c r="J39" s="8"/>
      <c r="K39" s="8"/>
    </row>
    <row r="40" spans="1:18" x14ac:dyDescent="0.2">
      <c r="A40" s="111" t="s">
        <v>32</v>
      </c>
      <c r="B40" s="23" t="s">
        <v>299</v>
      </c>
      <c r="C40" s="111" t="s">
        <v>92</v>
      </c>
      <c r="D40" s="111" t="str">
        <f>'Schedule No. 2.1'!E41</f>
        <v>NIL</v>
      </c>
      <c r="E40" s="80"/>
      <c r="F40" s="80"/>
      <c r="G40" s="113"/>
      <c r="H40" s="113"/>
      <c r="I40" s="80"/>
      <c r="J40" s="8"/>
      <c r="K40" s="8"/>
    </row>
    <row r="41" spans="1:18" x14ac:dyDescent="0.2">
      <c r="A41" s="111" t="s">
        <v>33</v>
      </c>
      <c r="B41" s="23" t="s">
        <v>300</v>
      </c>
      <c r="C41" s="111" t="s">
        <v>92</v>
      </c>
      <c r="D41" s="111" t="str">
        <f>'Schedule No. 2.1'!E42</f>
        <v>NIL</v>
      </c>
      <c r="E41" s="80"/>
      <c r="F41" s="80"/>
      <c r="G41" s="80"/>
      <c r="H41" s="80"/>
      <c r="I41" s="80"/>
      <c r="J41" s="8"/>
      <c r="K41" s="8"/>
    </row>
    <row r="42" spans="1:18" x14ac:dyDescent="0.2">
      <c r="A42" s="111" t="s">
        <v>34</v>
      </c>
      <c r="B42" s="23" t="s">
        <v>301</v>
      </c>
      <c r="C42" s="111" t="s">
        <v>92</v>
      </c>
      <c r="D42" s="111">
        <f>'Schedule No. 2.1'!E43</f>
        <v>1</v>
      </c>
      <c r="E42" s="80"/>
      <c r="F42" s="80"/>
      <c r="G42" s="80"/>
      <c r="H42" s="80"/>
      <c r="I42" s="80"/>
      <c r="J42" s="8"/>
      <c r="K42" s="8"/>
    </row>
    <row r="43" spans="1:18" x14ac:dyDescent="0.2">
      <c r="A43" s="111" t="s">
        <v>35</v>
      </c>
      <c r="B43" s="23" t="s">
        <v>302</v>
      </c>
      <c r="C43" s="111" t="s">
        <v>92</v>
      </c>
      <c r="D43" s="111">
        <f>'Schedule No. 2.1'!E44</f>
        <v>1</v>
      </c>
      <c r="E43" s="80"/>
      <c r="F43" s="80"/>
      <c r="G43" s="80"/>
      <c r="H43" s="80"/>
      <c r="I43" s="80"/>
      <c r="J43" s="8"/>
      <c r="K43" s="8"/>
    </row>
    <row r="44" spans="1:18" x14ac:dyDescent="0.2">
      <c r="A44" s="111" t="s">
        <v>233</v>
      </c>
      <c r="B44" s="23" t="s">
        <v>303</v>
      </c>
      <c r="C44" s="111" t="s">
        <v>92</v>
      </c>
      <c r="D44" s="111" t="str">
        <f>'Schedule No. 2.1'!E45</f>
        <v>NIL</v>
      </c>
      <c r="E44" s="80"/>
      <c r="F44" s="80"/>
      <c r="G44" s="80"/>
      <c r="H44" s="80"/>
      <c r="I44" s="80"/>
      <c r="J44" s="8"/>
      <c r="K44" s="8"/>
    </row>
    <row r="45" spans="1:18" x14ac:dyDescent="0.2">
      <c r="A45" s="111" t="s">
        <v>234</v>
      </c>
      <c r="B45" s="23" t="s">
        <v>304</v>
      </c>
      <c r="C45" s="111" t="s">
        <v>92</v>
      </c>
      <c r="D45" s="111" t="str">
        <f>'Schedule No. 2.1'!E46</f>
        <v>NIL</v>
      </c>
      <c r="E45" s="80"/>
      <c r="F45" s="80"/>
      <c r="G45" s="80"/>
      <c r="H45" s="80"/>
      <c r="I45" s="80"/>
      <c r="J45" s="85">
        <f>SUM(D38:D45)</f>
        <v>3</v>
      </c>
      <c r="K45" s="8"/>
    </row>
    <row r="46" spans="1:18" x14ac:dyDescent="0.2">
      <c r="A46" s="30">
        <v>1.5</v>
      </c>
      <c r="B46" s="206" t="s">
        <v>589</v>
      </c>
      <c r="C46" s="206"/>
      <c r="D46" s="206"/>
      <c r="E46" s="206"/>
      <c r="F46" s="206"/>
      <c r="G46" s="80"/>
      <c r="H46" s="80"/>
      <c r="I46" s="206"/>
      <c r="J46" s="206"/>
      <c r="K46" s="206"/>
      <c r="L46" s="42">
        <f>SUM(E40:E45)</f>
        <v>0</v>
      </c>
      <c r="M46" s="44"/>
      <c r="N46" t="s">
        <v>590</v>
      </c>
      <c r="O46">
        <f>SUM(L32+L64)</f>
        <v>0</v>
      </c>
      <c r="R46" s="207"/>
    </row>
    <row r="47" spans="1:18" x14ac:dyDescent="0.2">
      <c r="A47" s="107" t="s">
        <v>36</v>
      </c>
      <c r="B47" s="23" t="s">
        <v>591</v>
      </c>
      <c r="C47" s="107" t="s">
        <v>92</v>
      </c>
      <c r="D47" s="111" t="str">
        <f>'Schedule No. 2.1'!E48</f>
        <v>NIL</v>
      </c>
      <c r="E47" s="107"/>
      <c r="F47" s="39"/>
      <c r="G47" s="80"/>
      <c r="H47" s="80"/>
      <c r="I47" s="39"/>
      <c r="J47" s="39"/>
      <c r="K47" s="39"/>
      <c r="L47" s="8"/>
      <c r="M47" s="8"/>
      <c r="N47" t="s">
        <v>592</v>
      </c>
      <c r="O47" s="40" t="e">
        <f>SUM(L39+#REF!+L46+L70+L77+L83)</f>
        <v>#REF!</v>
      </c>
      <c r="R47" s="207"/>
    </row>
    <row r="48" spans="1:18" x14ac:dyDescent="0.2">
      <c r="A48" s="107" t="s">
        <v>37</v>
      </c>
      <c r="B48" s="23" t="s">
        <v>646</v>
      </c>
      <c r="C48" s="107" t="s">
        <v>92</v>
      </c>
      <c r="D48" s="111" t="str">
        <f>'Schedule No. 2.1'!E49</f>
        <v>NIL</v>
      </c>
      <c r="E48" s="107"/>
      <c r="F48" s="39"/>
      <c r="G48" s="80"/>
      <c r="H48" s="80"/>
      <c r="I48" s="39"/>
      <c r="J48" s="39"/>
    </row>
    <row r="49" spans="1:18" x14ac:dyDescent="0.2">
      <c r="A49" s="107" t="s">
        <v>38</v>
      </c>
      <c r="B49" s="23" t="s">
        <v>647</v>
      </c>
      <c r="C49" s="107" t="s">
        <v>92</v>
      </c>
      <c r="D49" s="111" t="str">
        <f>'Schedule No. 2.1'!E50</f>
        <v>NIL</v>
      </c>
      <c r="E49" s="107"/>
      <c r="F49" s="39"/>
      <c r="G49" s="113"/>
      <c r="H49" s="113"/>
      <c r="I49" s="39"/>
      <c r="J49" s="39"/>
    </row>
    <row r="50" spans="1:18" x14ac:dyDescent="0.2">
      <c r="A50" s="107" t="s">
        <v>309</v>
      </c>
      <c r="B50" s="23" t="s">
        <v>648</v>
      </c>
      <c r="C50" s="107" t="s">
        <v>92</v>
      </c>
      <c r="D50" s="111" t="str">
        <f>'Schedule No. 2.1'!E51</f>
        <v>NIL</v>
      </c>
      <c r="E50" s="107"/>
      <c r="F50" s="39"/>
      <c r="G50" s="80"/>
      <c r="H50" s="80"/>
      <c r="I50" s="39"/>
      <c r="J50" s="39"/>
    </row>
    <row r="51" spans="1:18" x14ac:dyDescent="0.2">
      <c r="A51" s="107" t="s">
        <v>310</v>
      </c>
      <c r="B51" s="23" t="s">
        <v>593</v>
      </c>
      <c r="C51" s="107" t="s">
        <v>92</v>
      </c>
      <c r="D51" s="111">
        <f>'Schedule No. 2.1'!E52</f>
        <v>1</v>
      </c>
      <c r="E51" s="107"/>
      <c r="F51" s="39"/>
      <c r="G51" s="80"/>
      <c r="H51" s="80"/>
      <c r="I51" s="39"/>
      <c r="J51" s="39"/>
      <c r="K51" s="39"/>
      <c r="L51" s="8"/>
      <c r="M51" s="8"/>
      <c r="R51" s="207"/>
    </row>
    <row r="52" spans="1:18" x14ac:dyDescent="0.2">
      <c r="A52" s="107" t="s">
        <v>311</v>
      </c>
      <c r="B52" s="23" t="s">
        <v>594</v>
      </c>
      <c r="C52" s="107" t="s">
        <v>92</v>
      </c>
      <c r="D52" s="111">
        <f>'Schedule No. 2.1'!E53</f>
        <v>1</v>
      </c>
      <c r="E52" s="107"/>
      <c r="F52" s="39"/>
      <c r="G52" s="80"/>
      <c r="H52" s="80"/>
      <c r="I52" s="39"/>
      <c r="J52" s="39"/>
      <c r="K52" s="39"/>
      <c r="L52" s="8"/>
      <c r="M52" s="8"/>
      <c r="R52" s="207"/>
    </row>
    <row r="53" spans="1:18" x14ac:dyDescent="0.2">
      <c r="A53" s="30">
        <v>1.6</v>
      </c>
      <c r="B53" s="206" t="s">
        <v>595</v>
      </c>
      <c r="C53" s="206"/>
      <c r="D53" s="206"/>
      <c r="E53" s="206"/>
      <c r="F53" s="206"/>
      <c r="G53" s="80"/>
      <c r="H53" s="80"/>
      <c r="I53" s="206"/>
      <c r="J53" s="206"/>
      <c r="K53" s="206"/>
      <c r="L53" s="209">
        <f>SUM(E47:E52)</f>
        <v>0</v>
      </c>
      <c r="M53" s="44"/>
      <c r="R53" s="207"/>
    </row>
    <row r="54" spans="1:18" x14ac:dyDescent="0.2">
      <c r="A54" s="107" t="s">
        <v>367</v>
      </c>
      <c r="B54" s="24" t="s">
        <v>596</v>
      </c>
      <c r="C54" s="107" t="s">
        <v>92</v>
      </c>
      <c r="D54" s="111" t="str">
        <f>'Schedule No. 2.1'!E55</f>
        <v>NIL</v>
      </c>
      <c r="E54" s="107"/>
      <c r="F54" s="39"/>
      <c r="G54" s="80"/>
      <c r="H54" s="80"/>
      <c r="I54" s="39"/>
      <c r="J54" s="39"/>
      <c r="K54" s="39"/>
      <c r="L54" s="8"/>
      <c r="M54" s="8"/>
      <c r="R54" s="207"/>
    </row>
    <row r="55" spans="1:18" x14ac:dyDescent="0.2">
      <c r="A55" s="107" t="s">
        <v>368</v>
      </c>
      <c r="B55" s="24" t="s">
        <v>649</v>
      </c>
      <c r="C55" s="107" t="s">
        <v>92</v>
      </c>
      <c r="D55" s="111" t="str">
        <f>'Schedule No. 2.1'!E56</f>
        <v>NIL</v>
      </c>
      <c r="E55" s="107"/>
      <c r="F55" s="39"/>
      <c r="G55" s="80"/>
      <c r="H55" s="80"/>
      <c r="I55" s="39"/>
      <c r="J55" s="39"/>
    </row>
    <row r="56" spans="1:18" x14ac:dyDescent="0.2">
      <c r="A56" s="107" t="s">
        <v>369</v>
      </c>
      <c r="B56" s="24" t="s">
        <v>650</v>
      </c>
      <c r="C56" s="107" t="s">
        <v>92</v>
      </c>
      <c r="D56" s="111" t="str">
        <f>'Schedule No. 2.1'!E57</f>
        <v>NIL</v>
      </c>
      <c r="E56" s="107"/>
      <c r="F56" s="39"/>
      <c r="G56" s="80"/>
      <c r="H56" s="80"/>
      <c r="I56" s="39"/>
      <c r="J56" s="39"/>
    </row>
    <row r="57" spans="1:18" x14ac:dyDescent="0.2">
      <c r="A57" s="107" t="s">
        <v>370</v>
      </c>
      <c r="B57" s="24" t="s">
        <v>597</v>
      </c>
      <c r="C57" s="107" t="s">
        <v>92</v>
      </c>
      <c r="D57" s="111">
        <f>'Schedule No. 2.1'!E58</f>
        <v>1</v>
      </c>
      <c r="E57" s="107"/>
      <c r="F57" s="39"/>
      <c r="G57" s="80"/>
      <c r="H57" s="80"/>
      <c r="I57" s="39"/>
      <c r="J57" s="39"/>
      <c r="K57" s="39"/>
      <c r="L57" s="8"/>
      <c r="M57" s="8"/>
      <c r="R57" s="207"/>
    </row>
    <row r="58" spans="1:18" x14ac:dyDescent="0.2">
      <c r="A58" s="107" t="s">
        <v>598</v>
      </c>
      <c r="B58" s="24" t="s">
        <v>599</v>
      </c>
      <c r="C58" s="107" t="s">
        <v>92</v>
      </c>
      <c r="D58" s="111">
        <f>'Schedule No. 2.1'!E59</f>
        <v>1</v>
      </c>
      <c r="E58" s="107"/>
      <c r="F58" s="39"/>
      <c r="G58" s="206"/>
      <c r="H58" s="206"/>
      <c r="I58" s="39"/>
      <c r="J58" s="39"/>
      <c r="K58" s="39"/>
      <c r="L58" s="8"/>
      <c r="M58" s="8"/>
      <c r="R58" s="207"/>
    </row>
    <row r="59" spans="1:18" x14ac:dyDescent="0.2">
      <c r="A59" s="107" t="s">
        <v>707</v>
      </c>
      <c r="B59" s="24" t="s">
        <v>651</v>
      </c>
      <c r="C59" s="107" t="s">
        <v>92</v>
      </c>
      <c r="D59" s="111" t="str">
        <f>'Schedule No. 2.1'!E60</f>
        <v>NIL</v>
      </c>
      <c r="E59" s="107"/>
      <c r="F59" s="39"/>
      <c r="G59" s="39"/>
      <c r="H59" s="39"/>
      <c r="I59" s="39"/>
      <c r="J59" s="39"/>
    </row>
    <row r="60" spans="1:18" x14ac:dyDescent="0.2">
      <c r="A60" s="107" t="s">
        <v>708</v>
      </c>
      <c r="B60" s="24" t="s">
        <v>652</v>
      </c>
      <c r="C60" s="107" t="s">
        <v>92</v>
      </c>
      <c r="D60" s="111" t="str">
        <f>'Schedule No. 2.1'!E61</f>
        <v>NIL</v>
      </c>
      <c r="E60" s="107"/>
      <c r="F60" s="39"/>
      <c r="G60" s="39"/>
      <c r="H60" s="39"/>
      <c r="I60" s="39"/>
      <c r="J60" s="39"/>
    </row>
    <row r="61" spans="1:18" x14ac:dyDescent="0.2">
      <c r="A61" s="107" t="s">
        <v>709</v>
      </c>
      <c r="B61" s="24" t="s">
        <v>653</v>
      </c>
      <c r="C61" s="107" t="s">
        <v>92</v>
      </c>
      <c r="D61" s="111" t="str">
        <f>'Schedule No. 2.1'!E62</f>
        <v>NIL</v>
      </c>
      <c r="E61" s="107"/>
      <c r="F61" s="39"/>
      <c r="G61" s="39"/>
      <c r="H61" s="39"/>
      <c r="I61" s="39"/>
      <c r="J61" s="39"/>
    </row>
    <row r="62" spans="1:18" x14ac:dyDescent="0.2">
      <c r="A62" s="107" t="s">
        <v>741</v>
      </c>
      <c r="B62" s="24" t="s">
        <v>655</v>
      </c>
      <c r="C62" s="107" t="s">
        <v>92</v>
      </c>
      <c r="D62" s="111" t="str">
        <f>'Schedule No. 2.1'!E63</f>
        <v>NIL</v>
      </c>
      <c r="E62" s="107"/>
      <c r="F62" s="39"/>
      <c r="G62" s="39"/>
      <c r="H62" s="39"/>
      <c r="I62" s="39"/>
      <c r="J62" s="39"/>
    </row>
    <row r="63" spans="1:18" x14ac:dyDescent="0.2">
      <c r="A63" s="107" t="s">
        <v>742</v>
      </c>
      <c r="B63" s="24" t="s">
        <v>657</v>
      </c>
      <c r="C63" s="107" t="s">
        <v>92</v>
      </c>
      <c r="D63" s="111" t="str">
        <f>'Schedule No. 2.1'!E64</f>
        <v>NIL</v>
      </c>
      <c r="E63" s="107"/>
      <c r="F63" s="39"/>
      <c r="G63" s="39"/>
      <c r="H63" s="39"/>
      <c r="I63" s="39"/>
      <c r="J63" s="39"/>
      <c r="K63">
        <f>SUM(D54:D63)</f>
        <v>2</v>
      </c>
    </row>
    <row r="64" spans="1:18" x14ac:dyDescent="0.2">
      <c r="A64" s="30">
        <v>1.7</v>
      </c>
      <c r="B64" s="82" t="s">
        <v>600</v>
      </c>
      <c r="C64" s="107"/>
      <c r="D64" s="107" t="s">
        <v>331</v>
      </c>
      <c r="E64" s="107"/>
      <c r="F64" s="39"/>
      <c r="G64" s="39"/>
      <c r="H64" s="39"/>
      <c r="I64" s="39"/>
      <c r="J64" s="39"/>
      <c r="K64" s="39"/>
      <c r="L64" s="8">
        <f>SUM(E54:E58)</f>
        <v>0</v>
      </c>
      <c r="M64" s="8"/>
      <c r="R64" s="207"/>
    </row>
    <row r="65" spans="1:18" x14ac:dyDescent="0.2">
      <c r="A65" s="107" t="s">
        <v>601</v>
      </c>
      <c r="B65" s="24" t="s">
        <v>602</v>
      </c>
      <c r="C65" s="107" t="s">
        <v>92</v>
      </c>
      <c r="D65" s="111" t="str">
        <f>'Schedule No. 2.1'!E66</f>
        <v>NIL</v>
      </c>
      <c r="E65" s="107"/>
      <c r="F65" s="39"/>
      <c r="G65" s="206"/>
      <c r="H65" s="206"/>
      <c r="I65" s="39"/>
      <c r="J65" s="39"/>
      <c r="K65" s="39"/>
      <c r="L65" s="8"/>
      <c r="M65" s="8"/>
      <c r="R65" s="207"/>
    </row>
    <row r="66" spans="1:18" x14ac:dyDescent="0.2">
      <c r="A66" s="107" t="s">
        <v>710</v>
      </c>
      <c r="B66" s="24" t="s">
        <v>659</v>
      </c>
      <c r="C66" s="107" t="s">
        <v>92</v>
      </c>
      <c r="D66" s="111" t="str">
        <f>'Schedule No. 2.1'!E67</f>
        <v>NIL</v>
      </c>
      <c r="E66" s="107"/>
      <c r="F66" s="39"/>
      <c r="G66" s="39"/>
      <c r="H66" s="39"/>
      <c r="I66" s="39"/>
      <c r="J66" s="39"/>
    </row>
    <row r="67" spans="1:18" x14ac:dyDescent="0.2">
      <c r="A67" s="107" t="s">
        <v>711</v>
      </c>
      <c r="B67" s="24" t="s">
        <v>661</v>
      </c>
      <c r="C67" s="107" t="s">
        <v>92</v>
      </c>
      <c r="D67" s="111" t="str">
        <f>'Schedule No. 2.1'!E68</f>
        <v>NIL</v>
      </c>
      <c r="E67" s="107"/>
      <c r="F67" s="39"/>
      <c r="G67" s="39"/>
      <c r="H67" s="39"/>
      <c r="I67" s="39"/>
      <c r="J67" s="39"/>
    </row>
    <row r="68" spans="1:18" x14ac:dyDescent="0.2">
      <c r="A68" s="107" t="s">
        <v>603</v>
      </c>
      <c r="B68" s="24" t="s">
        <v>604</v>
      </c>
      <c r="C68" s="107" t="s">
        <v>92</v>
      </c>
      <c r="D68" s="111">
        <f>'Schedule No. 2.1'!E69</f>
        <v>1</v>
      </c>
      <c r="E68" s="107"/>
      <c r="F68" s="39"/>
      <c r="G68" s="39"/>
      <c r="H68" s="39"/>
      <c r="I68" s="39"/>
      <c r="J68" s="39"/>
      <c r="K68" s="39"/>
      <c r="L68" s="8"/>
      <c r="M68" s="8"/>
      <c r="R68" s="207"/>
    </row>
    <row r="69" spans="1:18" x14ac:dyDescent="0.2">
      <c r="A69" s="107" t="s">
        <v>605</v>
      </c>
      <c r="B69" s="24" t="s">
        <v>606</v>
      </c>
      <c r="C69" s="107" t="s">
        <v>92</v>
      </c>
      <c r="D69" s="111">
        <f>'Schedule No. 2.1'!E70</f>
        <v>1</v>
      </c>
      <c r="E69" s="107"/>
      <c r="F69" s="39"/>
      <c r="G69" s="39"/>
      <c r="H69" s="39"/>
      <c r="I69" s="39"/>
      <c r="J69" s="39"/>
      <c r="K69" s="39"/>
      <c r="L69" s="8"/>
      <c r="M69" s="8"/>
      <c r="R69" s="207"/>
    </row>
    <row r="70" spans="1:18" x14ac:dyDescent="0.2">
      <c r="A70" s="30">
        <v>1.8</v>
      </c>
      <c r="B70" s="206" t="s">
        <v>607</v>
      </c>
      <c r="C70" s="206"/>
      <c r="D70" s="206"/>
      <c r="E70" s="206"/>
      <c r="F70" s="206"/>
      <c r="G70" s="39"/>
      <c r="H70" s="39"/>
      <c r="I70" s="206"/>
      <c r="J70" s="206"/>
      <c r="K70" s="206"/>
      <c r="L70" s="209">
        <f>SUM(E65:E69)</f>
        <v>0</v>
      </c>
      <c r="M70" s="44"/>
      <c r="R70" s="207"/>
    </row>
    <row r="71" spans="1:18" x14ac:dyDescent="0.2">
      <c r="A71" s="107" t="s">
        <v>608</v>
      </c>
      <c r="B71" s="24" t="s">
        <v>609</v>
      </c>
      <c r="C71" s="107" t="s">
        <v>92</v>
      </c>
      <c r="D71" s="111" t="str">
        <f>'Schedule No. 2.1'!E72</f>
        <v>NIL</v>
      </c>
      <c r="E71" s="107"/>
      <c r="F71" s="39"/>
      <c r="G71" s="39"/>
      <c r="H71" s="39"/>
      <c r="I71" s="39"/>
      <c r="J71" s="39"/>
      <c r="K71" s="39"/>
      <c r="L71" s="8"/>
      <c r="M71" s="8"/>
      <c r="R71" s="207"/>
    </row>
    <row r="72" spans="1:18" x14ac:dyDescent="0.2">
      <c r="A72" s="107" t="s">
        <v>713</v>
      </c>
      <c r="B72" s="23" t="s">
        <v>663</v>
      </c>
      <c r="C72" s="107" t="s">
        <v>92</v>
      </c>
      <c r="D72" s="111" t="str">
        <f>'Schedule No. 2.1'!E73</f>
        <v>NIL</v>
      </c>
      <c r="E72" s="107"/>
      <c r="F72" s="39"/>
      <c r="G72" s="39"/>
      <c r="H72" s="39"/>
      <c r="I72" s="39"/>
      <c r="J72" s="39"/>
    </row>
    <row r="73" spans="1:18" x14ac:dyDescent="0.2">
      <c r="A73" s="107" t="s">
        <v>714</v>
      </c>
      <c r="B73" s="23" t="s">
        <v>665</v>
      </c>
      <c r="C73" s="107" t="s">
        <v>92</v>
      </c>
      <c r="D73" s="111" t="str">
        <f>'Schedule No. 2.1'!E74</f>
        <v>NIL</v>
      </c>
      <c r="E73" s="107"/>
      <c r="F73" s="39"/>
      <c r="G73" s="39"/>
      <c r="H73" s="39"/>
      <c r="I73" s="39"/>
      <c r="J73" s="39"/>
    </row>
    <row r="74" spans="1:18" x14ac:dyDescent="0.2">
      <c r="A74" s="107" t="s">
        <v>715</v>
      </c>
      <c r="B74" s="23" t="s">
        <v>672</v>
      </c>
      <c r="C74" s="107" t="s">
        <v>92</v>
      </c>
      <c r="D74" s="111" t="str">
        <f>'Schedule No. 2.1'!E75</f>
        <v>NIL</v>
      </c>
      <c r="E74" s="107"/>
      <c r="F74" s="39"/>
      <c r="G74" s="39"/>
      <c r="H74" s="39"/>
      <c r="I74" s="39"/>
      <c r="J74" s="39"/>
      <c r="K74" s="39"/>
      <c r="L74" s="8"/>
      <c r="M74" s="8"/>
      <c r="R74" s="207"/>
    </row>
    <row r="75" spans="1:18" x14ac:dyDescent="0.2">
      <c r="A75" s="107" t="s">
        <v>610</v>
      </c>
      <c r="B75" s="23" t="s">
        <v>611</v>
      </c>
      <c r="C75" s="107" t="s">
        <v>92</v>
      </c>
      <c r="D75" s="111">
        <f>'Schedule No. 2.1'!E76</f>
        <v>1</v>
      </c>
      <c r="E75" s="107"/>
      <c r="F75" s="39"/>
      <c r="G75" s="39"/>
      <c r="H75" s="39"/>
      <c r="I75" s="39"/>
      <c r="J75" s="39"/>
      <c r="K75" s="39"/>
      <c r="L75" s="8"/>
      <c r="M75" s="8"/>
      <c r="R75" s="207"/>
    </row>
    <row r="76" spans="1:18" x14ac:dyDescent="0.2">
      <c r="A76" s="107" t="s">
        <v>612</v>
      </c>
      <c r="B76" s="23" t="s">
        <v>613</v>
      </c>
      <c r="C76" s="107" t="s">
        <v>92</v>
      </c>
      <c r="D76" s="111">
        <f>'Schedule No. 2.1'!E77</f>
        <v>1</v>
      </c>
      <c r="E76" s="107"/>
      <c r="F76" s="39"/>
      <c r="G76" s="39"/>
      <c r="H76" s="39"/>
      <c r="I76" s="39"/>
      <c r="J76" s="39"/>
      <c r="K76" s="39"/>
      <c r="L76" s="8"/>
      <c r="M76" s="8"/>
      <c r="R76" s="207"/>
    </row>
    <row r="77" spans="1:18" x14ac:dyDescent="0.2">
      <c r="A77" s="30">
        <v>1.9</v>
      </c>
      <c r="B77" s="206" t="s">
        <v>614</v>
      </c>
      <c r="C77" s="206"/>
      <c r="D77" s="111"/>
      <c r="E77" s="206"/>
      <c r="F77" s="206"/>
      <c r="G77" s="39"/>
      <c r="H77" s="39"/>
      <c r="I77" s="206"/>
      <c r="J77" s="206"/>
      <c r="K77" s="206"/>
      <c r="L77" s="209">
        <f>SUM(E71:E76)</f>
        <v>0</v>
      </c>
      <c r="M77" s="44"/>
      <c r="R77" s="207"/>
    </row>
    <row r="78" spans="1:18" x14ac:dyDescent="0.2">
      <c r="A78" s="107" t="s">
        <v>615</v>
      </c>
      <c r="B78" s="24" t="s">
        <v>616</v>
      </c>
      <c r="C78" s="107" t="s">
        <v>92</v>
      </c>
      <c r="D78" s="111" t="str">
        <f>'Schedule No. 2.1'!E79</f>
        <v>NIL</v>
      </c>
      <c r="E78" s="107"/>
      <c r="F78" s="206"/>
      <c r="G78" s="39"/>
      <c r="H78" s="39"/>
      <c r="I78" s="206"/>
      <c r="J78" s="206"/>
      <c r="K78" s="206"/>
      <c r="L78" s="209"/>
      <c r="M78" s="44"/>
      <c r="R78" s="207"/>
    </row>
    <row r="79" spans="1:18" x14ac:dyDescent="0.2">
      <c r="A79" s="107" t="s">
        <v>720</v>
      </c>
      <c r="B79" s="23" t="s">
        <v>667</v>
      </c>
      <c r="C79" s="107" t="s">
        <v>92</v>
      </c>
      <c r="D79" s="111" t="str">
        <f>'Schedule No. 2.1'!E80</f>
        <v>NIL</v>
      </c>
      <c r="E79" s="107"/>
      <c r="F79" s="39"/>
      <c r="G79" s="39"/>
      <c r="H79" s="39"/>
      <c r="I79" s="39"/>
      <c r="J79" s="39"/>
    </row>
    <row r="80" spans="1:18" x14ac:dyDescent="0.2">
      <c r="A80" s="107" t="s">
        <v>721</v>
      </c>
      <c r="B80" s="23" t="s">
        <v>669</v>
      </c>
      <c r="C80" s="107" t="s">
        <v>92</v>
      </c>
      <c r="D80" s="111" t="str">
        <f>'Schedule No. 2.1'!E81</f>
        <v>NIL</v>
      </c>
      <c r="E80" s="107"/>
      <c r="F80" s="39"/>
      <c r="G80" s="39"/>
      <c r="H80" s="39"/>
      <c r="I80" s="39"/>
      <c r="J80" s="39"/>
    </row>
    <row r="81" spans="1:18" x14ac:dyDescent="0.2">
      <c r="A81" s="107" t="s">
        <v>722</v>
      </c>
      <c r="B81" s="23" t="s">
        <v>671</v>
      </c>
      <c r="C81" s="107" t="s">
        <v>92</v>
      </c>
      <c r="D81" s="111" t="str">
        <f>'Schedule No. 2.1'!E82</f>
        <v>NIL</v>
      </c>
      <c r="E81" s="107"/>
      <c r="F81" s="39"/>
      <c r="G81" s="39"/>
      <c r="H81" s="39"/>
      <c r="I81" s="39"/>
      <c r="J81" s="39"/>
    </row>
    <row r="82" spans="1:18" x14ac:dyDescent="0.2">
      <c r="A82" s="107" t="s">
        <v>617</v>
      </c>
      <c r="B82" s="23" t="s">
        <v>618</v>
      </c>
      <c r="C82" s="107" t="s">
        <v>92</v>
      </c>
      <c r="D82" s="111">
        <f>'Schedule No. 2.1'!E83</f>
        <v>1</v>
      </c>
      <c r="E82" s="107"/>
      <c r="F82" s="39"/>
      <c r="G82" s="206"/>
      <c r="H82" s="206"/>
      <c r="I82" s="39"/>
      <c r="J82" s="39"/>
      <c r="K82" s="39"/>
      <c r="L82" s="8"/>
      <c r="M82" s="8"/>
      <c r="R82" s="207"/>
    </row>
    <row r="83" spans="1:18" x14ac:dyDescent="0.2">
      <c r="A83" s="107" t="s">
        <v>620</v>
      </c>
      <c r="B83" s="23" t="s">
        <v>619</v>
      </c>
      <c r="C83" s="107" t="s">
        <v>92</v>
      </c>
      <c r="D83" s="111">
        <f>'Schedule No. 2.1'!E84</f>
        <v>1</v>
      </c>
      <c r="E83" s="107"/>
      <c r="F83" s="39"/>
      <c r="G83" s="39"/>
      <c r="H83" s="39"/>
      <c r="I83" s="39"/>
      <c r="J83" s="39"/>
      <c r="K83" s="39"/>
      <c r="L83" s="8">
        <f>SUM(E78:E83)</f>
        <v>0</v>
      </c>
      <c r="M83" s="8"/>
      <c r="R83" s="207"/>
    </row>
    <row r="84" spans="1:18" ht="24" customHeight="1" x14ac:dyDescent="0.2">
      <c r="A84" s="228" t="s">
        <v>723</v>
      </c>
      <c r="B84" s="163" t="s">
        <v>314</v>
      </c>
      <c r="C84" s="111" t="s">
        <v>39</v>
      </c>
      <c r="D84" s="111">
        <f>'Schedule No. 2.1'!E85</f>
        <v>3</v>
      </c>
      <c r="E84" s="80"/>
      <c r="F84" s="80"/>
      <c r="G84" s="39"/>
      <c r="H84" s="39"/>
      <c r="I84" s="80"/>
      <c r="J84" s="8"/>
      <c r="K84" s="8"/>
    </row>
    <row r="85" spans="1:18" x14ac:dyDescent="0.2">
      <c r="A85" s="112">
        <v>1.1100000000000001</v>
      </c>
      <c r="B85" s="23" t="s">
        <v>252</v>
      </c>
      <c r="C85" s="111"/>
      <c r="D85" s="111"/>
      <c r="E85" s="80"/>
      <c r="F85" s="80"/>
      <c r="G85" s="80"/>
      <c r="H85" s="80"/>
      <c r="I85" s="80"/>
      <c r="J85" s="8"/>
      <c r="K85" s="8"/>
    </row>
    <row r="86" spans="1:18" x14ac:dyDescent="0.2">
      <c r="A86" s="81" t="s">
        <v>97</v>
      </c>
      <c r="B86" s="23" t="s">
        <v>253</v>
      </c>
      <c r="C86" s="111" t="s">
        <v>255</v>
      </c>
      <c r="D86" s="111">
        <f>'Schedule No. 2.1'!E87</f>
        <v>10</v>
      </c>
      <c r="E86" s="80"/>
      <c r="F86" s="80"/>
      <c r="G86" s="80"/>
      <c r="H86" s="80"/>
      <c r="I86" s="80"/>
      <c r="J86" s="8"/>
      <c r="K86" s="8"/>
    </row>
    <row r="87" spans="1:18" x14ac:dyDescent="0.2">
      <c r="A87" s="81" t="s">
        <v>99</v>
      </c>
      <c r="B87" s="23" t="s">
        <v>254</v>
      </c>
      <c r="C87" s="111" t="s">
        <v>255</v>
      </c>
      <c r="D87" s="111">
        <f>'Schedule No. 2.1'!E88</f>
        <v>5</v>
      </c>
      <c r="E87" s="80"/>
      <c r="F87" s="80"/>
      <c r="G87" s="80"/>
      <c r="H87" s="80"/>
      <c r="I87" s="80"/>
      <c r="J87" s="8"/>
      <c r="K87" s="8"/>
    </row>
    <row r="88" spans="1:18" ht="23" customHeight="1" x14ac:dyDescent="0.2">
      <c r="A88" s="112">
        <v>2</v>
      </c>
      <c r="B88" s="327" t="s">
        <v>40</v>
      </c>
      <c r="C88" s="327"/>
      <c r="D88" s="113"/>
      <c r="E88" s="113"/>
      <c r="F88" s="113"/>
      <c r="G88" s="39"/>
      <c r="H88" s="39"/>
      <c r="I88" s="113"/>
      <c r="J88" s="45"/>
      <c r="K88" s="45"/>
    </row>
    <row r="89" spans="1:18" ht="23" customHeight="1" x14ac:dyDescent="0.2">
      <c r="A89" s="112">
        <v>2.1</v>
      </c>
      <c r="B89" s="112" t="s">
        <v>204</v>
      </c>
      <c r="C89" s="112"/>
      <c r="D89" s="113"/>
      <c r="E89" s="113"/>
      <c r="F89" s="113"/>
      <c r="G89" s="39"/>
      <c r="H89" s="39"/>
      <c r="I89" s="113"/>
      <c r="J89" s="45"/>
      <c r="K89" s="45"/>
    </row>
    <row r="90" spans="1:18" ht="26" x14ac:dyDescent="0.2">
      <c r="A90" s="111" t="s">
        <v>65</v>
      </c>
      <c r="B90" s="23" t="s">
        <v>433</v>
      </c>
      <c r="C90" s="111" t="s">
        <v>569</v>
      </c>
      <c r="D90" s="111">
        <f>'Schedule No. 2.1'!E91</f>
        <v>4.88</v>
      </c>
      <c r="E90" s="80"/>
      <c r="F90" s="80"/>
      <c r="G90" s="39"/>
      <c r="H90" s="39"/>
      <c r="I90" s="80"/>
      <c r="J90" s="8"/>
      <c r="K90" s="8"/>
    </row>
    <row r="91" spans="1:18" ht="35.75" customHeight="1" x14ac:dyDescent="0.2">
      <c r="A91" s="111" t="s">
        <v>66</v>
      </c>
      <c r="B91" s="23" t="s">
        <v>237</v>
      </c>
      <c r="C91" s="111" t="s">
        <v>569</v>
      </c>
      <c r="D91" s="111">
        <f>'Schedule No. 2.1'!E92</f>
        <v>4.88</v>
      </c>
      <c r="E91" s="80"/>
      <c r="F91" s="80"/>
      <c r="G91" s="39"/>
      <c r="H91" s="39"/>
      <c r="I91" s="80"/>
      <c r="J91" s="8"/>
      <c r="K91" s="8"/>
    </row>
    <row r="92" spans="1:18" x14ac:dyDescent="0.2">
      <c r="A92" s="111" t="s">
        <v>67</v>
      </c>
      <c r="B92" s="23" t="s">
        <v>238</v>
      </c>
      <c r="C92" s="111" t="s">
        <v>569</v>
      </c>
      <c r="D92" s="111">
        <f>'Schedule No. 2.1'!E93</f>
        <v>4.88</v>
      </c>
      <c r="E92" s="80"/>
      <c r="F92" s="80"/>
      <c r="G92" s="206"/>
      <c r="H92" s="206"/>
      <c r="I92" s="80"/>
      <c r="J92" s="8"/>
      <c r="K92" s="8"/>
    </row>
    <row r="93" spans="1:18" ht="18" customHeight="1" x14ac:dyDescent="0.2">
      <c r="A93" s="112">
        <v>3</v>
      </c>
      <c r="B93" s="314" t="s">
        <v>347</v>
      </c>
      <c r="C93" s="315"/>
      <c r="D93" s="315"/>
      <c r="E93" s="315"/>
      <c r="F93" s="316"/>
      <c r="G93" s="206"/>
      <c r="H93" s="206"/>
      <c r="I93" s="113"/>
      <c r="J93" s="45"/>
      <c r="K93" s="45"/>
    </row>
    <row r="94" spans="1:18" ht="18" customHeight="1" x14ac:dyDescent="0.2">
      <c r="A94" s="112">
        <v>3.1</v>
      </c>
      <c r="B94" s="193" t="s">
        <v>387</v>
      </c>
      <c r="C94" s="172"/>
      <c r="D94" s="172"/>
      <c r="E94" s="172"/>
      <c r="F94" s="173"/>
      <c r="G94" s="39"/>
      <c r="H94" s="39"/>
      <c r="I94" s="113"/>
      <c r="J94" s="45"/>
      <c r="K94" s="45"/>
    </row>
    <row r="95" spans="1:18" x14ac:dyDescent="0.2">
      <c r="A95" s="332" t="s">
        <v>87</v>
      </c>
      <c r="B95" s="23" t="s">
        <v>239</v>
      </c>
      <c r="C95" s="111" t="s">
        <v>41</v>
      </c>
      <c r="D95" s="111">
        <f>'Schedule No. 2.1'!E96</f>
        <v>36</v>
      </c>
      <c r="E95" s="80"/>
      <c r="F95" s="80"/>
      <c r="G95" s="39"/>
      <c r="H95" s="39"/>
      <c r="I95" s="80"/>
      <c r="J95" s="8"/>
      <c r="K95" s="8"/>
    </row>
    <row r="96" spans="1:18" x14ac:dyDescent="0.2">
      <c r="A96" s="332"/>
      <c r="B96" s="23" t="s">
        <v>240</v>
      </c>
      <c r="C96" s="111" t="s">
        <v>41</v>
      </c>
      <c r="D96" s="111">
        <f>'Schedule No. 2.1'!E97</f>
        <v>36</v>
      </c>
      <c r="E96" s="80"/>
      <c r="F96" s="80"/>
      <c r="G96" s="39"/>
      <c r="H96" s="39"/>
      <c r="I96" s="80"/>
      <c r="J96" s="8"/>
      <c r="K96" s="8"/>
    </row>
    <row r="97" spans="1:11" ht="26" x14ac:dyDescent="0.2">
      <c r="A97" s="332" t="s">
        <v>86</v>
      </c>
      <c r="B97" s="23" t="s">
        <v>241</v>
      </c>
      <c r="C97" s="111" t="s">
        <v>41</v>
      </c>
      <c r="D97" s="111">
        <f>'Schedule No. 2.1'!E98</f>
        <v>30</v>
      </c>
      <c r="E97" s="80"/>
      <c r="F97" s="80"/>
      <c r="G97" s="39"/>
      <c r="H97" s="39"/>
      <c r="I97" s="80"/>
      <c r="J97" s="8"/>
      <c r="K97" s="8"/>
    </row>
    <row r="98" spans="1:11" ht="26" x14ac:dyDescent="0.2">
      <c r="A98" s="332"/>
      <c r="B98" s="23" t="s">
        <v>242</v>
      </c>
      <c r="C98" s="111" t="s">
        <v>41</v>
      </c>
      <c r="D98" s="111">
        <f>'Schedule No. 2.1'!E99</f>
        <v>30</v>
      </c>
      <c r="E98" s="80"/>
      <c r="F98" s="80"/>
      <c r="G98" s="39"/>
      <c r="H98" s="39"/>
      <c r="I98" s="80"/>
      <c r="J98" s="8"/>
      <c r="K98" s="8"/>
    </row>
    <row r="99" spans="1:11" x14ac:dyDescent="0.2">
      <c r="A99" s="332" t="s">
        <v>88</v>
      </c>
      <c r="B99" s="23" t="s">
        <v>377</v>
      </c>
      <c r="C99" s="111" t="s">
        <v>41</v>
      </c>
      <c r="D99" s="111">
        <f>'Schedule No. 2.1'!E100</f>
        <v>156</v>
      </c>
      <c r="E99" s="80"/>
      <c r="F99" s="80"/>
      <c r="G99" s="80"/>
      <c r="H99" s="80"/>
      <c r="I99" s="80"/>
      <c r="J99" s="8"/>
      <c r="K99" s="8"/>
    </row>
    <row r="100" spans="1:11" x14ac:dyDescent="0.2">
      <c r="A100" s="332"/>
      <c r="B100" s="23" t="s">
        <v>378</v>
      </c>
      <c r="C100" s="111" t="s">
        <v>41</v>
      </c>
      <c r="D100" s="111">
        <f>'Schedule No. 2.1'!E101</f>
        <v>156</v>
      </c>
      <c r="E100" s="80"/>
      <c r="F100" s="80"/>
      <c r="G100" s="80"/>
      <c r="H100" s="80"/>
      <c r="I100" s="80"/>
      <c r="J100" s="8"/>
      <c r="K100" s="8"/>
    </row>
    <row r="101" spans="1:11" ht="26" x14ac:dyDescent="0.2">
      <c r="A101" s="332" t="s">
        <v>89</v>
      </c>
      <c r="B101" s="23" t="s">
        <v>577</v>
      </c>
      <c r="C101" s="111" t="s">
        <v>41</v>
      </c>
      <c r="D101" s="111">
        <f>'Schedule No. 2.1'!E102</f>
        <v>39</v>
      </c>
      <c r="E101" s="80"/>
      <c r="F101" s="80"/>
      <c r="G101" s="80"/>
      <c r="H101" s="80"/>
      <c r="I101" s="80"/>
      <c r="J101" s="8"/>
      <c r="K101" s="8"/>
    </row>
    <row r="102" spans="1:11" ht="26" x14ac:dyDescent="0.2">
      <c r="A102" s="332"/>
      <c r="B102" s="23" t="s">
        <v>578</v>
      </c>
      <c r="C102" s="111" t="s">
        <v>41</v>
      </c>
      <c r="D102" s="111">
        <f>'Schedule No. 2.1'!E103</f>
        <v>39</v>
      </c>
      <c r="E102" s="80"/>
      <c r="F102" s="80"/>
      <c r="G102" s="80"/>
      <c r="H102" s="80"/>
      <c r="I102" s="80"/>
      <c r="J102" s="8"/>
      <c r="K102" s="8"/>
    </row>
    <row r="103" spans="1:11" ht="18.5" customHeight="1" x14ac:dyDescent="0.2">
      <c r="A103" s="332" t="s">
        <v>90</v>
      </c>
      <c r="B103" s="23" t="s">
        <v>243</v>
      </c>
      <c r="C103" s="111" t="s">
        <v>41</v>
      </c>
      <c r="D103" s="111">
        <f>'Schedule No. 2.1'!E104</f>
        <v>12</v>
      </c>
      <c r="E103" s="80"/>
      <c r="F103" s="80"/>
      <c r="G103" s="80"/>
      <c r="H103" s="80"/>
      <c r="I103" s="80"/>
      <c r="J103" s="8"/>
      <c r="K103" s="8"/>
    </row>
    <row r="104" spans="1:11" ht="21" customHeight="1" x14ac:dyDescent="0.2">
      <c r="A104" s="332"/>
      <c r="B104" s="23" t="s">
        <v>244</v>
      </c>
      <c r="C104" s="111" t="s">
        <v>41</v>
      </c>
      <c r="D104" s="111">
        <f>'Schedule No. 2.1'!E105</f>
        <v>12</v>
      </c>
      <c r="E104" s="80"/>
      <c r="F104" s="80"/>
      <c r="G104" s="80"/>
      <c r="H104" s="80"/>
      <c r="I104" s="80"/>
      <c r="J104" s="8"/>
      <c r="K104" s="8"/>
    </row>
    <row r="105" spans="1:11" ht="22.25" customHeight="1" x14ac:dyDescent="0.2">
      <c r="A105" s="332" t="s">
        <v>91</v>
      </c>
      <c r="B105" s="23" t="s">
        <v>245</v>
      </c>
      <c r="C105" s="111" t="s">
        <v>41</v>
      </c>
      <c r="D105" s="111">
        <f>'Schedule No. 2.1'!E106</f>
        <v>12</v>
      </c>
      <c r="E105" s="80"/>
      <c r="F105" s="80"/>
      <c r="G105" s="113"/>
      <c r="H105" s="113"/>
      <c r="I105" s="80"/>
      <c r="J105" s="8"/>
      <c r="K105" s="8"/>
    </row>
    <row r="106" spans="1:11" ht="22.25" customHeight="1" x14ac:dyDescent="0.2">
      <c r="A106" s="332"/>
      <c r="B106" s="23" t="s">
        <v>246</v>
      </c>
      <c r="C106" s="111" t="s">
        <v>41</v>
      </c>
      <c r="D106" s="111">
        <f>'Schedule No. 2.1'!E107</f>
        <v>12</v>
      </c>
      <c r="E106" s="80"/>
      <c r="F106" s="80"/>
      <c r="G106" s="113"/>
      <c r="H106" s="113"/>
      <c r="I106" s="80"/>
      <c r="J106" s="8"/>
      <c r="K106" s="8"/>
    </row>
    <row r="107" spans="1:11" ht="26" x14ac:dyDescent="0.2">
      <c r="A107" s="111" t="s">
        <v>248</v>
      </c>
      <c r="B107" s="23" t="s">
        <v>247</v>
      </c>
      <c r="C107" s="111"/>
      <c r="D107" s="111"/>
      <c r="E107" s="80"/>
      <c r="F107" s="80"/>
      <c r="G107" s="80"/>
      <c r="H107" s="80"/>
      <c r="I107" s="80"/>
      <c r="J107" s="8"/>
      <c r="K107" s="8"/>
    </row>
    <row r="108" spans="1:11" x14ac:dyDescent="0.2">
      <c r="A108" s="111" t="s">
        <v>97</v>
      </c>
      <c r="B108" s="23" t="s">
        <v>98</v>
      </c>
      <c r="C108" s="111" t="s">
        <v>92</v>
      </c>
      <c r="D108" s="111">
        <f>'Schedule No. 2.1'!E109</f>
        <v>3</v>
      </c>
      <c r="E108" s="80"/>
      <c r="F108" s="80"/>
      <c r="G108" s="80"/>
      <c r="H108" s="80"/>
      <c r="I108" s="80"/>
      <c r="J108" s="8"/>
      <c r="K108" s="8"/>
    </row>
    <row r="109" spans="1:11" x14ac:dyDescent="0.2">
      <c r="A109" s="111" t="s">
        <v>99</v>
      </c>
      <c r="B109" s="23" t="s">
        <v>100</v>
      </c>
      <c r="C109" s="111" t="s">
        <v>92</v>
      </c>
      <c r="D109" s="111">
        <f>'Schedule No. 2.1'!E110</f>
        <v>3</v>
      </c>
      <c r="E109" s="80"/>
      <c r="F109" s="80"/>
      <c r="G109" s="80"/>
      <c r="H109" s="80"/>
      <c r="I109" s="80"/>
      <c r="J109" s="8"/>
      <c r="K109" s="8"/>
    </row>
    <row r="110" spans="1:11" x14ac:dyDescent="0.2">
      <c r="A110" s="111" t="s">
        <v>101</v>
      </c>
      <c r="B110" s="23" t="s">
        <v>102</v>
      </c>
      <c r="C110" s="111" t="s">
        <v>92</v>
      </c>
      <c r="D110" s="111">
        <f>'Schedule No. 2.1'!E111</f>
        <v>5</v>
      </c>
      <c r="E110" s="80"/>
      <c r="F110" s="80"/>
      <c r="G110" s="80"/>
      <c r="H110" s="80"/>
      <c r="I110" s="80"/>
      <c r="J110" s="8"/>
      <c r="K110" s="8"/>
    </row>
    <row r="111" spans="1:11" x14ac:dyDescent="0.2">
      <c r="A111" s="112">
        <v>4</v>
      </c>
      <c r="B111" s="113" t="s">
        <v>42</v>
      </c>
      <c r="C111" s="113"/>
      <c r="D111" s="112"/>
      <c r="E111" s="113"/>
      <c r="F111" s="113"/>
      <c r="G111" s="80"/>
      <c r="H111" s="80"/>
      <c r="I111" s="113"/>
      <c r="J111" s="45"/>
      <c r="K111" s="45"/>
    </row>
    <row r="112" spans="1:11" x14ac:dyDescent="0.2">
      <c r="A112" s="112">
        <v>4.0999999999999996</v>
      </c>
      <c r="B112" s="113" t="s">
        <v>387</v>
      </c>
      <c r="C112" s="113"/>
      <c r="D112" s="112"/>
      <c r="E112" s="113"/>
      <c r="F112" s="113"/>
      <c r="G112" s="173"/>
      <c r="H112" s="173"/>
      <c r="I112" s="113"/>
      <c r="J112" s="45"/>
      <c r="K112" s="45"/>
    </row>
    <row r="113" spans="1:11" x14ac:dyDescent="0.2">
      <c r="A113" s="111" t="s">
        <v>379</v>
      </c>
      <c r="B113" s="23" t="s">
        <v>43</v>
      </c>
      <c r="C113" s="111" t="s">
        <v>44</v>
      </c>
      <c r="D113" s="111">
        <f>'Schedule No. 2.1'!E114</f>
        <v>7</v>
      </c>
      <c r="E113" s="80"/>
      <c r="F113" s="80"/>
      <c r="G113" s="173"/>
      <c r="H113" s="173"/>
      <c r="I113" s="80"/>
      <c r="J113" s="8"/>
      <c r="K113" s="8"/>
    </row>
    <row r="114" spans="1:11" x14ac:dyDescent="0.2">
      <c r="A114" s="111" t="s">
        <v>380</v>
      </c>
      <c r="B114" s="23" t="s">
        <v>45</v>
      </c>
      <c r="C114" s="111" t="s">
        <v>44</v>
      </c>
      <c r="D114" s="111">
        <f>'Schedule No. 2.1'!E115</f>
        <v>14</v>
      </c>
      <c r="E114" s="80"/>
      <c r="F114" s="80"/>
      <c r="G114" s="80"/>
      <c r="H114" s="80"/>
      <c r="I114" s="80"/>
      <c r="J114" s="8"/>
      <c r="K114" s="8"/>
    </row>
    <row r="115" spans="1:11" ht="15" customHeight="1" x14ac:dyDescent="0.2">
      <c r="A115" s="112">
        <v>5</v>
      </c>
      <c r="B115" s="314" t="s">
        <v>46</v>
      </c>
      <c r="C115" s="315"/>
      <c r="D115" s="315"/>
      <c r="E115" s="316"/>
      <c r="F115" s="113"/>
      <c r="G115" s="80"/>
      <c r="H115" s="80"/>
      <c r="I115" s="113"/>
      <c r="J115" s="45"/>
      <c r="K115" s="45"/>
    </row>
    <row r="116" spans="1:11" ht="15" customHeight="1" x14ac:dyDescent="0.2">
      <c r="A116" s="112">
        <v>5.0999999999999996</v>
      </c>
      <c r="B116" s="195" t="s">
        <v>387</v>
      </c>
      <c r="C116" s="172"/>
      <c r="D116" s="172"/>
      <c r="E116" s="173"/>
      <c r="F116" s="113"/>
      <c r="G116" s="80"/>
      <c r="H116" s="80"/>
      <c r="I116" s="113"/>
      <c r="J116" s="45"/>
      <c r="K116" s="45"/>
    </row>
    <row r="117" spans="1:11" ht="26" x14ac:dyDescent="0.2">
      <c r="A117" s="81" t="s">
        <v>272</v>
      </c>
      <c r="B117" s="23" t="s">
        <v>47</v>
      </c>
      <c r="C117" s="111" t="s">
        <v>44</v>
      </c>
      <c r="D117" s="111">
        <f>'Schedule No. 2.1'!E118</f>
        <v>7</v>
      </c>
      <c r="E117" s="80"/>
      <c r="F117" s="80"/>
      <c r="G117" s="80"/>
      <c r="H117" s="80"/>
      <c r="I117" s="80"/>
      <c r="J117" s="8"/>
      <c r="K117" s="8"/>
    </row>
    <row r="118" spans="1:11" ht="26" x14ac:dyDescent="0.2">
      <c r="A118" s="81" t="s">
        <v>273</v>
      </c>
      <c r="B118" s="23" t="s">
        <v>48</v>
      </c>
      <c r="C118" s="111" t="s">
        <v>44</v>
      </c>
      <c r="D118" s="111">
        <f>'Schedule No. 2.1'!E119</f>
        <v>14</v>
      </c>
      <c r="E118" s="80"/>
      <c r="F118" s="80"/>
      <c r="G118" s="80"/>
      <c r="H118" s="80"/>
      <c r="I118" s="80"/>
      <c r="J118" s="8"/>
      <c r="K118" s="8"/>
    </row>
    <row r="119" spans="1:11" x14ac:dyDescent="0.2">
      <c r="A119" s="112">
        <v>6</v>
      </c>
      <c r="B119" s="113" t="s">
        <v>49</v>
      </c>
      <c r="C119" s="113"/>
      <c r="D119" s="113"/>
      <c r="E119" s="113"/>
      <c r="F119" s="113"/>
      <c r="G119" s="80"/>
      <c r="H119" s="80"/>
      <c r="I119" s="113"/>
      <c r="J119" s="45"/>
      <c r="K119" s="45"/>
    </row>
    <row r="120" spans="1:11" x14ac:dyDescent="0.2">
      <c r="A120" s="112">
        <v>6.1</v>
      </c>
      <c r="B120" s="113" t="s">
        <v>387</v>
      </c>
      <c r="C120" s="113"/>
      <c r="D120" s="113"/>
      <c r="E120" s="113"/>
      <c r="F120" s="113"/>
      <c r="G120" s="80"/>
      <c r="H120" s="80"/>
      <c r="I120" s="113"/>
      <c r="J120" s="45"/>
      <c r="K120" s="45"/>
    </row>
    <row r="121" spans="1:11" x14ac:dyDescent="0.2">
      <c r="A121" s="111" t="s">
        <v>388</v>
      </c>
      <c r="B121" s="23" t="s">
        <v>50</v>
      </c>
      <c r="C121" s="111" t="s">
        <v>51</v>
      </c>
      <c r="D121" s="111">
        <f>'Schedule No. 2.1'!E122</f>
        <v>23</v>
      </c>
      <c r="E121" s="80"/>
      <c r="F121" s="80"/>
      <c r="G121" s="80"/>
      <c r="H121" s="80"/>
      <c r="I121" s="80"/>
      <c r="J121" s="8"/>
      <c r="K121" s="8"/>
    </row>
    <row r="122" spans="1:11" x14ac:dyDescent="0.2">
      <c r="A122" s="111" t="s">
        <v>389</v>
      </c>
      <c r="B122" s="23" t="s">
        <v>52</v>
      </c>
      <c r="C122" s="111" t="s">
        <v>51</v>
      </c>
      <c r="D122" s="111">
        <f>'Schedule No. 2.1'!E123</f>
        <v>23</v>
      </c>
      <c r="E122" s="80"/>
      <c r="F122" s="80"/>
      <c r="G122" s="80"/>
      <c r="H122" s="80"/>
      <c r="I122" s="80"/>
      <c r="J122" s="8"/>
      <c r="K122" s="8"/>
    </row>
    <row r="123" spans="1:11" x14ac:dyDescent="0.2">
      <c r="A123" s="111" t="s">
        <v>525</v>
      </c>
      <c r="B123" s="23" t="s">
        <v>53</v>
      </c>
      <c r="C123" s="111" t="s">
        <v>51</v>
      </c>
      <c r="D123" s="111">
        <f>'Schedule No. 2.1'!E124</f>
        <v>23</v>
      </c>
      <c r="E123" s="80"/>
      <c r="F123" s="80"/>
      <c r="G123" s="80"/>
      <c r="H123" s="80"/>
      <c r="I123" s="80"/>
      <c r="J123" s="8"/>
      <c r="K123" s="8"/>
    </row>
    <row r="124" spans="1:11" x14ac:dyDescent="0.2">
      <c r="A124" s="111" t="s">
        <v>526</v>
      </c>
      <c r="B124" s="23" t="s">
        <v>54</v>
      </c>
      <c r="C124" s="111" t="s">
        <v>51</v>
      </c>
      <c r="D124" s="111">
        <f>'Schedule No. 2.1'!E125</f>
        <v>23</v>
      </c>
      <c r="E124" s="80"/>
      <c r="F124" s="80"/>
      <c r="G124" s="80"/>
      <c r="H124" s="80"/>
      <c r="I124" s="80"/>
      <c r="J124" s="8"/>
      <c r="K124" s="8"/>
    </row>
    <row r="125" spans="1:11" x14ac:dyDescent="0.2">
      <c r="A125" s="111" t="s">
        <v>527</v>
      </c>
      <c r="B125" s="23" t="s">
        <v>575</v>
      </c>
      <c r="C125" s="111" t="s">
        <v>55</v>
      </c>
      <c r="D125" s="111">
        <f>'Schedule No. 2.1'!E126</f>
        <v>21</v>
      </c>
      <c r="E125" s="80"/>
      <c r="F125" s="80"/>
      <c r="G125" s="80"/>
      <c r="H125" s="80"/>
      <c r="I125" s="80"/>
      <c r="J125" s="8"/>
      <c r="K125" s="22" t="s">
        <v>271</v>
      </c>
    </row>
    <row r="126" spans="1:11" x14ac:dyDescent="0.2">
      <c r="A126" s="112">
        <v>7</v>
      </c>
      <c r="B126" s="106" t="s">
        <v>56</v>
      </c>
      <c r="C126" s="111"/>
      <c r="D126" s="164"/>
      <c r="E126" s="80"/>
      <c r="F126" s="80"/>
      <c r="G126" s="80"/>
      <c r="H126" s="80"/>
      <c r="I126" s="80"/>
      <c r="J126" s="8"/>
      <c r="K126" s="8"/>
    </row>
    <row r="127" spans="1:11" ht="26" x14ac:dyDescent="0.2">
      <c r="A127" s="112">
        <v>7.1</v>
      </c>
      <c r="B127" s="23" t="s">
        <v>250</v>
      </c>
      <c r="C127" s="111" t="s">
        <v>76</v>
      </c>
      <c r="D127" s="111">
        <f>'Schedule No. 2.1'!E128</f>
        <v>5</v>
      </c>
      <c r="E127" s="80"/>
      <c r="F127" s="80"/>
      <c r="G127" s="80"/>
      <c r="H127" s="80"/>
      <c r="I127" s="80"/>
      <c r="J127" s="8"/>
      <c r="K127" s="8"/>
    </row>
    <row r="128" spans="1:11" ht="54.75" customHeight="1" x14ac:dyDescent="0.2">
      <c r="A128" s="112">
        <v>7.2</v>
      </c>
      <c r="B128" s="23" t="s">
        <v>251</v>
      </c>
      <c r="C128" s="111" t="s">
        <v>76</v>
      </c>
      <c r="D128" s="111">
        <f>'Schedule No. 2.1'!E129</f>
        <v>5</v>
      </c>
      <c r="E128" s="80"/>
      <c r="F128" s="80"/>
      <c r="G128" s="80"/>
      <c r="H128" s="80"/>
      <c r="I128" s="80"/>
      <c r="J128" s="8"/>
      <c r="K128" s="8"/>
    </row>
    <row r="129" spans="1:11" ht="39" x14ac:dyDescent="0.2">
      <c r="A129" s="112">
        <v>7.3</v>
      </c>
      <c r="B129" s="23" t="s">
        <v>315</v>
      </c>
      <c r="C129" s="111" t="s">
        <v>92</v>
      </c>
      <c r="D129" s="111">
        <f>'Schedule No. 2.1'!E130</f>
        <v>12</v>
      </c>
      <c r="E129" s="80"/>
      <c r="F129" s="80"/>
      <c r="G129" s="80"/>
      <c r="H129" s="80"/>
      <c r="I129" s="80"/>
      <c r="J129" s="8"/>
      <c r="K129" s="8"/>
    </row>
    <row r="130" spans="1:11" ht="24" customHeight="1" x14ac:dyDescent="0.2">
      <c r="A130" s="112">
        <v>7.4</v>
      </c>
      <c r="B130" s="23" t="s">
        <v>316</v>
      </c>
      <c r="C130" s="111" t="s">
        <v>92</v>
      </c>
      <c r="D130" s="111">
        <f>'Schedule No. 2.1'!E131</f>
        <v>12</v>
      </c>
      <c r="E130" s="80"/>
      <c r="F130" s="80"/>
      <c r="G130" s="80"/>
      <c r="H130" s="80"/>
      <c r="I130" s="80"/>
      <c r="J130" s="8"/>
      <c r="K130" s="8"/>
    </row>
    <row r="131" spans="1:11" x14ac:dyDescent="0.2">
      <c r="A131" s="112">
        <v>7.5</v>
      </c>
      <c r="B131" s="23" t="s">
        <v>317</v>
      </c>
      <c r="C131" s="111" t="s">
        <v>92</v>
      </c>
      <c r="D131" s="111">
        <f>'Schedule No. 2.1'!E132</f>
        <v>15</v>
      </c>
      <c r="E131" s="80"/>
      <c r="F131" s="80"/>
      <c r="G131" s="80"/>
      <c r="H131" s="80"/>
      <c r="I131" s="80"/>
      <c r="J131" s="8"/>
      <c r="K131" s="8"/>
    </row>
    <row r="132" spans="1:11" ht="26" x14ac:dyDescent="0.2">
      <c r="A132" s="112">
        <v>7.6</v>
      </c>
      <c r="B132" s="23" t="s">
        <v>318</v>
      </c>
      <c r="C132" s="111" t="s">
        <v>92</v>
      </c>
      <c r="D132" s="111">
        <f>'Schedule No. 2.1'!E133</f>
        <v>42</v>
      </c>
      <c r="E132" s="80"/>
      <c r="F132" s="80"/>
      <c r="G132" s="80"/>
      <c r="H132" s="80"/>
      <c r="I132" s="80"/>
      <c r="J132" s="8"/>
      <c r="K132" s="8"/>
    </row>
    <row r="133" spans="1:11" x14ac:dyDescent="0.2">
      <c r="A133" s="112">
        <v>8</v>
      </c>
      <c r="B133" s="113" t="s">
        <v>57</v>
      </c>
      <c r="C133" s="113"/>
      <c r="D133" s="113"/>
      <c r="E133" s="113"/>
      <c r="F133" s="113"/>
      <c r="G133" s="80"/>
      <c r="H133" s="80"/>
      <c r="I133" s="113"/>
      <c r="J133" s="45"/>
      <c r="K133" s="45"/>
    </row>
    <row r="134" spans="1:11" x14ac:dyDescent="0.2">
      <c r="A134" s="112">
        <v>8.1</v>
      </c>
      <c r="B134" s="106" t="s">
        <v>256</v>
      </c>
      <c r="C134" s="111"/>
      <c r="D134" s="111"/>
      <c r="E134" s="80"/>
      <c r="F134" s="80"/>
      <c r="G134" s="113"/>
      <c r="H134" s="113"/>
      <c r="I134" s="80"/>
      <c r="J134" s="8"/>
      <c r="K134" s="8"/>
    </row>
    <row r="135" spans="1:11" ht="39" x14ac:dyDescent="0.2">
      <c r="A135" s="112"/>
      <c r="B135" s="23" t="s">
        <v>257</v>
      </c>
      <c r="C135" s="111"/>
      <c r="D135" s="111"/>
      <c r="E135" s="80"/>
      <c r="F135" s="80"/>
      <c r="G135" s="113"/>
      <c r="H135" s="113"/>
      <c r="I135" s="80"/>
      <c r="J135" s="8"/>
      <c r="K135" s="8"/>
    </row>
    <row r="136" spans="1:11" ht="26" x14ac:dyDescent="0.2">
      <c r="A136" s="81" t="s">
        <v>528</v>
      </c>
      <c r="B136" s="23" t="s">
        <v>349</v>
      </c>
      <c r="C136" s="111" t="s">
        <v>44</v>
      </c>
      <c r="D136" s="111">
        <f>'Schedule No. 2.1'!E137</f>
        <v>5</v>
      </c>
      <c r="E136" s="80"/>
      <c r="F136" s="80"/>
      <c r="G136" s="80"/>
      <c r="H136" s="80"/>
      <c r="I136" s="80"/>
      <c r="J136" s="8"/>
      <c r="K136" s="8"/>
    </row>
    <row r="137" spans="1:11" ht="26" x14ac:dyDescent="0.2">
      <c r="A137" s="81" t="s">
        <v>529</v>
      </c>
      <c r="B137" s="23" t="s">
        <v>350</v>
      </c>
      <c r="C137" s="111" t="s">
        <v>44</v>
      </c>
      <c r="D137" s="111">
        <f>'Schedule No. 2.1'!E138</f>
        <v>10</v>
      </c>
      <c r="E137" s="80"/>
      <c r="F137" s="80"/>
      <c r="G137" s="80"/>
      <c r="H137" s="80"/>
      <c r="I137" s="80"/>
      <c r="J137" s="8"/>
      <c r="K137" s="8"/>
    </row>
    <row r="138" spans="1:11" x14ac:dyDescent="0.2">
      <c r="A138" s="81" t="s">
        <v>530</v>
      </c>
      <c r="B138" s="23" t="s">
        <v>361</v>
      </c>
      <c r="C138" s="111" t="s">
        <v>44</v>
      </c>
      <c r="D138" s="111">
        <f>'Schedule No. 2.1'!E139</f>
        <v>20</v>
      </c>
      <c r="E138" s="80"/>
      <c r="F138" s="80"/>
      <c r="G138" s="80"/>
      <c r="H138" s="80"/>
      <c r="I138" s="80"/>
      <c r="J138" s="8"/>
      <c r="K138" s="8"/>
    </row>
    <row r="139" spans="1:11" x14ac:dyDescent="0.2">
      <c r="A139" s="112">
        <v>8.1999999999999993</v>
      </c>
      <c r="B139" s="106" t="s">
        <v>258</v>
      </c>
      <c r="C139" s="111"/>
      <c r="D139" s="111"/>
      <c r="E139" s="80"/>
      <c r="F139" s="80"/>
      <c r="G139" s="80"/>
      <c r="H139" s="80"/>
      <c r="I139" s="80"/>
      <c r="J139" s="8"/>
      <c r="K139" s="8"/>
    </row>
    <row r="140" spans="1:11" x14ac:dyDescent="0.2">
      <c r="A140" s="81" t="s">
        <v>737</v>
      </c>
      <c r="B140" s="23" t="s">
        <v>351</v>
      </c>
      <c r="C140" s="111" t="s">
        <v>58</v>
      </c>
      <c r="D140" s="111">
        <f>'Schedule No. 2.1'!E141</f>
        <v>7</v>
      </c>
      <c r="E140" s="80"/>
      <c r="F140" s="80"/>
      <c r="G140" s="80"/>
      <c r="H140" s="80"/>
      <c r="I140" s="80"/>
      <c r="J140" s="8"/>
      <c r="K140" s="8"/>
    </row>
    <row r="141" spans="1:11" x14ac:dyDescent="0.2">
      <c r="A141" s="81" t="s">
        <v>738</v>
      </c>
      <c r="B141" s="23" t="s">
        <v>348</v>
      </c>
      <c r="C141" s="111" t="s">
        <v>92</v>
      </c>
      <c r="D141" s="111">
        <f>'Schedule No. 2.1'!E142</f>
        <v>5</v>
      </c>
      <c r="E141" s="80"/>
      <c r="F141" s="80"/>
      <c r="G141" s="80"/>
      <c r="H141" s="80"/>
      <c r="I141" s="80"/>
      <c r="J141" s="8"/>
      <c r="K141" s="8"/>
    </row>
    <row r="142" spans="1:11" x14ac:dyDescent="0.2">
      <c r="A142" s="81" t="s">
        <v>739</v>
      </c>
      <c r="B142" s="23" t="s">
        <v>352</v>
      </c>
      <c r="C142" s="111" t="s">
        <v>92</v>
      </c>
      <c r="D142" s="111">
        <f>'Schedule No. 2.1'!E143</f>
        <v>5</v>
      </c>
      <c r="E142" s="80"/>
      <c r="F142" s="80"/>
      <c r="G142" s="80"/>
      <c r="H142" s="80"/>
      <c r="I142" s="80"/>
      <c r="J142" s="8"/>
      <c r="K142" s="8"/>
    </row>
    <row r="143" spans="1:11" x14ac:dyDescent="0.2">
      <c r="A143" s="81" t="s">
        <v>835</v>
      </c>
      <c r="B143" s="23" t="s">
        <v>362</v>
      </c>
      <c r="C143" s="111" t="s">
        <v>92</v>
      </c>
      <c r="D143" s="111">
        <f>'Schedule No. 2.1'!E144</f>
        <v>7</v>
      </c>
      <c r="E143" s="80"/>
      <c r="F143" s="80"/>
      <c r="G143" s="80"/>
      <c r="H143" s="80"/>
      <c r="I143" s="80"/>
      <c r="J143" s="8"/>
      <c r="K143" s="8"/>
    </row>
    <row r="144" spans="1:11" x14ac:dyDescent="0.2">
      <c r="A144" s="81" t="s">
        <v>836</v>
      </c>
      <c r="B144" s="23" t="s">
        <v>363</v>
      </c>
      <c r="C144" s="111" t="s">
        <v>92</v>
      </c>
      <c r="D144" s="111">
        <f>'Schedule No. 2.1'!E145</f>
        <v>7</v>
      </c>
      <c r="E144" s="80"/>
      <c r="F144" s="80"/>
      <c r="G144" s="80"/>
      <c r="H144" s="80"/>
      <c r="I144" s="80"/>
      <c r="J144" s="8"/>
      <c r="K144" s="8"/>
    </row>
    <row r="145" spans="1:11" x14ac:dyDescent="0.2">
      <c r="A145" s="81" t="s">
        <v>837</v>
      </c>
      <c r="B145" s="23" t="s">
        <v>259</v>
      </c>
      <c r="C145" s="111" t="s">
        <v>58</v>
      </c>
      <c r="D145" s="111">
        <f>'Schedule No. 2.1'!E146</f>
        <v>7</v>
      </c>
      <c r="E145" s="80"/>
      <c r="F145" s="80"/>
      <c r="G145" s="80"/>
      <c r="H145" s="80"/>
      <c r="I145" s="80"/>
      <c r="J145" s="8"/>
      <c r="K145" s="8"/>
    </row>
    <row r="146" spans="1:11" x14ac:dyDescent="0.2">
      <c r="A146" s="81" t="s">
        <v>838</v>
      </c>
      <c r="B146" s="23" t="s">
        <v>260</v>
      </c>
      <c r="C146" s="111" t="s">
        <v>92</v>
      </c>
      <c r="D146" s="111">
        <f>'Schedule No. 2.1'!E147</f>
        <v>3</v>
      </c>
      <c r="E146" s="80"/>
      <c r="F146" s="80"/>
      <c r="G146" s="80"/>
      <c r="H146" s="80"/>
      <c r="I146" s="80"/>
      <c r="J146" s="8"/>
      <c r="K146" s="8"/>
    </row>
    <row r="147" spans="1:11" x14ac:dyDescent="0.2">
      <c r="A147" s="81" t="s">
        <v>839</v>
      </c>
      <c r="B147" s="23" t="s">
        <v>261</v>
      </c>
      <c r="C147" s="111" t="s">
        <v>92</v>
      </c>
      <c r="D147" s="111">
        <f>'Schedule No. 2.1'!E148</f>
        <v>10</v>
      </c>
      <c r="E147" s="80"/>
      <c r="F147" s="80"/>
      <c r="G147" s="80"/>
      <c r="H147" s="80"/>
      <c r="I147" s="80"/>
      <c r="J147" s="8"/>
      <c r="K147" s="8"/>
    </row>
    <row r="148" spans="1:11" x14ac:dyDescent="0.2">
      <c r="A148" s="81" t="s">
        <v>840</v>
      </c>
      <c r="B148" s="23" t="s">
        <v>262</v>
      </c>
      <c r="C148" s="111" t="s">
        <v>92</v>
      </c>
      <c r="D148" s="111">
        <f>'Schedule No. 2.1'!E149</f>
        <v>10</v>
      </c>
      <c r="E148" s="80"/>
      <c r="F148" s="80"/>
      <c r="G148" s="80"/>
      <c r="H148" s="80"/>
      <c r="I148" s="80"/>
      <c r="J148" s="8"/>
      <c r="K148" s="8"/>
    </row>
    <row r="149" spans="1:11" x14ac:dyDescent="0.2">
      <c r="A149" s="81" t="s">
        <v>841</v>
      </c>
      <c r="B149" s="23" t="s">
        <v>263</v>
      </c>
      <c r="C149" s="111" t="s">
        <v>92</v>
      </c>
      <c r="D149" s="111">
        <f>'Schedule No. 2.1'!E150</f>
        <v>15</v>
      </c>
      <c r="E149" s="80"/>
      <c r="F149" s="80"/>
      <c r="G149" s="80"/>
      <c r="H149" s="80"/>
      <c r="I149" s="80"/>
      <c r="J149" s="8"/>
      <c r="K149" s="8"/>
    </row>
    <row r="150" spans="1:11" x14ac:dyDescent="0.2">
      <c r="A150" s="81" t="s">
        <v>842</v>
      </c>
      <c r="B150" s="23" t="s">
        <v>264</v>
      </c>
      <c r="C150" s="111" t="s">
        <v>58</v>
      </c>
      <c r="D150" s="111">
        <f>'Schedule No. 2.1'!E151</f>
        <v>10</v>
      </c>
      <c r="E150" s="80"/>
      <c r="F150" s="80"/>
      <c r="G150" s="80"/>
      <c r="H150" s="80"/>
      <c r="I150" s="80"/>
      <c r="J150" s="8"/>
      <c r="K150" s="8"/>
    </row>
    <row r="151" spans="1:11" x14ac:dyDescent="0.2">
      <c r="A151" s="81" t="s">
        <v>843</v>
      </c>
      <c r="B151" s="23" t="s">
        <v>265</v>
      </c>
      <c r="C151" s="111" t="s">
        <v>92</v>
      </c>
      <c r="D151" s="111">
        <f>'Schedule No. 2.1'!E152</f>
        <v>12</v>
      </c>
      <c r="E151" s="80"/>
      <c r="F151" s="80"/>
      <c r="G151" s="80"/>
      <c r="H151" s="80"/>
      <c r="I151" s="80"/>
      <c r="J151" s="8"/>
      <c r="K151" s="8"/>
    </row>
    <row r="152" spans="1:11" x14ac:dyDescent="0.2">
      <c r="A152" s="81" t="s">
        <v>844</v>
      </c>
      <c r="B152" s="23" t="s">
        <v>266</v>
      </c>
      <c r="C152" s="111" t="s">
        <v>92</v>
      </c>
      <c r="D152" s="111">
        <f>'Schedule No. 2.1'!E153</f>
        <v>12</v>
      </c>
      <c r="E152" s="80"/>
      <c r="F152" s="80"/>
      <c r="G152" s="80"/>
      <c r="H152" s="80"/>
      <c r="I152" s="80"/>
      <c r="J152" s="8"/>
      <c r="K152" s="8"/>
    </row>
    <row r="153" spans="1:11" x14ac:dyDescent="0.2">
      <c r="A153" s="81" t="s">
        <v>845</v>
      </c>
      <c r="B153" s="23" t="s">
        <v>267</v>
      </c>
      <c r="C153" s="111" t="s">
        <v>92</v>
      </c>
      <c r="D153" s="111">
        <f>'Schedule No. 2.1'!E154</f>
        <v>15</v>
      </c>
      <c r="E153" s="80"/>
      <c r="F153" s="80"/>
      <c r="G153" s="80"/>
      <c r="H153" s="80"/>
      <c r="I153" s="80"/>
      <c r="J153" s="8"/>
      <c r="K153" s="8"/>
    </row>
    <row r="154" spans="1:11" ht="18" customHeight="1" x14ac:dyDescent="0.2">
      <c r="A154" s="112">
        <v>8.3000000000000007</v>
      </c>
      <c r="B154" s="106" t="s">
        <v>268</v>
      </c>
      <c r="C154" s="111" t="s">
        <v>92</v>
      </c>
      <c r="D154" s="111">
        <f>'Schedule No. 2.1'!E155</f>
        <v>1</v>
      </c>
      <c r="E154" s="80"/>
      <c r="F154" s="80"/>
      <c r="G154" s="113"/>
      <c r="H154" s="113"/>
      <c r="I154" s="80"/>
      <c r="J154" s="8"/>
      <c r="K154" s="8"/>
    </row>
    <row r="155" spans="1:11" ht="43.25" customHeight="1" x14ac:dyDescent="0.2">
      <c r="A155" s="112">
        <v>8.4</v>
      </c>
      <c r="B155" s="106" t="s">
        <v>269</v>
      </c>
      <c r="C155" s="111" t="s">
        <v>92</v>
      </c>
      <c r="D155" s="111">
        <f>'Schedule No. 2.1'!E156</f>
        <v>2</v>
      </c>
      <c r="E155" s="80"/>
      <c r="F155" s="80"/>
      <c r="G155" s="106"/>
      <c r="H155" s="106"/>
      <c r="I155" s="80"/>
      <c r="J155" s="8"/>
      <c r="K155" s="8"/>
    </row>
    <row r="156" spans="1:11" ht="15.75" customHeight="1" x14ac:dyDescent="0.2">
      <c r="A156" s="311" t="s">
        <v>195</v>
      </c>
      <c r="B156" s="312"/>
      <c r="C156" s="312"/>
      <c r="D156" s="312"/>
      <c r="E156" s="313"/>
      <c r="F156" s="112"/>
      <c r="G156" s="80"/>
      <c r="H156" s="80"/>
      <c r="I156" s="80"/>
      <c r="J156" s="8"/>
      <c r="K156" s="8"/>
    </row>
    <row r="157" spans="1:11" ht="16" thickBot="1" x14ac:dyDescent="0.25">
      <c r="D157"/>
      <c r="G157" s="240"/>
      <c r="H157" s="240"/>
    </row>
    <row r="158" spans="1:11" x14ac:dyDescent="0.2">
      <c r="E158" s="13"/>
      <c r="F158" s="47"/>
      <c r="G158" s="242"/>
      <c r="H158" s="242"/>
    </row>
    <row r="159" spans="1:11" x14ac:dyDescent="0.2">
      <c r="E159" s="15" t="s">
        <v>181</v>
      </c>
      <c r="F159" s="34"/>
      <c r="G159" s="242"/>
      <c r="H159" s="242"/>
    </row>
    <row r="160" spans="1:11" x14ac:dyDescent="0.2">
      <c r="E160" s="17"/>
      <c r="F160" s="48"/>
      <c r="G160" s="242"/>
      <c r="H160" s="242"/>
    </row>
    <row r="161" spans="1:8" x14ac:dyDescent="0.2">
      <c r="E161" s="15" t="s">
        <v>182</v>
      </c>
      <c r="F161" s="34"/>
      <c r="G161" s="242"/>
      <c r="H161" s="242"/>
    </row>
    <row r="162" spans="1:8" ht="16" thickBot="1" x14ac:dyDescent="0.25">
      <c r="E162" s="19"/>
      <c r="F162" s="49"/>
      <c r="G162" s="242"/>
      <c r="H162" s="242"/>
    </row>
    <row r="163" spans="1:8" ht="22.5" customHeight="1" x14ac:dyDescent="0.2">
      <c r="B163" s="322" t="s">
        <v>93</v>
      </c>
      <c r="C163" s="322"/>
      <c r="D163" s="322"/>
      <c r="E163" s="322"/>
      <c r="F163" s="50"/>
      <c r="G163" s="242"/>
      <c r="H163" s="242"/>
    </row>
    <row r="164" spans="1:8" ht="15" customHeight="1" x14ac:dyDescent="0.2">
      <c r="B164" s="322" t="s">
        <v>94</v>
      </c>
      <c r="C164" s="322"/>
      <c r="D164" s="322"/>
      <c r="E164" s="322"/>
      <c r="F164" s="50"/>
      <c r="G164" s="242"/>
      <c r="H164" s="242"/>
    </row>
    <row r="165" spans="1:8" ht="42" customHeight="1" x14ac:dyDescent="0.2">
      <c r="B165" s="323" t="s">
        <v>95</v>
      </c>
      <c r="C165" s="323"/>
      <c r="D165" s="323"/>
      <c r="E165" s="323"/>
      <c r="F165" s="51"/>
      <c r="G165" s="242"/>
      <c r="H165" s="242"/>
    </row>
    <row r="166" spans="1:8" ht="14.75" customHeight="1" x14ac:dyDescent="0.2">
      <c r="B166" s="324"/>
      <c r="C166" s="324"/>
      <c r="D166" s="324"/>
      <c r="E166" s="52"/>
      <c r="F166" s="52"/>
      <c r="G166" s="242"/>
      <c r="H166" s="242"/>
    </row>
    <row r="167" spans="1:8" x14ac:dyDescent="0.2">
      <c r="A167" s="53" t="s">
        <v>183</v>
      </c>
      <c r="B167" s="48"/>
      <c r="C167" s="54"/>
      <c r="D167" s="55"/>
      <c r="E167" s="48"/>
      <c r="F167" s="48"/>
      <c r="G167" s="242"/>
      <c r="H167" s="242"/>
    </row>
    <row r="168" spans="1:8" x14ac:dyDescent="0.2">
      <c r="A168" s="56" t="s">
        <v>184</v>
      </c>
      <c r="B168" s="57" t="s">
        <v>185</v>
      </c>
      <c r="C168" s="319" t="s">
        <v>187</v>
      </c>
      <c r="D168" s="320"/>
      <c r="E168" s="320"/>
      <c r="F168" s="321"/>
      <c r="G168" s="242"/>
      <c r="H168" s="242"/>
    </row>
    <row r="169" spans="1:8" x14ac:dyDescent="0.2">
      <c r="A169" s="58"/>
      <c r="B169" s="59"/>
      <c r="C169" s="60"/>
      <c r="D169" s="61"/>
      <c r="E169" s="62"/>
      <c r="F169" s="63"/>
      <c r="G169" s="242"/>
      <c r="H169" s="242"/>
    </row>
    <row r="170" spans="1:8" x14ac:dyDescent="0.2">
      <c r="A170" s="64"/>
      <c r="B170" s="65"/>
      <c r="C170" s="66"/>
      <c r="D170" s="67"/>
      <c r="E170" s="68"/>
      <c r="F170" s="69"/>
      <c r="G170" s="242"/>
      <c r="H170" s="242"/>
    </row>
    <row r="171" spans="1:8" x14ac:dyDescent="0.2">
      <c r="A171" s="64"/>
      <c r="B171" s="65"/>
      <c r="C171" s="66"/>
      <c r="D171" s="67"/>
      <c r="E171" s="68"/>
      <c r="F171" s="69"/>
      <c r="G171" s="242"/>
      <c r="H171" s="242"/>
    </row>
    <row r="172" spans="1:8" x14ac:dyDescent="0.2">
      <c r="A172" s="70"/>
      <c r="B172" s="71"/>
      <c r="C172" s="72"/>
      <c r="D172" s="73"/>
      <c r="E172" s="74"/>
      <c r="F172" s="75"/>
      <c r="G172" s="242"/>
      <c r="H172" s="242"/>
    </row>
    <row r="173" spans="1:8" x14ac:dyDescent="0.2">
      <c r="G173" s="242"/>
      <c r="H173" s="242"/>
    </row>
    <row r="174" spans="1:8" x14ac:dyDescent="0.2">
      <c r="G174" s="242"/>
      <c r="H174" s="242"/>
    </row>
    <row r="175" spans="1:8" x14ac:dyDescent="0.2">
      <c r="G175" s="242"/>
      <c r="H175" s="242"/>
    </row>
    <row r="176" spans="1:8" x14ac:dyDescent="0.2">
      <c r="G176" s="242"/>
      <c r="H176" s="242"/>
    </row>
    <row r="177" spans="7:8" x14ac:dyDescent="0.2">
      <c r="G177" s="242"/>
      <c r="H177" s="242"/>
    </row>
    <row r="178" spans="7:8" x14ac:dyDescent="0.2">
      <c r="G178" s="242"/>
      <c r="H178" s="242"/>
    </row>
    <row r="179" spans="7:8" x14ac:dyDescent="0.2">
      <c r="G179" s="242"/>
      <c r="H179" s="242"/>
    </row>
    <row r="180" spans="7:8" x14ac:dyDescent="0.2">
      <c r="G180" s="242"/>
      <c r="H180" s="242"/>
    </row>
    <row r="181" spans="7:8" x14ac:dyDescent="0.2">
      <c r="G181" s="190"/>
      <c r="H181" s="190"/>
    </row>
    <row r="184" spans="7:8" x14ac:dyDescent="0.2">
      <c r="G184" s="34"/>
      <c r="H184" s="34"/>
    </row>
    <row r="185" spans="7:8" x14ac:dyDescent="0.2">
      <c r="G185" s="48"/>
      <c r="H185" s="48"/>
    </row>
    <row r="186" spans="7:8" x14ac:dyDescent="0.2">
      <c r="G186" s="34"/>
      <c r="H186" s="34"/>
    </row>
    <row r="187" spans="7:8" x14ac:dyDescent="0.2">
      <c r="G187" s="34"/>
      <c r="H187" s="34"/>
    </row>
    <row r="188" spans="7:8" x14ac:dyDescent="0.2">
      <c r="G188" s="50"/>
      <c r="H188" s="50"/>
    </row>
    <row r="189" spans="7:8" x14ac:dyDescent="0.2">
      <c r="G189" s="50"/>
      <c r="H189" s="50"/>
    </row>
    <row r="190" spans="7:8" x14ac:dyDescent="0.2">
      <c r="G190" s="51"/>
      <c r="H190" s="51"/>
    </row>
    <row r="191" spans="7:8" x14ac:dyDescent="0.2">
      <c r="G191" s="52"/>
      <c r="H191" s="52"/>
    </row>
    <row r="192" spans="7:8" x14ac:dyDescent="0.2">
      <c r="G192" s="48"/>
      <c r="H192" s="48"/>
    </row>
    <row r="193" spans="7:8" x14ac:dyDescent="0.2">
      <c r="G193" s="55"/>
      <c r="H193" s="55"/>
    </row>
    <row r="194" spans="7:8" x14ac:dyDescent="0.2">
      <c r="G194" s="48"/>
      <c r="H194" s="48"/>
    </row>
    <row r="195" spans="7:8" x14ac:dyDescent="0.2">
      <c r="G195" s="48"/>
      <c r="H195" s="48"/>
    </row>
    <row r="196" spans="7:8" x14ac:dyDescent="0.2">
      <c r="G196" s="48"/>
      <c r="H196" s="48"/>
    </row>
    <row r="197" spans="7:8" x14ac:dyDescent="0.2">
      <c r="G197" s="48"/>
      <c r="H197" s="48"/>
    </row>
  </sheetData>
  <mergeCells count="26">
    <mergeCell ref="A1:I1"/>
    <mergeCell ref="A2:I2"/>
    <mergeCell ref="A3:A5"/>
    <mergeCell ref="B3:B5"/>
    <mergeCell ref="C3:C5"/>
    <mergeCell ref="D3:D5"/>
    <mergeCell ref="E3:F4"/>
    <mergeCell ref="I3:I4"/>
    <mergeCell ref="G3:H4"/>
    <mergeCell ref="A156:E156"/>
    <mergeCell ref="A7:I7"/>
    <mergeCell ref="A8:I8"/>
    <mergeCell ref="B88:C88"/>
    <mergeCell ref="B93:F93"/>
    <mergeCell ref="A95:A96"/>
    <mergeCell ref="A97:A98"/>
    <mergeCell ref="A99:A100"/>
    <mergeCell ref="A101:A102"/>
    <mergeCell ref="A103:A104"/>
    <mergeCell ref="A105:A106"/>
    <mergeCell ref="B115:E115"/>
    <mergeCell ref="B163:E163"/>
    <mergeCell ref="B164:E164"/>
    <mergeCell ref="B165:E165"/>
    <mergeCell ref="B166:D166"/>
    <mergeCell ref="C168:F168"/>
  </mergeCells>
  <phoneticPr fontId="23" type="noConversion"/>
  <printOptions horizontalCentered="1"/>
  <pageMargins left="0.7" right="0.7" top="1" bottom="0.5" header="0.7" footer="0.3"/>
  <pageSetup paperSize="9" scale="75" fitToHeight="0" orientation="landscape" r:id="rId1"/>
  <headerFooter>
    <oddFooter>&amp;C&amp;"Calibri,Regular"&amp;K000000B2.2-&amp;P</oddFooter>
  </headerFooter>
  <rowBreaks count="1" manualBreakCount="1">
    <brk id="138"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60"/>
  <sheetViews>
    <sheetView topLeftCell="A6" zoomScale="87" zoomScaleNormal="87" zoomScaleSheetLayoutView="160" zoomScalePageLayoutView="90" workbookViewId="0">
      <selection activeCell="A27" sqref="A27:E27"/>
    </sheetView>
  </sheetViews>
  <sheetFormatPr baseColWidth="10" defaultColWidth="8.6640625" defaultRowHeight="15" x14ac:dyDescent="0.2"/>
  <cols>
    <col min="1" max="1" width="14.33203125" customWidth="1"/>
    <col min="2" max="2" width="49" customWidth="1"/>
    <col min="3" max="3" width="12.6640625" customWidth="1"/>
    <col min="4" max="4" width="8.6640625" customWidth="1"/>
    <col min="5" max="5" width="9.33203125" style="46" customWidth="1"/>
    <col min="6" max="6" width="14.33203125" customWidth="1"/>
    <col min="7" max="7" width="7.33203125" customWidth="1"/>
    <col min="8" max="8" width="13.6640625" customWidth="1"/>
    <col min="9" max="9" width="16.33203125" customWidth="1"/>
    <col min="10" max="10" width="18.6640625" customWidth="1"/>
  </cols>
  <sheetData>
    <row r="1" spans="1:11" ht="45" customHeight="1" thickBot="1" x14ac:dyDescent="0.25">
      <c r="A1" s="333" t="s">
        <v>846</v>
      </c>
      <c r="B1" s="334"/>
      <c r="C1" s="334"/>
      <c r="D1" s="334"/>
      <c r="E1" s="334"/>
      <c r="F1" s="334"/>
      <c r="G1" s="334"/>
      <c r="H1" s="334"/>
      <c r="I1" s="335"/>
      <c r="J1" s="35"/>
    </row>
    <row r="2" spans="1:11" ht="28.25" customHeight="1" thickBot="1" x14ac:dyDescent="0.25">
      <c r="A2" s="288" t="s">
        <v>694</v>
      </c>
      <c r="B2" s="289"/>
      <c r="C2" s="289"/>
      <c r="D2" s="289"/>
      <c r="E2" s="289"/>
      <c r="F2" s="289"/>
      <c r="G2" s="289"/>
      <c r="H2" s="289"/>
      <c r="I2" s="290"/>
      <c r="J2" s="35"/>
    </row>
    <row r="3" spans="1:11" x14ac:dyDescent="0.2">
      <c r="A3" s="291" t="s">
        <v>0</v>
      </c>
      <c r="B3" s="294" t="s">
        <v>1</v>
      </c>
      <c r="C3" s="294" t="s">
        <v>576</v>
      </c>
      <c r="D3" s="294" t="s">
        <v>2</v>
      </c>
      <c r="E3" s="294" t="s">
        <v>3</v>
      </c>
      <c r="F3" s="297" t="s">
        <v>561</v>
      </c>
      <c r="G3" s="298"/>
      <c r="H3" s="294" t="s">
        <v>562</v>
      </c>
      <c r="I3" s="301" t="s">
        <v>191</v>
      </c>
      <c r="J3" s="36"/>
    </row>
    <row r="4" spans="1:11" ht="18.75" customHeight="1" thickBot="1" x14ac:dyDescent="0.25">
      <c r="A4" s="292"/>
      <c r="B4" s="295"/>
      <c r="C4" s="295"/>
      <c r="D4" s="295"/>
      <c r="E4" s="295"/>
      <c r="F4" s="299"/>
      <c r="G4" s="300"/>
      <c r="H4" s="296"/>
      <c r="I4" s="302"/>
      <c r="J4" s="36"/>
    </row>
    <row r="5" spans="1:11" ht="35.25" customHeight="1" thickBot="1" x14ac:dyDescent="0.25">
      <c r="A5" s="293"/>
      <c r="B5" s="296"/>
      <c r="C5" s="296"/>
      <c r="D5" s="296"/>
      <c r="E5" s="296"/>
      <c r="F5" s="175" t="s">
        <v>190</v>
      </c>
      <c r="G5" s="187" t="s">
        <v>193</v>
      </c>
      <c r="H5" s="175" t="s">
        <v>192</v>
      </c>
      <c r="I5" s="188" t="s">
        <v>189</v>
      </c>
      <c r="J5" s="36"/>
    </row>
    <row r="6" spans="1:11" x14ac:dyDescent="0.2">
      <c r="A6" s="189">
        <v>1</v>
      </c>
      <c r="B6" s="187">
        <v>2</v>
      </c>
      <c r="C6" s="187" t="s">
        <v>8</v>
      </c>
      <c r="D6" s="187">
        <v>4</v>
      </c>
      <c r="E6" s="187">
        <v>5</v>
      </c>
      <c r="F6" s="190">
        <v>6</v>
      </c>
      <c r="G6" s="191">
        <v>7</v>
      </c>
      <c r="H6" s="190" t="s">
        <v>194</v>
      </c>
      <c r="I6" s="191">
        <v>9</v>
      </c>
      <c r="J6" s="36"/>
    </row>
    <row r="7" spans="1:11" ht="17" customHeight="1" x14ac:dyDescent="0.2">
      <c r="A7" s="305" t="s">
        <v>827</v>
      </c>
      <c r="B7" s="306"/>
      <c r="C7" s="306"/>
      <c r="D7" s="306"/>
      <c r="E7" s="306"/>
      <c r="F7" s="306"/>
      <c r="G7" s="306"/>
      <c r="H7" s="306"/>
      <c r="I7" s="307"/>
      <c r="J7" s="37"/>
    </row>
    <row r="8" spans="1:11" ht="27.5" customHeight="1" x14ac:dyDescent="0.2">
      <c r="A8" s="308" t="s">
        <v>390</v>
      </c>
      <c r="B8" s="309"/>
      <c r="C8" s="309"/>
      <c r="D8" s="309"/>
      <c r="E8" s="309"/>
      <c r="F8" s="309"/>
      <c r="G8" s="309"/>
      <c r="H8" s="309"/>
      <c r="I8" s="310"/>
      <c r="J8" s="37"/>
    </row>
    <row r="9" spans="1:11" x14ac:dyDescent="0.2">
      <c r="A9" s="112">
        <v>1.1000000000000001</v>
      </c>
      <c r="B9" s="197" t="s">
        <v>504</v>
      </c>
      <c r="C9" s="197"/>
      <c r="D9" s="197"/>
      <c r="E9" s="197"/>
      <c r="F9" s="197"/>
      <c r="G9" s="197"/>
      <c r="H9" s="197"/>
      <c r="I9" s="243"/>
      <c r="J9" s="37"/>
    </row>
    <row r="10" spans="1:11" x14ac:dyDescent="0.2">
      <c r="A10" s="46" t="s">
        <v>9</v>
      </c>
      <c r="B10" s="24" t="s">
        <v>391</v>
      </c>
      <c r="C10" s="106"/>
      <c r="D10" s="111" t="s">
        <v>92</v>
      </c>
      <c r="E10" s="111">
        <v>20</v>
      </c>
      <c r="F10" s="111"/>
      <c r="G10" s="106"/>
      <c r="H10" s="106"/>
      <c r="I10" s="106"/>
      <c r="J10" s="38"/>
    </row>
    <row r="11" spans="1:11" x14ac:dyDescent="0.2">
      <c r="A11" s="46" t="s">
        <v>10</v>
      </c>
      <c r="B11" s="24" t="s">
        <v>399</v>
      </c>
      <c r="C11" s="80"/>
      <c r="D11" s="111" t="s">
        <v>92</v>
      </c>
      <c r="E11" s="111">
        <v>16</v>
      </c>
      <c r="F11" s="111"/>
      <c r="G11" s="80"/>
      <c r="H11" s="80"/>
      <c r="I11" s="80"/>
      <c r="J11" s="8"/>
    </row>
    <row r="12" spans="1:11" x14ac:dyDescent="0.2">
      <c r="A12" s="46" t="s">
        <v>740</v>
      </c>
      <c r="B12" s="24" t="s">
        <v>400</v>
      </c>
      <c r="C12" s="80"/>
      <c r="D12" s="111" t="s">
        <v>92</v>
      </c>
      <c r="E12" s="111">
        <v>18</v>
      </c>
      <c r="F12" s="111"/>
      <c r="G12" s="80"/>
      <c r="H12" s="80"/>
      <c r="I12" s="80"/>
      <c r="J12" s="8"/>
    </row>
    <row r="13" spans="1:11" x14ac:dyDescent="0.2">
      <c r="A13" s="269" t="s">
        <v>11</v>
      </c>
      <c r="B13" s="258" t="s">
        <v>401</v>
      </c>
      <c r="C13" s="259"/>
      <c r="D13" s="260" t="s">
        <v>92</v>
      </c>
      <c r="E13" s="260">
        <v>20</v>
      </c>
      <c r="F13" s="111"/>
      <c r="G13" s="80"/>
      <c r="H13" s="80"/>
      <c r="I13" s="80"/>
      <c r="J13" s="8"/>
    </row>
    <row r="14" spans="1:11" x14ac:dyDescent="0.2">
      <c r="A14" s="269" t="s">
        <v>12</v>
      </c>
      <c r="B14" s="258" t="s">
        <v>402</v>
      </c>
      <c r="C14" s="259"/>
      <c r="D14" s="260" t="s">
        <v>92</v>
      </c>
      <c r="E14" s="260">
        <v>32</v>
      </c>
      <c r="F14" s="111"/>
      <c r="G14" s="80"/>
      <c r="H14" s="80"/>
      <c r="I14" s="80"/>
      <c r="J14" s="8"/>
    </row>
    <row r="15" spans="1:11" x14ac:dyDescent="0.2">
      <c r="A15" s="269" t="s">
        <v>13</v>
      </c>
      <c r="B15" s="258" t="s">
        <v>403</v>
      </c>
      <c r="C15" s="259"/>
      <c r="D15" s="260" t="s">
        <v>92</v>
      </c>
      <c r="E15" s="260">
        <v>32</v>
      </c>
      <c r="F15" s="111"/>
      <c r="G15" s="80"/>
      <c r="H15" s="80"/>
      <c r="I15" s="80"/>
      <c r="J15" s="8"/>
    </row>
    <row r="16" spans="1:11" x14ac:dyDescent="0.2">
      <c r="A16" s="112">
        <v>1.2</v>
      </c>
      <c r="B16" s="113" t="s">
        <v>392</v>
      </c>
      <c r="C16" s="113"/>
      <c r="D16" s="113"/>
      <c r="E16" s="113"/>
      <c r="F16" s="113"/>
      <c r="G16" s="113"/>
      <c r="H16" s="113"/>
      <c r="I16" s="80"/>
      <c r="J16" s="86">
        <f>SUM(E10:E15)</f>
        <v>138</v>
      </c>
      <c r="K16" s="86">
        <f>SUM(F10:F15)</f>
        <v>0</v>
      </c>
    </row>
    <row r="17" spans="1:14" x14ac:dyDescent="0.2">
      <c r="A17" s="111" t="s">
        <v>14</v>
      </c>
      <c r="B17" s="24" t="s">
        <v>404</v>
      </c>
      <c r="C17" s="80"/>
      <c r="D17" s="111" t="s">
        <v>92</v>
      </c>
      <c r="E17" s="111">
        <v>1</v>
      </c>
      <c r="F17" s="111"/>
      <c r="G17" s="80"/>
      <c r="H17" s="80"/>
      <c r="I17" s="80"/>
      <c r="J17" s="8"/>
    </row>
    <row r="18" spans="1:14" x14ac:dyDescent="0.2">
      <c r="A18" s="111" t="s">
        <v>15</v>
      </c>
      <c r="B18" s="24" t="s">
        <v>405</v>
      </c>
      <c r="C18" s="80"/>
      <c r="D18" s="111" t="s">
        <v>92</v>
      </c>
      <c r="E18" s="111">
        <v>1</v>
      </c>
      <c r="F18" s="111"/>
      <c r="G18" s="80"/>
      <c r="H18" s="80"/>
      <c r="I18" s="80"/>
      <c r="J18" s="8"/>
    </row>
    <row r="19" spans="1:14" x14ac:dyDescent="0.2">
      <c r="A19" s="111" t="s">
        <v>16</v>
      </c>
      <c r="B19" s="24" t="s">
        <v>406</v>
      </c>
      <c r="C19" s="80"/>
      <c r="D19" s="111" t="s">
        <v>92</v>
      </c>
      <c r="E19" s="111">
        <v>1</v>
      </c>
      <c r="F19" s="111"/>
      <c r="G19" s="80"/>
      <c r="H19" s="80"/>
      <c r="I19" s="80"/>
      <c r="J19" s="8"/>
    </row>
    <row r="20" spans="1:14" x14ac:dyDescent="0.2">
      <c r="A20" s="111" t="s">
        <v>17</v>
      </c>
      <c r="B20" s="24" t="s">
        <v>407</v>
      </c>
      <c r="C20" s="80"/>
      <c r="D20" s="111" t="s">
        <v>92</v>
      </c>
      <c r="E20" s="111">
        <v>1</v>
      </c>
      <c r="F20" s="111"/>
      <c r="G20" s="80"/>
      <c r="H20" s="80"/>
      <c r="I20" s="80"/>
      <c r="J20" s="8"/>
      <c r="N20" s="40">
        <f>J16+J24+J29+J36+J42+J51+J57+J64+J71</f>
        <v>250</v>
      </c>
    </row>
    <row r="21" spans="1:14" x14ac:dyDescent="0.2">
      <c r="A21" s="111" t="s">
        <v>18</v>
      </c>
      <c r="B21" s="24" t="s">
        <v>408</v>
      </c>
      <c r="C21" s="80"/>
      <c r="D21" s="111" t="s">
        <v>92</v>
      </c>
      <c r="E21" s="111">
        <v>1</v>
      </c>
      <c r="F21" s="111"/>
      <c r="G21" s="80"/>
      <c r="H21" s="80"/>
      <c r="I21" s="80"/>
      <c r="J21" s="8"/>
    </row>
    <row r="22" spans="1:14" x14ac:dyDescent="0.2">
      <c r="A22" s="111" t="s">
        <v>19</v>
      </c>
      <c r="B22" s="24" t="s">
        <v>409</v>
      </c>
      <c r="C22" s="80"/>
      <c r="D22" s="111" t="s">
        <v>92</v>
      </c>
      <c r="E22" s="111">
        <v>1</v>
      </c>
      <c r="F22" s="111"/>
      <c r="G22" s="80"/>
      <c r="H22" s="80"/>
      <c r="I22" s="80"/>
      <c r="J22" s="8"/>
    </row>
    <row r="23" spans="1:14" x14ac:dyDescent="0.2">
      <c r="A23" s="111" t="s">
        <v>20</v>
      </c>
      <c r="B23" s="24" t="s">
        <v>410</v>
      </c>
      <c r="C23" s="80"/>
      <c r="D23" s="111" t="s">
        <v>92</v>
      </c>
      <c r="E23" s="111">
        <v>1</v>
      </c>
      <c r="F23" s="111"/>
      <c r="G23" s="80"/>
      <c r="H23" s="80"/>
      <c r="I23" s="80"/>
      <c r="J23" s="8"/>
    </row>
    <row r="24" spans="1:14" x14ac:dyDescent="0.2">
      <c r="A24" s="112">
        <v>1.3</v>
      </c>
      <c r="B24" s="113" t="s">
        <v>393</v>
      </c>
      <c r="C24" s="113"/>
      <c r="D24" s="113"/>
      <c r="E24" s="113"/>
      <c r="F24" s="113"/>
      <c r="G24" s="113"/>
      <c r="H24" s="113"/>
      <c r="I24" s="80"/>
      <c r="J24" s="86">
        <f>SUM(E17:E23)</f>
        <v>7</v>
      </c>
      <c r="K24" s="86">
        <f>SUM(F17:F23)</f>
        <v>0</v>
      </c>
    </row>
    <row r="25" spans="1:14" x14ac:dyDescent="0.2">
      <c r="A25" s="111" t="s">
        <v>24</v>
      </c>
      <c r="B25" s="24" t="s">
        <v>411</v>
      </c>
      <c r="C25" s="80"/>
      <c r="D25" s="111" t="s">
        <v>92</v>
      </c>
      <c r="E25" s="164">
        <v>5</v>
      </c>
      <c r="F25" s="164"/>
      <c r="G25" s="80"/>
      <c r="H25" s="80"/>
      <c r="I25" s="80"/>
      <c r="J25" s="8"/>
    </row>
    <row r="26" spans="1:14" x14ac:dyDescent="0.2">
      <c r="A26" s="111" t="s">
        <v>25</v>
      </c>
      <c r="B26" s="24" t="s">
        <v>412</v>
      </c>
      <c r="C26" s="80"/>
      <c r="D26" s="111" t="s">
        <v>92</v>
      </c>
      <c r="E26" s="164">
        <v>7</v>
      </c>
      <c r="F26" s="164"/>
      <c r="G26" s="80"/>
      <c r="H26" s="80"/>
      <c r="I26" s="80"/>
      <c r="J26" s="8"/>
    </row>
    <row r="27" spans="1:14" x14ac:dyDescent="0.2">
      <c r="A27" s="129" t="s">
        <v>26</v>
      </c>
      <c r="B27" s="139" t="s">
        <v>413</v>
      </c>
      <c r="C27" s="130"/>
      <c r="D27" s="129" t="s">
        <v>92</v>
      </c>
      <c r="E27" s="131">
        <v>10</v>
      </c>
      <c r="F27" s="164"/>
      <c r="G27" s="80"/>
      <c r="H27" s="80"/>
      <c r="I27" s="80"/>
      <c r="J27" s="8"/>
    </row>
    <row r="28" spans="1:14" x14ac:dyDescent="0.2">
      <c r="A28" s="260" t="s">
        <v>27</v>
      </c>
      <c r="B28" s="258" t="s">
        <v>414</v>
      </c>
      <c r="C28" s="259"/>
      <c r="D28" s="260" t="s">
        <v>92</v>
      </c>
      <c r="E28" s="266">
        <v>18</v>
      </c>
      <c r="F28" s="164"/>
      <c r="G28" s="80"/>
      <c r="H28" s="80"/>
      <c r="I28" s="80"/>
      <c r="J28" s="8"/>
    </row>
    <row r="29" spans="1:14" x14ac:dyDescent="0.2">
      <c r="A29" s="112">
        <v>1.4</v>
      </c>
      <c r="B29" s="113" t="s">
        <v>394</v>
      </c>
      <c r="C29" s="113"/>
      <c r="D29" s="113"/>
      <c r="E29" s="192"/>
      <c r="F29" s="192"/>
      <c r="G29" s="113"/>
      <c r="H29" s="113"/>
      <c r="I29" s="80"/>
      <c r="J29" s="41">
        <f>SUM(E25:E28)</f>
        <v>40</v>
      </c>
    </row>
    <row r="30" spans="1:14" x14ac:dyDescent="0.2">
      <c r="A30" s="111" t="s">
        <v>30</v>
      </c>
      <c r="B30" s="23" t="s">
        <v>416</v>
      </c>
      <c r="C30" s="80"/>
      <c r="D30" s="111" t="s">
        <v>92</v>
      </c>
      <c r="E30" s="164">
        <v>5</v>
      </c>
      <c r="F30" s="164"/>
      <c r="G30" s="80"/>
      <c r="H30" s="80"/>
      <c r="I30" s="80"/>
      <c r="J30" s="8"/>
    </row>
    <row r="31" spans="1:14" x14ac:dyDescent="0.2">
      <c r="A31" s="111" t="s">
        <v>31</v>
      </c>
      <c r="B31" s="23" t="s">
        <v>415</v>
      </c>
      <c r="C31" s="80"/>
      <c r="D31" s="111" t="s">
        <v>92</v>
      </c>
      <c r="E31" s="164">
        <v>5</v>
      </c>
      <c r="F31" s="164"/>
      <c r="G31" s="80"/>
      <c r="H31" s="80"/>
      <c r="I31" s="80"/>
      <c r="J31" s="8"/>
    </row>
    <row r="32" spans="1:14" x14ac:dyDescent="0.2">
      <c r="A32" s="111" t="s">
        <v>32</v>
      </c>
      <c r="B32" s="23" t="s">
        <v>417</v>
      </c>
      <c r="C32" s="80"/>
      <c r="D32" s="111" t="s">
        <v>92</v>
      </c>
      <c r="E32" s="164">
        <v>5</v>
      </c>
      <c r="F32" s="164"/>
      <c r="G32" s="80"/>
      <c r="H32" s="80"/>
      <c r="I32" s="80"/>
      <c r="J32" s="8"/>
    </row>
    <row r="33" spans="1:10" x14ac:dyDescent="0.2">
      <c r="A33" s="111" t="s">
        <v>33</v>
      </c>
      <c r="B33" s="23" t="s">
        <v>418</v>
      </c>
      <c r="C33" s="80"/>
      <c r="D33" s="111" t="s">
        <v>92</v>
      </c>
      <c r="E33" s="164">
        <v>9</v>
      </c>
      <c r="F33" s="164"/>
      <c r="G33" s="80"/>
      <c r="H33" s="80"/>
      <c r="I33" s="80"/>
      <c r="J33" s="8"/>
    </row>
    <row r="34" spans="1:10" x14ac:dyDescent="0.2">
      <c r="A34" s="260" t="s">
        <v>34</v>
      </c>
      <c r="B34" s="233" t="s">
        <v>419</v>
      </c>
      <c r="C34" s="259"/>
      <c r="D34" s="260" t="s">
        <v>92</v>
      </c>
      <c r="E34" s="266">
        <v>12</v>
      </c>
      <c r="F34" s="164"/>
      <c r="G34" s="80"/>
      <c r="H34" s="80"/>
      <c r="I34" s="80"/>
      <c r="J34" s="8"/>
    </row>
    <row r="35" spans="1:10" x14ac:dyDescent="0.2">
      <c r="A35" s="260" t="s">
        <v>35</v>
      </c>
      <c r="B35" s="233" t="s">
        <v>420</v>
      </c>
      <c r="C35" s="259"/>
      <c r="D35" s="260" t="s">
        <v>92</v>
      </c>
      <c r="E35" s="266">
        <v>12</v>
      </c>
      <c r="F35" s="164"/>
      <c r="G35" s="80"/>
      <c r="H35" s="2"/>
      <c r="I35" s="2"/>
      <c r="J35" s="8"/>
    </row>
    <row r="36" spans="1:10" x14ac:dyDescent="0.2">
      <c r="A36" s="112">
        <v>1.5</v>
      </c>
      <c r="B36" s="210" t="s">
        <v>444</v>
      </c>
      <c r="C36" s="96"/>
      <c r="D36" s="96"/>
      <c r="E36" s="96"/>
      <c r="F36" s="96"/>
      <c r="G36" s="96"/>
      <c r="H36" s="2"/>
      <c r="I36" s="2"/>
      <c r="J36" s="40">
        <f>SUM(E30:E35)</f>
        <v>48</v>
      </c>
    </row>
    <row r="37" spans="1:10" x14ac:dyDescent="0.2">
      <c r="A37" s="111" t="s">
        <v>36</v>
      </c>
      <c r="B37" s="97" t="s">
        <v>622</v>
      </c>
      <c r="C37" s="92"/>
      <c r="D37" s="92" t="s">
        <v>92</v>
      </c>
      <c r="E37" s="211">
        <v>1</v>
      </c>
      <c r="F37" s="96"/>
      <c r="G37" s="96"/>
      <c r="H37" s="2"/>
      <c r="I37" s="2"/>
    </row>
    <row r="38" spans="1:10" x14ac:dyDescent="0.2">
      <c r="A38" s="111" t="s">
        <v>37</v>
      </c>
      <c r="B38" s="97" t="s">
        <v>673</v>
      </c>
      <c r="C38" s="92"/>
      <c r="D38" s="92" t="s">
        <v>92</v>
      </c>
      <c r="E38" s="94" t="s">
        <v>457</v>
      </c>
      <c r="F38" s="96"/>
      <c r="G38" s="96"/>
      <c r="H38" s="2"/>
      <c r="I38" s="2"/>
    </row>
    <row r="39" spans="1:10" x14ac:dyDescent="0.2">
      <c r="A39" s="111" t="s">
        <v>38</v>
      </c>
      <c r="B39" s="97" t="s">
        <v>623</v>
      </c>
      <c r="C39" s="92"/>
      <c r="D39" s="92" t="s">
        <v>92</v>
      </c>
      <c r="E39" s="211">
        <v>1</v>
      </c>
      <c r="F39" s="96"/>
      <c r="G39" s="96"/>
      <c r="H39" s="2"/>
      <c r="I39" s="2"/>
    </row>
    <row r="40" spans="1:10" x14ac:dyDescent="0.2">
      <c r="A40" s="111" t="s">
        <v>309</v>
      </c>
      <c r="B40" s="97" t="s">
        <v>674</v>
      </c>
      <c r="C40" s="92"/>
      <c r="D40" s="92" t="s">
        <v>92</v>
      </c>
      <c r="E40" s="211" t="s">
        <v>457</v>
      </c>
      <c r="F40" s="96"/>
      <c r="G40" s="96"/>
      <c r="H40" s="2"/>
      <c r="I40" s="2"/>
    </row>
    <row r="41" spans="1:10" x14ac:dyDescent="0.2">
      <c r="A41" s="111" t="s">
        <v>310</v>
      </c>
      <c r="B41" s="97" t="s">
        <v>624</v>
      </c>
      <c r="C41" s="92"/>
      <c r="D41" s="92" t="s">
        <v>92</v>
      </c>
      <c r="E41" s="211">
        <v>1</v>
      </c>
      <c r="F41" s="96"/>
      <c r="G41" s="96"/>
      <c r="H41" s="2"/>
      <c r="I41" s="2"/>
    </row>
    <row r="42" spans="1:10" x14ac:dyDescent="0.2">
      <c r="A42" s="111" t="s">
        <v>311</v>
      </c>
      <c r="B42" s="97" t="s">
        <v>445</v>
      </c>
      <c r="C42" s="92"/>
      <c r="D42" s="92" t="s">
        <v>92</v>
      </c>
      <c r="E42" s="211" t="s">
        <v>457</v>
      </c>
      <c r="F42" s="96"/>
      <c r="G42" s="96"/>
      <c r="H42" s="2"/>
      <c r="I42" s="2"/>
      <c r="J42">
        <f>SUM(E37:E42)</f>
        <v>3</v>
      </c>
    </row>
    <row r="43" spans="1:10" x14ac:dyDescent="0.2">
      <c r="A43" s="112">
        <v>1.6</v>
      </c>
      <c r="B43" s="212" t="s">
        <v>446</v>
      </c>
      <c r="C43" s="96"/>
      <c r="D43" s="96"/>
      <c r="E43" s="213"/>
      <c r="F43" s="96"/>
      <c r="G43" s="96"/>
      <c r="H43" s="2"/>
      <c r="I43" s="2"/>
    </row>
    <row r="44" spans="1:10" x14ac:dyDescent="0.2">
      <c r="A44" s="111" t="s">
        <v>367</v>
      </c>
      <c r="B44" s="99" t="s">
        <v>625</v>
      </c>
      <c r="C44" s="92"/>
      <c r="D44" s="92" t="s">
        <v>92</v>
      </c>
      <c r="E44" s="211">
        <v>1</v>
      </c>
      <c r="F44" s="96"/>
      <c r="G44" s="96"/>
      <c r="H44" s="2"/>
      <c r="I44" s="2"/>
    </row>
    <row r="45" spans="1:10" x14ac:dyDescent="0.2">
      <c r="A45" s="111" t="s">
        <v>368</v>
      </c>
      <c r="B45" s="99" t="s">
        <v>675</v>
      </c>
      <c r="C45" s="92"/>
      <c r="D45" s="92" t="s">
        <v>92</v>
      </c>
      <c r="E45" s="211" t="s">
        <v>457</v>
      </c>
      <c r="F45" s="96"/>
      <c r="G45" s="96"/>
      <c r="H45" s="2"/>
      <c r="I45" s="2"/>
    </row>
    <row r="46" spans="1:10" x14ac:dyDescent="0.2">
      <c r="A46" s="111" t="s">
        <v>369</v>
      </c>
      <c r="B46" s="99" t="s">
        <v>626</v>
      </c>
      <c r="C46" s="92"/>
      <c r="D46" s="92" t="s">
        <v>92</v>
      </c>
      <c r="E46" s="211">
        <v>1</v>
      </c>
      <c r="F46" s="96"/>
      <c r="G46" s="96"/>
      <c r="H46" s="2"/>
      <c r="I46" s="2"/>
    </row>
    <row r="47" spans="1:10" x14ac:dyDescent="0.2">
      <c r="A47" s="111" t="s">
        <v>370</v>
      </c>
      <c r="B47" s="99" t="s">
        <v>676</v>
      </c>
      <c r="C47" s="92"/>
      <c r="D47" s="92" t="s">
        <v>92</v>
      </c>
      <c r="E47" s="211" t="s">
        <v>457</v>
      </c>
      <c r="F47" s="96"/>
      <c r="G47" s="96"/>
      <c r="H47" s="2"/>
      <c r="I47" s="2"/>
    </row>
    <row r="48" spans="1:10" x14ac:dyDescent="0.2">
      <c r="A48" s="111" t="s">
        <v>598</v>
      </c>
      <c r="B48" s="99" t="s">
        <v>634</v>
      </c>
      <c r="C48" s="92"/>
      <c r="D48" s="92" t="s">
        <v>92</v>
      </c>
      <c r="E48" s="211">
        <v>1</v>
      </c>
      <c r="F48" s="96"/>
      <c r="G48" s="96"/>
      <c r="H48" s="2"/>
      <c r="I48" s="2"/>
    </row>
    <row r="49" spans="1:10" x14ac:dyDescent="0.2">
      <c r="A49" s="111" t="s">
        <v>707</v>
      </c>
      <c r="B49" s="99" t="s">
        <v>627</v>
      </c>
      <c r="C49" s="92"/>
      <c r="D49" s="92" t="s">
        <v>92</v>
      </c>
      <c r="E49" s="211" t="s">
        <v>457</v>
      </c>
      <c r="F49" s="96"/>
      <c r="G49" s="96"/>
      <c r="H49" s="2"/>
      <c r="I49" s="2"/>
    </row>
    <row r="50" spans="1:10" x14ac:dyDescent="0.2">
      <c r="A50" s="111" t="s">
        <v>708</v>
      </c>
      <c r="B50" s="99" t="s">
        <v>677</v>
      </c>
      <c r="C50" s="92"/>
      <c r="D50" s="92" t="s">
        <v>92</v>
      </c>
      <c r="E50" s="211" t="s">
        <v>457</v>
      </c>
      <c r="F50" s="96"/>
      <c r="G50" s="96"/>
      <c r="H50" s="2"/>
      <c r="I50" s="2"/>
    </row>
    <row r="51" spans="1:10" x14ac:dyDescent="0.2">
      <c r="A51" s="111" t="s">
        <v>709</v>
      </c>
      <c r="B51" s="99" t="s">
        <v>447</v>
      </c>
      <c r="C51" s="92"/>
      <c r="D51" s="92" t="s">
        <v>92</v>
      </c>
      <c r="E51" s="211" t="s">
        <v>457</v>
      </c>
      <c r="F51" s="96"/>
      <c r="G51" s="96"/>
      <c r="H51" s="2"/>
      <c r="I51" s="2"/>
      <c r="J51">
        <f>SUM(E44:E51)</f>
        <v>3</v>
      </c>
    </row>
    <row r="52" spans="1:10" x14ac:dyDescent="0.2">
      <c r="A52" s="112">
        <v>1.7</v>
      </c>
      <c r="B52" s="212" t="s">
        <v>448</v>
      </c>
      <c r="C52" s="92"/>
      <c r="D52" s="92"/>
      <c r="E52" s="211"/>
      <c r="F52" s="96"/>
      <c r="G52" s="96"/>
      <c r="H52" s="2"/>
      <c r="I52" s="2"/>
    </row>
    <row r="53" spans="1:10" x14ac:dyDescent="0.2">
      <c r="A53" s="111" t="s">
        <v>601</v>
      </c>
      <c r="B53" s="99" t="s">
        <v>628</v>
      </c>
      <c r="C53" s="92"/>
      <c r="D53" s="92" t="s">
        <v>92</v>
      </c>
      <c r="E53" s="211">
        <v>1</v>
      </c>
      <c r="F53" s="96"/>
      <c r="G53" s="96"/>
      <c r="H53" s="2"/>
      <c r="I53" s="2"/>
    </row>
    <row r="54" spans="1:10" x14ac:dyDescent="0.2">
      <c r="A54" s="111" t="s">
        <v>710</v>
      </c>
      <c r="B54" s="99" t="s">
        <v>629</v>
      </c>
      <c r="C54" s="92"/>
      <c r="D54" s="92" t="s">
        <v>92</v>
      </c>
      <c r="E54" s="211">
        <v>1</v>
      </c>
      <c r="F54" s="96"/>
      <c r="G54" s="96"/>
      <c r="H54" s="2"/>
      <c r="I54" s="2"/>
    </row>
    <row r="55" spans="1:10" x14ac:dyDescent="0.2">
      <c r="A55" s="111" t="s">
        <v>711</v>
      </c>
      <c r="B55" s="99" t="s">
        <v>678</v>
      </c>
      <c r="C55" s="92"/>
      <c r="D55" s="92" t="s">
        <v>92</v>
      </c>
      <c r="E55" s="211" t="s">
        <v>457</v>
      </c>
      <c r="F55" s="96"/>
      <c r="G55" s="96"/>
      <c r="H55" s="2"/>
      <c r="I55" s="2"/>
    </row>
    <row r="56" spans="1:10" x14ac:dyDescent="0.2">
      <c r="A56" s="111" t="s">
        <v>603</v>
      </c>
      <c r="B56" s="99" t="s">
        <v>630</v>
      </c>
      <c r="C56" s="92"/>
      <c r="D56" s="92" t="s">
        <v>92</v>
      </c>
      <c r="E56" s="211">
        <v>1</v>
      </c>
      <c r="F56" s="96"/>
      <c r="G56" s="96"/>
      <c r="H56" s="2"/>
      <c r="I56" s="2"/>
    </row>
    <row r="57" spans="1:10" x14ac:dyDescent="0.2">
      <c r="A57" s="111" t="s">
        <v>605</v>
      </c>
      <c r="B57" s="99" t="s">
        <v>449</v>
      </c>
      <c r="C57" s="92"/>
      <c r="D57" s="92" t="s">
        <v>92</v>
      </c>
      <c r="E57" s="211" t="s">
        <v>457</v>
      </c>
      <c r="F57" s="96"/>
      <c r="G57" s="96"/>
      <c r="H57" s="2"/>
      <c r="I57" s="2"/>
      <c r="J57">
        <f>SUM(E53:E57)</f>
        <v>3</v>
      </c>
    </row>
    <row r="58" spans="1:10" s="215" customFormat="1" x14ac:dyDescent="0.2">
      <c r="A58" s="112">
        <v>1.8</v>
      </c>
      <c r="B58" s="210" t="s">
        <v>450</v>
      </c>
      <c r="C58" s="213"/>
      <c r="D58" s="213"/>
      <c r="E58" s="213"/>
      <c r="F58" s="213"/>
      <c r="G58" s="213"/>
      <c r="H58" s="227"/>
      <c r="I58" s="227"/>
    </row>
    <row r="59" spans="1:10" s="215" customFormat="1" x14ac:dyDescent="0.2">
      <c r="A59" s="111" t="s">
        <v>608</v>
      </c>
      <c r="B59" s="99" t="s">
        <v>631</v>
      </c>
      <c r="C59" s="214"/>
      <c r="D59" s="214" t="s">
        <v>92</v>
      </c>
      <c r="E59" s="211">
        <v>1</v>
      </c>
      <c r="F59" s="213"/>
      <c r="G59" s="213"/>
      <c r="H59" s="227"/>
      <c r="I59" s="227"/>
    </row>
    <row r="60" spans="1:10" s="215" customFormat="1" x14ac:dyDescent="0.2">
      <c r="A60" s="111" t="s">
        <v>713</v>
      </c>
      <c r="B60" s="99" t="s">
        <v>679</v>
      </c>
      <c r="C60" s="214"/>
      <c r="D60" s="214" t="s">
        <v>92</v>
      </c>
      <c r="E60" s="211" t="s">
        <v>457</v>
      </c>
      <c r="F60" s="213"/>
      <c r="G60" s="213"/>
      <c r="H60" s="227"/>
      <c r="I60" s="227"/>
    </row>
    <row r="61" spans="1:10" s="215" customFormat="1" x14ac:dyDescent="0.2">
      <c r="A61" s="111" t="s">
        <v>714</v>
      </c>
      <c r="B61" s="99" t="s">
        <v>632</v>
      </c>
      <c r="C61" s="214"/>
      <c r="D61" s="214" t="s">
        <v>92</v>
      </c>
      <c r="E61" s="211">
        <v>1</v>
      </c>
      <c r="F61" s="213"/>
      <c r="G61" s="213"/>
      <c r="H61" s="227"/>
      <c r="I61" s="227"/>
    </row>
    <row r="62" spans="1:10" s="215" customFormat="1" x14ac:dyDescent="0.2">
      <c r="A62" s="111" t="s">
        <v>715</v>
      </c>
      <c r="B62" s="99" t="s">
        <v>680</v>
      </c>
      <c r="C62" s="214"/>
      <c r="D62" s="214" t="s">
        <v>92</v>
      </c>
      <c r="E62" s="211" t="s">
        <v>457</v>
      </c>
      <c r="F62" s="213"/>
      <c r="G62" s="213"/>
      <c r="H62" s="227"/>
      <c r="I62" s="227"/>
    </row>
    <row r="63" spans="1:10" s="215" customFormat="1" x14ac:dyDescent="0.2">
      <c r="A63" s="111" t="s">
        <v>610</v>
      </c>
      <c r="B63" s="216" t="s">
        <v>633</v>
      </c>
      <c r="C63" s="214"/>
      <c r="D63" s="214" t="s">
        <v>92</v>
      </c>
      <c r="E63" s="211">
        <v>1</v>
      </c>
      <c r="F63" s="217"/>
      <c r="G63" s="218"/>
      <c r="H63" s="227"/>
      <c r="I63" s="227"/>
    </row>
    <row r="64" spans="1:10" x14ac:dyDescent="0.2">
      <c r="A64" s="111" t="s">
        <v>612</v>
      </c>
      <c r="B64" s="93" t="s">
        <v>451</v>
      </c>
      <c r="C64" s="92"/>
      <c r="D64" s="92" t="s">
        <v>92</v>
      </c>
      <c r="E64" s="211" t="s">
        <v>457</v>
      </c>
      <c r="F64" s="91"/>
      <c r="G64" s="39"/>
      <c r="H64" s="2"/>
      <c r="I64" s="2"/>
      <c r="J64">
        <f>SUM(E59:E64)</f>
        <v>3</v>
      </c>
    </row>
    <row r="65" spans="1:11" x14ac:dyDescent="0.2">
      <c r="A65" s="112">
        <v>1.9</v>
      </c>
      <c r="B65" s="106" t="s">
        <v>366</v>
      </c>
      <c r="C65" s="80"/>
      <c r="D65" s="111"/>
      <c r="E65" s="111"/>
      <c r="F65" s="111"/>
      <c r="G65" s="80"/>
      <c r="H65" s="80"/>
      <c r="I65" s="80"/>
      <c r="J65" s="8"/>
    </row>
    <row r="66" spans="1:11" x14ac:dyDescent="0.2">
      <c r="A66" s="111" t="s">
        <v>615</v>
      </c>
      <c r="B66" s="163" t="s">
        <v>395</v>
      </c>
      <c r="C66" s="113"/>
      <c r="D66" s="111" t="s">
        <v>92</v>
      </c>
      <c r="E66" s="111">
        <v>1</v>
      </c>
      <c r="F66" s="111"/>
      <c r="G66" s="113"/>
      <c r="H66" s="113"/>
      <c r="I66" s="113"/>
      <c r="J66" s="44"/>
    </row>
    <row r="67" spans="1:11" x14ac:dyDescent="0.2">
      <c r="A67" s="111" t="s">
        <v>720</v>
      </c>
      <c r="B67" s="23" t="s">
        <v>396</v>
      </c>
      <c r="C67" s="163"/>
      <c r="D67" s="111" t="s">
        <v>92</v>
      </c>
      <c r="E67" s="111">
        <v>1</v>
      </c>
      <c r="F67" s="111"/>
      <c r="G67" s="80"/>
      <c r="H67" s="80"/>
      <c r="I67" s="80"/>
      <c r="J67" s="8"/>
    </row>
    <row r="68" spans="1:11" x14ac:dyDescent="0.2">
      <c r="A68" s="111" t="s">
        <v>721</v>
      </c>
      <c r="B68" s="23" t="s">
        <v>397</v>
      </c>
      <c r="C68" s="163"/>
      <c r="D68" s="111" t="s">
        <v>92</v>
      </c>
      <c r="E68" s="111">
        <v>1</v>
      </c>
      <c r="F68" s="111"/>
      <c r="G68" s="80"/>
      <c r="H68" s="80"/>
      <c r="I68" s="80"/>
      <c r="J68" s="8"/>
    </row>
    <row r="69" spans="1:11" x14ac:dyDescent="0.2">
      <c r="A69" s="111" t="s">
        <v>722</v>
      </c>
      <c r="B69" s="23" t="s">
        <v>398</v>
      </c>
      <c r="C69" s="163"/>
      <c r="D69" s="111" t="s">
        <v>92</v>
      </c>
      <c r="E69" s="111">
        <v>1</v>
      </c>
      <c r="F69" s="111"/>
      <c r="G69" s="80"/>
      <c r="H69" s="80"/>
      <c r="I69" s="80"/>
      <c r="J69" s="8"/>
    </row>
    <row r="70" spans="1:11" x14ac:dyDescent="0.2">
      <c r="A70" s="111" t="s">
        <v>617</v>
      </c>
      <c r="B70" s="23" t="s">
        <v>681</v>
      </c>
      <c r="C70" s="163"/>
      <c r="D70" s="111" t="s">
        <v>92</v>
      </c>
      <c r="E70" s="111">
        <v>1</v>
      </c>
      <c r="F70" s="111"/>
      <c r="G70" s="80"/>
      <c r="H70" s="80"/>
      <c r="I70" s="80"/>
      <c r="J70" s="8"/>
    </row>
    <row r="71" spans="1:11" ht="24.75" customHeight="1" x14ac:dyDescent="0.2">
      <c r="A71" s="230" t="s">
        <v>723</v>
      </c>
      <c r="B71" s="23" t="s">
        <v>552</v>
      </c>
      <c r="C71" s="163"/>
      <c r="D71" s="111" t="s">
        <v>39</v>
      </c>
      <c r="E71" s="111">
        <v>1</v>
      </c>
      <c r="F71" s="111"/>
      <c r="G71" s="80"/>
      <c r="H71" s="80"/>
      <c r="I71" s="80"/>
      <c r="J71" s="41">
        <f>SUM(E66:E70)</f>
        <v>5</v>
      </c>
      <c r="K71" s="41">
        <f>SUM(F66:F69)</f>
        <v>0</v>
      </c>
    </row>
    <row r="72" spans="1:11" ht="24" customHeight="1" x14ac:dyDescent="0.2">
      <c r="A72" s="230" t="s">
        <v>730</v>
      </c>
      <c r="B72" s="163" t="s">
        <v>553</v>
      </c>
      <c r="C72" s="163"/>
      <c r="D72" s="111" t="s">
        <v>39</v>
      </c>
      <c r="E72" s="111">
        <v>3</v>
      </c>
      <c r="F72" s="111"/>
      <c r="G72" s="80"/>
      <c r="H72" s="80"/>
      <c r="I72" s="80"/>
      <c r="J72" s="8"/>
    </row>
    <row r="73" spans="1:11" x14ac:dyDescent="0.2">
      <c r="A73" s="112">
        <v>1.1200000000000001</v>
      </c>
      <c r="B73" s="23" t="s">
        <v>252</v>
      </c>
      <c r="C73" s="80"/>
      <c r="D73" s="111"/>
      <c r="E73" s="111"/>
      <c r="F73" s="80"/>
      <c r="G73" s="80"/>
      <c r="H73" s="80"/>
      <c r="I73" s="80"/>
      <c r="J73" s="8"/>
    </row>
    <row r="74" spans="1:11" x14ac:dyDescent="0.2">
      <c r="A74" s="81" t="s">
        <v>97</v>
      </c>
      <c r="B74" s="23" t="s">
        <v>253</v>
      </c>
      <c r="C74" s="80"/>
      <c r="D74" s="111" t="s">
        <v>255</v>
      </c>
      <c r="E74" s="111">
        <v>20</v>
      </c>
      <c r="F74" s="80"/>
      <c r="G74" s="80"/>
      <c r="H74" s="80"/>
      <c r="I74" s="80"/>
      <c r="J74" s="8"/>
    </row>
    <row r="75" spans="1:11" x14ac:dyDescent="0.2">
      <c r="A75" s="81" t="s">
        <v>99</v>
      </c>
      <c r="B75" s="23" t="s">
        <v>254</v>
      </c>
      <c r="C75" s="80"/>
      <c r="D75" s="111" t="s">
        <v>255</v>
      </c>
      <c r="E75" s="111">
        <v>10</v>
      </c>
      <c r="F75" s="80"/>
      <c r="G75" s="80"/>
      <c r="H75" s="80"/>
      <c r="I75" s="80"/>
      <c r="J75" s="8"/>
    </row>
    <row r="76" spans="1:11" ht="23" customHeight="1" x14ac:dyDescent="0.2">
      <c r="A76" s="112">
        <v>2</v>
      </c>
      <c r="B76" s="327" t="s">
        <v>40</v>
      </c>
      <c r="C76" s="327"/>
      <c r="D76" s="327"/>
      <c r="E76" s="113"/>
      <c r="F76" s="113"/>
      <c r="G76" s="113"/>
      <c r="H76" s="113"/>
      <c r="I76" s="113"/>
      <c r="J76" s="45"/>
    </row>
    <row r="77" spans="1:11" ht="23" customHeight="1" x14ac:dyDescent="0.2">
      <c r="A77" s="112">
        <v>2.1</v>
      </c>
      <c r="B77" s="112" t="s">
        <v>204</v>
      </c>
      <c r="C77" s="112"/>
      <c r="D77" s="112"/>
      <c r="E77" s="113"/>
      <c r="F77" s="113"/>
      <c r="G77" s="113"/>
      <c r="H77" s="113"/>
      <c r="I77" s="113"/>
      <c r="J77" s="45"/>
    </row>
    <row r="78" spans="1:11" ht="26" x14ac:dyDescent="0.2">
      <c r="A78" s="111" t="s">
        <v>65</v>
      </c>
      <c r="B78" s="23" t="s">
        <v>430</v>
      </c>
      <c r="C78" s="80"/>
      <c r="D78" s="111" t="s">
        <v>569</v>
      </c>
      <c r="E78" s="111">
        <v>65</v>
      </c>
      <c r="F78" s="80"/>
      <c r="G78" s="80"/>
      <c r="H78" s="80"/>
      <c r="I78" s="80"/>
      <c r="J78" s="8"/>
    </row>
    <row r="79" spans="1:11" ht="39" x14ac:dyDescent="0.2">
      <c r="A79" s="111" t="s">
        <v>66</v>
      </c>
      <c r="B79" s="23" t="s">
        <v>431</v>
      </c>
      <c r="C79" s="80"/>
      <c r="D79" s="111" t="s">
        <v>569</v>
      </c>
      <c r="E79" s="111">
        <v>65</v>
      </c>
      <c r="F79" s="80"/>
      <c r="G79" s="80"/>
      <c r="H79" s="80"/>
      <c r="I79" s="80"/>
      <c r="J79" s="8"/>
    </row>
    <row r="80" spans="1:11" x14ac:dyDescent="0.2">
      <c r="A80" s="111" t="s">
        <v>67</v>
      </c>
      <c r="B80" s="23" t="s">
        <v>432</v>
      </c>
      <c r="C80" s="80"/>
      <c r="D80" s="111" t="s">
        <v>569</v>
      </c>
      <c r="E80" s="111">
        <v>65</v>
      </c>
      <c r="F80" s="80"/>
      <c r="G80" s="80"/>
      <c r="H80" s="80"/>
      <c r="I80" s="80"/>
      <c r="J80" s="8"/>
    </row>
    <row r="81" spans="1:10" ht="18" customHeight="1" x14ac:dyDescent="0.2">
      <c r="A81" s="112">
        <v>3</v>
      </c>
      <c r="B81" s="314" t="s">
        <v>347</v>
      </c>
      <c r="C81" s="315"/>
      <c r="D81" s="315"/>
      <c r="E81" s="315"/>
      <c r="F81" s="315"/>
      <c r="G81" s="316"/>
      <c r="H81" s="113"/>
      <c r="I81" s="113"/>
      <c r="J81" s="45"/>
    </row>
    <row r="82" spans="1:10" ht="18" customHeight="1" x14ac:dyDescent="0.2">
      <c r="A82" s="112">
        <v>3.1</v>
      </c>
      <c r="B82" s="193" t="s">
        <v>387</v>
      </c>
      <c r="C82" s="172"/>
      <c r="D82" s="172"/>
      <c r="E82" s="172"/>
      <c r="F82" s="172"/>
      <c r="G82" s="173"/>
      <c r="H82" s="113"/>
      <c r="I82" s="113"/>
      <c r="J82" s="45"/>
    </row>
    <row r="83" spans="1:10" x14ac:dyDescent="0.2">
      <c r="A83" s="336" t="s">
        <v>87</v>
      </c>
      <c r="B83" s="233" t="s">
        <v>571</v>
      </c>
      <c r="C83" s="259"/>
      <c r="D83" s="260" t="s">
        <v>41</v>
      </c>
      <c r="E83" s="265">
        <f>(J16+E66+J42)*6</f>
        <v>852</v>
      </c>
      <c r="F83" s="80"/>
      <c r="G83" s="80"/>
      <c r="H83" s="80"/>
      <c r="I83" s="80"/>
      <c r="J83" s="8"/>
    </row>
    <row r="84" spans="1:10" x14ac:dyDescent="0.2">
      <c r="A84" s="336"/>
      <c r="B84" s="233" t="s">
        <v>572</v>
      </c>
      <c r="C84" s="259"/>
      <c r="D84" s="260" t="s">
        <v>41</v>
      </c>
      <c r="E84" s="265">
        <f>E83</f>
        <v>852</v>
      </c>
      <c r="F84" s="80"/>
      <c r="G84" s="80"/>
      <c r="H84" s="80"/>
      <c r="I84" s="80"/>
      <c r="J84" s="8"/>
    </row>
    <row r="85" spans="1:10" ht="26" x14ac:dyDescent="0.2">
      <c r="A85" s="332" t="s">
        <v>86</v>
      </c>
      <c r="B85" s="23" t="s">
        <v>421</v>
      </c>
      <c r="C85" s="80"/>
      <c r="D85" s="111" t="s">
        <v>41</v>
      </c>
      <c r="E85" s="194">
        <f>(J24+E67)*6</f>
        <v>48</v>
      </c>
      <c r="F85" s="80"/>
      <c r="G85" s="80"/>
      <c r="H85" s="80"/>
      <c r="I85" s="80"/>
      <c r="J85" s="8"/>
    </row>
    <row r="86" spans="1:10" ht="26" x14ac:dyDescent="0.2">
      <c r="A86" s="332"/>
      <c r="B86" s="23" t="s">
        <v>429</v>
      </c>
      <c r="C86" s="80"/>
      <c r="D86" s="111" t="s">
        <v>41</v>
      </c>
      <c r="E86" s="194">
        <f>E85</f>
        <v>48</v>
      </c>
      <c r="F86" s="80"/>
      <c r="G86" s="80"/>
      <c r="H86" s="80"/>
      <c r="I86" s="80"/>
      <c r="J86" s="8"/>
    </row>
    <row r="87" spans="1:10" x14ac:dyDescent="0.2">
      <c r="A87" s="336" t="s">
        <v>88</v>
      </c>
      <c r="B87" s="233" t="s">
        <v>422</v>
      </c>
      <c r="C87" s="259"/>
      <c r="D87" s="260" t="s">
        <v>41</v>
      </c>
      <c r="E87" s="266">
        <f>(J29+J36+J51+J57+J64+E68+E69+E70)*12</f>
        <v>1200</v>
      </c>
      <c r="F87" s="80"/>
      <c r="G87" s="80"/>
      <c r="H87" s="80"/>
      <c r="I87" s="80"/>
      <c r="J87" s="8"/>
    </row>
    <row r="88" spans="1:10" x14ac:dyDescent="0.2">
      <c r="A88" s="336"/>
      <c r="B88" s="233" t="s">
        <v>423</v>
      </c>
      <c r="C88" s="259"/>
      <c r="D88" s="260" t="s">
        <v>41</v>
      </c>
      <c r="E88" s="266">
        <f>E87</f>
        <v>1200</v>
      </c>
      <c r="F88" s="80"/>
      <c r="G88" s="80"/>
      <c r="H88" s="80"/>
      <c r="I88" s="80"/>
      <c r="J88" s="8"/>
    </row>
    <row r="89" spans="1:10" ht="26" x14ac:dyDescent="0.2">
      <c r="A89" s="336" t="s">
        <v>89</v>
      </c>
      <c r="B89" s="233" t="s">
        <v>573</v>
      </c>
      <c r="C89" s="259"/>
      <c r="D89" s="260" t="s">
        <v>41</v>
      </c>
      <c r="E89" s="266">
        <f>(J29+J36+J51+J57+J64+E68+E69+E70)*3</f>
        <v>300</v>
      </c>
      <c r="F89" s="80"/>
      <c r="G89" s="80"/>
      <c r="H89" s="80"/>
      <c r="I89" s="80"/>
      <c r="J89" s="8"/>
    </row>
    <row r="90" spans="1:10" ht="26" x14ac:dyDescent="0.2">
      <c r="A90" s="336"/>
      <c r="B90" s="233" t="s">
        <v>574</v>
      </c>
      <c r="C90" s="259"/>
      <c r="D90" s="260" t="s">
        <v>41</v>
      </c>
      <c r="E90" s="266">
        <f>$E$89</f>
        <v>300</v>
      </c>
      <c r="F90" s="80"/>
      <c r="G90" s="80"/>
      <c r="H90" s="80"/>
      <c r="I90" s="80"/>
      <c r="J90" s="8"/>
    </row>
    <row r="91" spans="1:10" ht="18.5" customHeight="1" x14ac:dyDescent="0.2">
      <c r="A91" s="332" t="s">
        <v>90</v>
      </c>
      <c r="B91" s="23" t="s">
        <v>424</v>
      </c>
      <c r="C91" s="80"/>
      <c r="D91" s="111" t="s">
        <v>41</v>
      </c>
      <c r="E91" s="111">
        <v>12</v>
      </c>
      <c r="F91" s="80"/>
      <c r="G91" s="80"/>
      <c r="H91" s="80"/>
      <c r="I91" s="80"/>
      <c r="J91" s="8"/>
    </row>
    <row r="92" spans="1:10" ht="21" customHeight="1" x14ac:dyDescent="0.2">
      <c r="A92" s="332"/>
      <c r="B92" s="23" t="s">
        <v>425</v>
      </c>
      <c r="C92" s="80"/>
      <c r="D92" s="111" t="s">
        <v>41</v>
      </c>
      <c r="E92" s="111">
        <v>12</v>
      </c>
      <c r="F92" s="80"/>
      <c r="G92" s="80"/>
      <c r="H92" s="80"/>
      <c r="I92" s="80"/>
      <c r="J92" s="8"/>
    </row>
    <row r="93" spans="1:10" ht="22.25" customHeight="1" x14ac:dyDescent="0.2">
      <c r="A93" s="332" t="s">
        <v>91</v>
      </c>
      <c r="B93" s="23" t="s">
        <v>426</v>
      </c>
      <c r="C93" s="80"/>
      <c r="D93" s="111" t="s">
        <v>41</v>
      </c>
      <c r="E93" s="111">
        <v>12</v>
      </c>
      <c r="F93" s="80"/>
      <c r="G93" s="80"/>
      <c r="H93" s="80"/>
      <c r="I93" s="80"/>
      <c r="J93" s="8"/>
    </row>
    <row r="94" spans="1:10" ht="22.25" customHeight="1" x14ac:dyDescent="0.2">
      <c r="A94" s="332"/>
      <c r="B94" s="23" t="s">
        <v>427</v>
      </c>
      <c r="C94" s="80"/>
      <c r="D94" s="111" t="s">
        <v>41</v>
      </c>
      <c r="E94" s="111">
        <v>12</v>
      </c>
      <c r="F94" s="80"/>
      <c r="G94" s="80"/>
      <c r="H94" s="80"/>
      <c r="I94" s="80"/>
      <c r="J94" s="8"/>
    </row>
    <row r="95" spans="1:10" ht="26" x14ac:dyDescent="0.2">
      <c r="A95" s="111" t="s">
        <v>248</v>
      </c>
      <c r="B95" s="23" t="s">
        <v>428</v>
      </c>
      <c r="C95" s="80"/>
      <c r="D95" s="111"/>
      <c r="E95" s="111"/>
      <c r="F95" s="80"/>
      <c r="G95" s="80"/>
      <c r="H95" s="80"/>
      <c r="I95" s="80"/>
      <c r="J95" s="8"/>
    </row>
    <row r="96" spans="1:10" x14ac:dyDescent="0.2">
      <c r="A96" s="111" t="s">
        <v>97</v>
      </c>
      <c r="B96" s="23" t="s">
        <v>98</v>
      </c>
      <c r="C96" s="80"/>
      <c r="D96" s="111" t="s">
        <v>92</v>
      </c>
      <c r="E96" s="111">
        <v>3</v>
      </c>
      <c r="F96" s="80"/>
      <c r="G96" s="80"/>
      <c r="H96" s="80"/>
      <c r="I96" s="80"/>
      <c r="J96" s="8"/>
    </row>
    <row r="97" spans="1:10" x14ac:dyDescent="0.2">
      <c r="A97" s="111" t="s">
        <v>99</v>
      </c>
      <c r="B97" s="23" t="s">
        <v>100</v>
      </c>
      <c r="C97" s="80"/>
      <c r="D97" s="111" t="s">
        <v>92</v>
      </c>
      <c r="E97" s="111">
        <v>3</v>
      </c>
      <c r="F97" s="80"/>
      <c r="G97" s="80"/>
      <c r="H97" s="80"/>
      <c r="I97" s="80"/>
      <c r="J97" s="8"/>
    </row>
    <row r="98" spans="1:10" x14ac:dyDescent="0.2">
      <c r="A98" s="111" t="s">
        <v>101</v>
      </c>
      <c r="B98" s="23" t="s">
        <v>102</v>
      </c>
      <c r="C98" s="80"/>
      <c r="D98" s="111" t="s">
        <v>92</v>
      </c>
      <c r="E98" s="111">
        <v>5</v>
      </c>
      <c r="F98" s="80"/>
      <c r="G98" s="80"/>
      <c r="H98" s="80"/>
      <c r="I98" s="80"/>
      <c r="J98" s="8"/>
    </row>
    <row r="99" spans="1:10" x14ac:dyDescent="0.2">
      <c r="A99" s="112">
        <v>4</v>
      </c>
      <c r="B99" s="113" t="s">
        <v>42</v>
      </c>
      <c r="C99" s="113"/>
      <c r="D99" s="229"/>
      <c r="E99" s="229"/>
      <c r="F99" s="199"/>
      <c r="G99" s="80"/>
      <c r="H99" s="80"/>
      <c r="I99" s="80"/>
      <c r="J99" s="8"/>
    </row>
    <row r="100" spans="1:10" x14ac:dyDescent="0.2">
      <c r="A100" s="112">
        <v>4.0999999999999996</v>
      </c>
      <c r="B100" s="113" t="s">
        <v>387</v>
      </c>
      <c r="C100" s="113"/>
      <c r="D100" s="229"/>
      <c r="E100" s="229"/>
      <c r="F100" s="199"/>
      <c r="G100" s="80"/>
      <c r="H100" s="80"/>
      <c r="I100" s="80"/>
      <c r="J100" s="8"/>
    </row>
    <row r="101" spans="1:10" x14ac:dyDescent="0.2">
      <c r="A101" s="260" t="s">
        <v>379</v>
      </c>
      <c r="B101" s="233" t="s">
        <v>43</v>
      </c>
      <c r="C101" s="260"/>
      <c r="D101" s="260" t="s">
        <v>44</v>
      </c>
      <c r="E101" s="275">
        <f>J16+J24+E66+J42</f>
        <v>149</v>
      </c>
      <c r="F101" s="199"/>
      <c r="G101" s="80"/>
      <c r="H101" s="80"/>
      <c r="I101" s="80"/>
      <c r="J101" s="8"/>
    </row>
    <row r="102" spans="1:10" x14ac:dyDescent="0.2">
      <c r="A102" s="260" t="s">
        <v>380</v>
      </c>
      <c r="B102" s="233" t="s">
        <v>45</v>
      </c>
      <c r="C102" s="260"/>
      <c r="D102" s="260" t="s">
        <v>44</v>
      </c>
      <c r="E102" s="275">
        <f>(J29+J36+J51+J57+J64+E68+E69+E70)*2</f>
        <v>200</v>
      </c>
      <c r="F102" s="199"/>
      <c r="G102" s="80"/>
      <c r="H102" s="80"/>
      <c r="I102" s="80"/>
      <c r="J102" s="8"/>
    </row>
    <row r="103" spans="1:10" x14ac:dyDescent="0.2">
      <c r="A103" s="112">
        <v>5</v>
      </c>
      <c r="B103" s="314" t="s">
        <v>46</v>
      </c>
      <c r="C103" s="315"/>
      <c r="D103" s="315"/>
      <c r="E103" s="315"/>
      <c r="F103" s="316"/>
      <c r="G103" s="113"/>
      <c r="H103" s="113"/>
      <c r="I103" s="113"/>
      <c r="J103" s="45"/>
    </row>
    <row r="104" spans="1:10" x14ac:dyDescent="0.2">
      <c r="A104" s="112">
        <v>5.0999999999999996</v>
      </c>
      <c r="B104" s="113" t="s">
        <v>387</v>
      </c>
      <c r="C104" s="113"/>
      <c r="D104" s="113"/>
      <c r="E104" s="112"/>
      <c r="F104" s="113"/>
      <c r="G104" s="113"/>
      <c r="H104" s="113"/>
      <c r="I104" s="113"/>
      <c r="J104" s="45"/>
    </row>
    <row r="105" spans="1:10" ht="26" x14ac:dyDescent="0.2">
      <c r="A105" s="267" t="s">
        <v>272</v>
      </c>
      <c r="B105" s="233" t="s">
        <v>47</v>
      </c>
      <c r="C105" s="259"/>
      <c r="D105" s="260" t="s">
        <v>44</v>
      </c>
      <c r="E105" s="260">
        <f>J16+J24+E66+J42</f>
        <v>149</v>
      </c>
      <c r="F105" s="80"/>
      <c r="G105" s="80"/>
      <c r="H105" s="80"/>
      <c r="I105" s="80"/>
      <c r="J105" s="8"/>
    </row>
    <row r="106" spans="1:10" ht="26" x14ac:dyDescent="0.2">
      <c r="A106" s="267" t="s">
        <v>273</v>
      </c>
      <c r="B106" s="233" t="s">
        <v>48</v>
      </c>
      <c r="C106" s="259"/>
      <c r="D106" s="260" t="s">
        <v>44</v>
      </c>
      <c r="E106" s="260">
        <f>(J29+J36+J51+J57+J64+E68+E69+E70)*2</f>
        <v>200</v>
      </c>
      <c r="F106" s="80"/>
      <c r="G106" s="80"/>
      <c r="H106" s="80"/>
      <c r="I106" s="80"/>
      <c r="J106" s="8"/>
    </row>
    <row r="107" spans="1:10" x14ac:dyDescent="0.2">
      <c r="A107" s="112">
        <v>6</v>
      </c>
      <c r="B107" s="113" t="s">
        <v>49</v>
      </c>
      <c r="C107" s="113"/>
      <c r="D107" s="113"/>
      <c r="E107" s="113"/>
      <c r="F107" s="113"/>
      <c r="G107" s="113"/>
      <c r="H107" s="113"/>
      <c r="I107" s="113"/>
      <c r="J107" s="45"/>
    </row>
    <row r="108" spans="1:10" x14ac:dyDescent="0.2">
      <c r="A108" s="112">
        <v>6.1</v>
      </c>
      <c r="B108" s="113" t="s">
        <v>387</v>
      </c>
      <c r="C108" s="113"/>
      <c r="D108" s="113"/>
      <c r="E108" s="113"/>
      <c r="F108" s="113"/>
      <c r="G108" s="113"/>
      <c r="H108" s="113"/>
      <c r="I108" s="113"/>
      <c r="J108" s="45"/>
    </row>
    <row r="109" spans="1:10" x14ac:dyDescent="0.2">
      <c r="A109" s="111" t="s">
        <v>388</v>
      </c>
      <c r="B109" s="23" t="s">
        <v>50</v>
      </c>
      <c r="C109" s="80"/>
      <c r="D109" s="111" t="s">
        <v>51</v>
      </c>
      <c r="E109" s="164">
        <f>233-1</f>
        <v>232</v>
      </c>
      <c r="F109" s="80"/>
      <c r="G109" s="80"/>
      <c r="H109" s="80"/>
      <c r="I109" s="80"/>
      <c r="J109" s="8"/>
    </row>
    <row r="110" spans="1:10" x14ac:dyDescent="0.2">
      <c r="A110" s="111" t="s">
        <v>389</v>
      </c>
      <c r="B110" s="23" t="s">
        <v>52</v>
      </c>
      <c r="C110" s="80"/>
      <c r="D110" s="111" t="s">
        <v>51</v>
      </c>
      <c r="E110" s="164">
        <f>233-1</f>
        <v>232</v>
      </c>
      <c r="F110" s="80"/>
      <c r="G110" s="80"/>
      <c r="H110" s="80"/>
      <c r="I110" s="80"/>
      <c r="J110" s="8"/>
    </row>
    <row r="111" spans="1:10" x14ac:dyDescent="0.2">
      <c r="A111" s="111" t="s">
        <v>525</v>
      </c>
      <c r="B111" s="23" t="s">
        <v>53</v>
      </c>
      <c r="C111" s="80"/>
      <c r="D111" s="111" t="s">
        <v>51</v>
      </c>
      <c r="E111" s="164">
        <f>E109</f>
        <v>232</v>
      </c>
      <c r="F111" s="80"/>
      <c r="G111" s="80"/>
      <c r="H111" s="80"/>
      <c r="I111" s="80"/>
      <c r="J111" s="8"/>
    </row>
    <row r="112" spans="1:10" x14ac:dyDescent="0.2">
      <c r="A112" s="111" t="s">
        <v>526</v>
      </c>
      <c r="B112" s="23" t="s">
        <v>54</v>
      </c>
      <c r="C112" s="80"/>
      <c r="D112" s="111" t="s">
        <v>51</v>
      </c>
      <c r="E112" s="164">
        <f>E109</f>
        <v>232</v>
      </c>
      <c r="F112" s="80"/>
      <c r="G112" s="80"/>
      <c r="H112" s="80"/>
      <c r="I112" s="80"/>
      <c r="J112" s="8"/>
    </row>
    <row r="113" spans="1:10" x14ac:dyDescent="0.2">
      <c r="A113" s="260" t="s">
        <v>527</v>
      </c>
      <c r="B113" s="233" t="s">
        <v>575</v>
      </c>
      <c r="C113" s="259"/>
      <c r="D113" s="260" t="s">
        <v>55</v>
      </c>
      <c r="E113" s="266">
        <f>(J57+G64+E68+E69+E70+J51+J36+J29)*3</f>
        <v>291</v>
      </c>
      <c r="F113" s="80"/>
      <c r="G113" s="80"/>
      <c r="H113" s="80"/>
      <c r="I113" s="80"/>
      <c r="J113" s="8"/>
    </row>
    <row r="114" spans="1:10" x14ac:dyDescent="0.2">
      <c r="A114" s="112">
        <v>7</v>
      </c>
      <c r="B114" s="106" t="s">
        <v>56</v>
      </c>
      <c r="C114" s="80"/>
      <c r="D114" s="111"/>
      <c r="E114" s="164"/>
      <c r="F114" s="80"/>
      <c r="G114" s="80"/>
      <c r="H114" s="80"/>
      <c r="I114" s="80"/>
      <c r="J114" s="8"/>
    </row>
    <row r="115" spans="1:10" ht="26" x14ac:dyDescent="0.2">
      <c r="A115" s="112">
        <v>7.1</v>
      </c>
      <c r="B115" s="23" t="s">
        <v>250</v>
      </c>
      <c r="C115" s="80"/>
      <c r="D115" s="111" t="s">
        <v>76</v>
      </c>
      <c r="E115" s="164">
        <v>5</v>
      </c>
      <c r="F115" s="80"/>
      <c r="G115" s="80"/>
      <c r="H115" s="80"/>
      <c r="I115" s="80"/>
      <c r="J115" s="8"/>
    </row>
    <row r="116" spans="1:10" ht="26" x14ac:dyDescent="0.2">
      <c r="A116" s="112">
        <v>7.2</v>
      </c>
      <c r="B116" s="23" t="s">
        <v>251</v>
      </c>
      <c r="C116" s="80"/>
      <c r="D116" s="111" t="s">
        <v>76</v>
      </c>
      <c r="E116" s="164">
        <v>5</v>
      </c>
      <c r="F116" s="80"/>
      <c r="G116" s="80"/>
      <c r="H116" s="80"/>
      <c r="I116" s="80"/>
      <c r="J116" s="8"/>
    </row>
    <row r="117" spans="1:10" ht="39" x14ac:dyDescent="0.2">
      <c r="A117" s="112">
        <v>7.3</v>
      </c>
      <c r="B117" s="23" t="s">
        <v>315</v>
      </c>
      <c r="C117" s="80"/>
      <c r="D117" s="111" t="s">
        <v>92</v>
      </c>
      <c r="E117" s="164">
        <v>12</v>
      </c>
      <c r="F117" s="80"/>
      <c r="G117" s="80"/>
      <c r="H117" s="80"/>
      <c r="I117" s="80"/>
      <c r="J117" s="8"/>
    </row>
    <row r="118" spans="1:10" ht="17.5" customHeight="1" x14ac:dyDescent="0.2">
      <c r="A118" s="112">
        <v>7.4</v>
      </c>
      <c r="B118" s="23" t="s">
        <v>316</v>
      </c>
      <c r="C118" s="80"/>
      <c r="D118" s="111" t="s">
        <v>92</v>
      </c>
      <c r="E118" s="164">
        <v>12</v>
      </c>
      <c r="F118" s="80"/>
      <c r="G118" s="80"/>
      <c r="H118" s="80"/>
      <c r="I118" s="80"/>
      <c r="J118" s="8"/>
    </row>
    <row r="119" spans="1:10" x14ac:dyDescent="0.2">
      <c r="A119" s="112">
        <v>7.5</v>
      </c>
      <c r="B119" s="23" t="s">
        <v>317</v>
      </c>
      <c r="C119" s="80"/>
      <c r="D119" s="111" t="s">
        <v>92</v>
      </c>
      <c r="E119" s="164">
        <v>15</v>
      </c>
      <c r="F119" s="80"/>
      <c r="G119" s="80"/>
      <c r="H119" s="80"/>
      <c r="I119" s="80"/>
      <c r="J119" s="8"/>
    </row>
    <row r="120" spans="1:10" ht="26" x14ac:dyDescent="0.2">
      <c r="A120" s="270">
        <v>7.6</v>
      </c>
      <c r="B120" s="233" t="s">
        <v>318</v>
      </c>
      <c r="C120" s="259"/>
      <c r="D120" s="260" t="s">
        <v>92</v>
      </c>
      <c r="E120" s="266">
        <f>(J16+J24+E66+E67)*6</f>
        <v>882</v>
      </c>
      <c r="F120" s="80"/>
      <c r="G120" s="80"/>
      <c r="H120" s="80"/>
      <c r="I120" s="80"/>
      <c r="J120" s="8"/>
    </row>
    <row r="121" spans="1:10" x14ac:dyDescent="0.2">
      <c r="A121" s="112">
        <v>8</v>
      </c>
      <c r="B121" s="113" t="s">
        <v>57</v>
      </c>
      <c r="C121" s="113"/>
      <c r="D121" s="113"/>
      <c r="E121" s="113"/>
      <c r="F121" s="113"/>
      <c r="G121" s="113"/>
      <c r="H121" s="113"/>
      <c r="I121" s="113"/>
      <c r="J121" s="45"/>
    </row>
    <row r="122" spans="1:10" x14ac:dyDescent="0.2">
      <c r="A122" s="112">
        <v>8.1</v>
      </c>
      <c r="B122" s="106" t="s">
        <v>256</v>
      </c>
      <c r="C122" s="80"/>
      <c r="D122" s="111"/>
      <c r="E122" s="111"/>
      <c r="F122" s="80"/>
      <c r="G122" s="80"/>
      <c r="H122" s="80"/>
      <c r="I122" s="80"/>
      <c r="J122" s="8"/>
    </row>
    <row r="123" spans="1:10" ht="39" x14ac:dyDescent="0.2">
      <c r="A123" s="81"/>
      <c r="B123" s="23" t="s">
        <v>257</v>
      </c>
      <c r="C123" s="80"/>
      <c r="D123" s="111"/>
      <c r="E123" s="111"/>
      <c r="F123" s="80"/>
      <c r="G123" s="80"/>
      <c r="H123" s="80"/>
      <c r="I123" s="80"/>
      <c r="J123" s="8"/>
    </row>
    <row r="124" spans="1:10" ht="26" x14ac:dyDescent="0.2">
      <c r="A124" s="81" t="s">
        <v>528</v>
      </c>
      <c r="B124" s="23" t="s">
        <v>554</v>
      </c>
      <c r="C124" s="80"/>
      <c r="D124" s="111" t="s">
        <v>44</v>
      </c>
      <c r="E124" s="111">
        <v>5</v>
      </c>
      <c r="F124" s="80"/>
      <c r="G124" s="80"/>
      <c r="H124" s="80"/>
      <c r="I124" s="80"/>
      <c r="J124" s="8"/>
    </row>
    <row r="125" spans="1:10" ht="26" x14ac:dyDescent="0.2">
      <c r="A125" s="81" t="s">
        <v>529</v>
      </c>
      <c r="B125" s="23" t="s">
        <v>558</v>
      </c>
      <c r="C125" s="80"/>
      <c r="D125" s="111" t="s">
        <v>44</v>
      </c>
      <c r="E125" s="111">
        <v>10</v>
      </c>
      <c r="F125" s="80"/>
      <c r="G125" s="80"/>
      <c r="H125" s="80"/>
      <c r="I125" s="80"/>
      <c r="J125" s="8"/>
    </row>
    <row r="126" spans="1:10" ht="26" x14ac:dyDescent="0.2">
      <c r="A126" s="81" t="s">
        <v>530</v>
      </c>
      <c r="B126" s="23" t="s">
        <v>555</v>
      </c>
      <c r="C126" s="80"/>
      <c r="D126" s="111" t="s">
        <v>44</v>
      </c>
      <c r="E126" s="111">
        <v>20</v>
      </c>
      <c r="F126" s="80"/>
      <c r="G126" s="80"/>
      <c r="H126" s="80"/>
      <c r="I126" s="80"/>
      <c r="J126" s="8"/>
    </row>
    <row r="127" spans="1:10" x14ac:dyDescent="0.2">
      <c r="A127" s="112">
        <v>8.1999999999999993</v>
      </c>
      <c r="B127" s="106" t="s">
        <v>258</v>
      </c>
      <c r="C127" s="80"/>
      <c r="D127" s="111"/>
      <c r="E127" s="111"/>
      <c r="F127" s="80"/>
      <c r="G127" s="80"/>
      <c r="H127" s="80"/>
      <c r="I127" s="80"/>
      <c r="J127" s="8"/>
    </row>
    <row r="128" spans="1:10" x14ac:dyDescent="0.2">
      <c r="A128" s="81" t="s">
        <v>737</v>
      </c>
      <c r="B128" s="23" t="s">
        <v>531</v>
      </c>
      <c r="C128" s="80"/>
      <c r="D128" s="111" t="s">
        <v>58</v>
      </c>
      <c r="E128" s="164">
        <v>7</v>
      </c>
      <c r="F128" s="80"/>
      <c r="G128" s="80"/>
      <c r="H128" s="80"/>
      <c r="I128" s="80"/>
      <c r="J128" s="8"/>
    </row>
    <row r="129" spans="1:10" x14ac:dyDescent="0.2">
      <c r="A129" s="81" t="s">
        <v>738</v>
      </c>
      <c r="B129" s="23" t="s">
        <v>532</v>
      </c>
      <c r="C129" s="80"/>
      <c r="D129" s="111" t="s">
        <v>92</v>
      </c>
      <c r="E129" s="164">
        <v>5</v>
      </c>
      <c r="F129" s="80"/>
      <c r="G129" s="80"/>
      <c r="H129" s="80"/>
      <c r="I129" s="80"/>
      <c r="J129" s="8"/>
    </row>
    <row r="130" spans="1:10" x14ac:dyDescent="0.2">
      <c r="A130" s="81" t="s">
        <v>739</v>
      </c>
      <c r="B130" s="23" t="s">
        <v>533</v>
      </c>
      <c r="C130" s="80"/>
      <c r="D130" s="111" t="s">
        <v>92</v>
      </c>
      <c r="E130" s="111">
        <v>5</v>
      </c>
      <c r="F130" s="80"/>
      <c r="G130" s="80"/>
      <c r="H130" s="80"/>
      <c r="I130" s="80"/>
      <c r="J130" s="8"/>
    </row>
    <row r="131" spans="1:10" x14ac:dyDescent="0.2">
      <c r="A131" s="81" t="s">
        <v>835</v>
      </c>
      <c r="B131" s="23" t="s">
        <v>743</v>
      </c>
      <c r="C131" s="80"/>
      <c r="D131" s="111" t="s">
        <v>92</v>
      </c>
      <c r="E131" s="111">
        <v>7</v>
      </c>
      <c r="F131" s="80"/>
      <c r="G131" s="80"/>
      <c r="H131" s="80"/>
      <c r="I131" s="80"/>
      <c r="J131" s="8"/>
    </row>
    <row r="132" spans="1:10" x14ac:dyDescent="0.2">
      <c r="A132" s="81" t="s">
        <v>836</v>
      </c>
      <c r="B132" s="23" t="s">
        <v>744</v>
      </c>
      <c r="C132" s="80"/>
      <c r="D132" s="111" t="s">
        <v>92</v>
      </c>
      <c r="E132" s="111">
        <v>7</v>
      </c>
      <c r="F132" s="80"/>
      <c r="G132" s="80"/>
      <c r="H132" s="80"/>
      <c r="I132" s="80"/>
      <c r="J132" s="8"/>
    </row>
    <row r="133" spans="1:10" x14ac:dyDescent="0.2">
      <c r="A133" s="81" t="s">
        <v>837</v>
      </c>
      <c r="B133" s="23" t="s">
        <v>745</v>
      </c>
      <c r="C133" s="80"/>
      <c r="D133" s="111" t="s">
        <v>58</v>
      </c>
      <c r="E133" s="111">
        <v>7</v>
      </c>
      <c r="F133" s="80"/>
      <c r="G133" s="80"/>
      <c r="H133" s="80"/>
      <c r="I133" s="80"/>
      <c r="J133" s="8"/>
    </row>
    <row r="134" spans="1:10" x14ac:dyDescent="0.2">
      <c r="A134" s="81" t="s">
        <v>838</v>
      </c>
      <c r="B134" s="23" t="s">
        <v>434</v>
      </c>
      <c r="C134" s="80"/>
      <c r="D134" s="111" t="s">
        <v>92</v>
      </c>
      <c r="E134" s="111">
        <v>3</v>
      </c>
      <c r="F134" s="80"/>
      <c r="G134" s="80"/>
      <c r="H134" s="80"/>
      <c r="I134" s="80"/>
      <c r="J134" s="8"/>
    </row>
    <row r="135" spans="1:10" x14ac:dyDescent="0.2">
      <c r="A135" s="81" t="s">
        <v>839</v>
      </c>
      <c r="B135" s="23" t="s">
        <v>746</v>
      </c>
      <c r="C135" s="80"/>
      <c r="D135" s="111" t="s">
        <v>92</v>
      </c>
      <c r="E135" s="111">
        <v>10</v>
      </c>
      <c r="F135" s="80"/>
      <c r="G135" s="80"/>
      <c r="H135" s="80"/>
      <c r="I135" s="80"/>
      <c r="J135" s="8"/>
    </row>
    <row r="136" spans="1:10" x14ac:dyDescent="0.2">
      <c r="A136" s="81" t="s">
        <v>840</v>
      </c>
      <c r="B136" s="23" t="s">
        <v>747</v>
      </c>
      <c r="C136" s="80"/>
      <c r="D136" s="111" t="s">
        <v>92</v>
      </c>
      <c r="E136" s="111">
        <v>10</v>
      </c>
      <c r="F136" s="80"/>
      <c r="G136" s="80"/>
      <c r="H136" s="80"/>
      <c r="I136" s="80"/>
      <c r="J136" s="8"/>
    </row>
    <row r="137" spans="1:10" x14ac:dyDescent="0.2">
      <c r="A137" s="81" t="s">
        <v>841</v>
      </c>
      <c r="B137" s="23" t="s">
        <v>748</v>
      </c>
      <c r="C137" s="80"/>
      <c r="D137" s="111" t="s">
        <v>92</v>
      </c>
      <c r="E137" s="111">
        <v>15</v>
      </c>
      <c r="F137" s="80"/>
      <c r="G137" s="80"/>
      <c r="H137" s="80"/>
      <c r="I137" s="80"/>
      <c r="J137" s="8"/>
    </row>
    <row r="138" spans="1:10" x14ac:dyDescent="0.2">
      <c r="A138" s="81" t="s">
        <v>842</v>
      </c>
      <c r="B138" s="23" t="s">
        <v>435</v>
      </c>
      <c r="C138" s="80"/>
      <c r="D138" s="111" t="s">
        <v>58</v>
      </c>
      <c r="E138" s="111">
        <v>10</v>
      </c>
      <c r="F138" s="80"/>
      <c r="G138" s="80"/>
      <c r="H138" s="80"/>
      <c r="I138" s="80"/>
      <c r="J138" s="8"/>
    </row>
    <row r="139" spans="1:10" x14ac:dyDescent="0.2">
      <c r="A139" s="81" t="s">
        <v>843</v>
      </c>
      <c r="B139" s="23" t="s">
        <v>436</v>
      </c>
      <c r="C139" s="80"/>
      <c r="D139" s="111" t="s">
        <v>92</v>
      </c>
      <c r="E139" s="111">
        <v>12</v>
      </c>
      <c r="F139" s="80"/>
      <c r="G139" s="80"/>
      <c r="H139" s="80"/>
      <c r="I139" s="80"/>
      <c r="J139" s="8"/>
    </row>
    <row r="140" spans="1:10" x14ac:dyDescent="0.2">
      <c r="A140" s="81" t="s">
        <v>844</v>
      </c>
      <c r="B140" s="23" t="s">
        <v>437</v>
      </c>
      <c r="C140" s="80"/>
      <c r="D140" s="111" t="s">
        <v>92</v>
      </c>
      <c r="E140" s="111">
        <v>12</v>
      </c>
      <c r="F140" s="80"/>
      <c r="G140" s="80"/>
      <c r="H140" s="80"/>
      <c r="I140" s="80"/>
      <c r="J140" s="8"/>
    </row>
    <row r="141" spans="1:10" x14ac:dyDescent="0.2">
      <c r="A141" s="81" t="s">
        <v>845</v>
      </c>
      <c r="B141" s="23" t="s">
        <v>438</v>
      </c>
      <c r="C141" s="80"/>
      <c r="D141" s="111" t="s">
        <v>92</v>
      </c>
      <c r="E141" s="111">
        <v>15</v>
      </c>
      <c r="F141" s="80"/>
      <c r="G141" s="80"/>
      <c r="H141" s="80"/>
      <c r="I141" s="80"/>
      <c r="J141" s="8"/>
    </row>
    <row r="142" spans="1:10" ht="18" customHeight="1" x14ac:dyDescent="0.2">
      <c r="A142" s="112">
        <v>8.3000000000000007</v>
      </c>
      <c r="B142" s="106" t="s">
        <v>268</v>
      </c>
      <c r="C142" s="80"/>
      <c r="D142" s="111" t="s">
        <v>92</v>
      </c>
      <c r="E142" s="111">
        <v>1</v>
      </c>
      <c r="F142" s="80"/>
      <c r="G142" s="80"/>
      <c r="H142" s="80"/>
      <c r="I142" s="80"/>
      <c r="J142" s="8"/>
    </row>
    <row r="143" spans="1:10" ht="43.25" customHeight="1" x14ac:dyDescent="0.2">
      <c r="A143" s="112">
        <v>8.4</v>
      </c>
      <c r="B143" s="106" t="s">
        <v>269</v>
      </c>
      <c r="C143" s="80"/>
      <c r="D143" s="111" t="s">
        <v>92</v>
      </c>
      <c r="E143" s="111">
        <v>2</v>
      </c>
      <c r="F143" s="80"/>
      <c r="G143" s="80"/>
      <c r="H143" s="80"/>
      <c r="I143" s="80"/>
      <c r="J143" s="8"/>
    </row>
    <row r="144" spans="1:10" ht="15.75" customHeight="1" x14ac:dyDescent="0.2">
      <c r="A144" s="337" t="s">
        <v>195</v>
      </c>
      <c r="B144" s="338"/>
      <c r="C144" s="338"/>
      <c r="D144" s="338"/>
      <c r="E144" s="338"/>
      <c r="F144" s="339"/>
      <c r="G144" s="30"/>
      <c r="H144" s="39"/>
      <c r="I144" s="39"/>
      <c r="J144" s="8"/>
    </row>
    <row r="145" spans="1:8" ht="16" thickBot="1" x14ac:dyDescent="0.25">
      <c r="E145"/>
    </row>
    <row r="146" spans="1:8" x14ac:dyDescent="0.2">
      <c r="F146" s="13"/>
      <c r="G146" s="47"/>
      <c r="H146" s="14"/>
    </row>
    <row r="147" spans="1:8" x14ac:dyDescent="0.2">
      <c r="F147" s="15" t="s">
        <v>181</v>
      </c>
      <c r="G147" s="34"/>
      <c r="H147" s="16"/>
    </row>
    <row r="148" spans="1:8" x14ac:dyDescent="0.2">
      <c r="F148" s="17"/>
      <c r="G148" s="48"/>
      <c r="H148" s="18"/>
    </row>
    <row r="149" spans="1:8" x14ac:dyDescent="0.2">
      <c r="F149" s="15" t="s">
        <v>182</v>
      </c>
      <c r="G149" s="34"/>
      <c r="H149" s="16"/>
    </row>
    <row r="150" spans="1:8" ht="16" thickBot="1" x14ac:dyDescent="0.25">
      <c r="F150" s="19"/>
      <c r="G150" s="49"/>
      <c r="H150" s="20"/>
    </row>
    <row r="151" spans="1:8" ht="22.5" customHeight="1" x14ac:dyDescent="0.2">
      <c r="B151" s="322" t="s">
        <v>93</v>
      </c>
      <c r="C151" s="322"/>
      <c r="D151" s="322"/>
      <c r="E151" s="322"/>
      <c r="F151" s="322"/>
      <c r="G151" s="50"/>
    </row>
    <row r="152" spans="1:8" ht="15" customHeight="1" x14ac:dyDescent="0.2">
      <c r="B152" s="322" t="s">
        <v>94</v>
      </c>
      <c r="C152" s="322"/>
      <c r="D152" s="322"/>
      <c r="E152" s="322"/>
      <c r="F152" s="322"/>
      <c r="G152" s="50"/>
    </row>
    <row r="153" spans="1:8" ht="27.75" customHeight="1" x14ac:dyDescent="0.2">
      <c r="B153" s="323" t="s">
        <v>95</v>
      </c>
      <c r="C153" s="323"/>
      <c r="D153" s="323"/>
      <c r="E153" s="323"/>
      <c r="F153" s="323"/>
      <c r="G153" s="51"/>
    </row>
    <row r="154" spans="1:8" ht="14.75" customHeight="1" x14ac:dyDescent="0.2">
      <c r="B154" s="324"/>
      <c r="C154" s="324"/>
      <c r="D154" s="324"/>
      <c r="E154" s="324"/>
      <c r="F154" s="52"/>
      <c r="G154" s="52"/>
    </row>
    <row r="155" spans="1:8" x14ac:dyDescent="0.2">
      <c r="A155" s="53" t="s">
        <v>183</v>
      </c>
      <c r="B155" s="48"/>
      <c r="C155" s="48"/>
      <c r="D155" s="54"/>
      <c r="E155" s="55"/>
      <c r="F155" s="48"/>
      <c r="G155" s="48"/>
      <c r="H155" s="48"/>
    </row>
    <row r="156" spans="1:8" x14ac:dyDescent="0.2">
      <c r="A156" s="56" t="s">
        <v>184</v>
      </c>
      <c r="B156" s="57" t="s">
        <v>185</v>
      </c>
      <c r="C156" s="57" t="s">
        <v>186</v>
      </c>
      <c r="D156" s="319" t="s">
        <v>187</v>
      </c>
      <c r="E156" s="320"/>
      <c r="F156" s="320"/>
      <c r="G156" s="320"/>
      <c r="H156" s="321"/>
    </row>
    <row r="157" spans="1:8" x14ac:dyDescent="0.2">
      <c r="A157" s="58"/>
      <c r="B157" s="59"/>
      <c r="C157" s="59"/>
      <c r="D157" s="60"/>
      <c r="E157" s="61"/>
      <c r="F157" s="62"/>
      <c r="G157" s="62"/>
      <c r="H157" s="63"/>
    </row>
    <row r="158" spans="1:8" x14ac:dyDescent="0.2">
      <c r="A158" s="64"/>
      <c r="B158" s="65"/>
      <c r="C158" s="65"/>
      <c r="D158" s="66"/>
      <c r="E158" s="67"/>
      <c r="F158" s="68"/>
      <c r="G158" s="68"/>
      <c r="H158" s="69"/>
    </row>
    <row r="159" spans="1:8" x14ac:dyDescent="0.2">
      <c r="A159" s="64"/>
      <c r="B159" s="65"/>
      <c r="C159" s="65"/>
      <c r="D159" s="66"/>
      <c r="E159" s="67"/>
      <c r="F159" s="68"/>
      <c r="G159" s="68"/>
      <c r="H159" s="69"/>
    </row>
    <row r="160" spans="1:8" x14ac:dyDescent="0.2">
      <c r="A160" s="70"/>
      <c r="B160" s="71"/>
      <c r="C160" s="71"/>
      <c r="D160" s="72"/>
      <c r="E160" s="73"/>
      <c r="F160" s="74"/>
      <c r="G160" s="74"/>
      <c r="H160" s="75"/>
    </row>
  </sheetData>
  <mergeCells count="27">
    <mergeCell ref="B103:F103"/>
    <mergeCell ref="A144:F144"/>
    <mergeCell ref="D156:H156"/>
    <mergeCell ref="B154:E154"/>
    <mergeCell ref="B153:F153"/>
    <mergeCell ref="B152:F152"/>
    <mergeCell ref="B151:F151"/>
    <mergeCell ref="A89:A90"/>
    <mergeCell ref="A93:A94"/>
    <mergeCell ref="A7:I7"/>
    <mergeCell ref="A8:I8"/>
    <mergeCell ref="A85:A86"/>
    <mergeCell ref="A87:A88"/>
    <mergeCell ref="A91:A92"/>
    <mergeCell ref="A83:A84"/>
    <mergeCell ref="B76:D76"/>
    <mergeCell ref="B81:G81"/>
    <mergeCell ref="A2:I2"/>
    <mergeCell ref="A1:I1"/>
    <mergeCell ref="H3:H4"/>
    <mergeCell ref="A3:A5"/>
    <mergeCell ref="B3:B5"/>
    <mergeCell ref="C3:C5"/>
    <mergeCell ref="D3:D5"/>
    <mergeCell ref="E3:E5"/>
    <mergeCell ref="F3:G4"/>
    <mergeCell ref="I3:I4"/>
  </mergeCells>
  <phoneticPr fontId="23" type="noConversion"/>
  <printOptions horizontalCentered="1"/>
  <pageMargins left="0.7" right="0.7" top="1" bottom="0.5" header="0.7" footer="0.3"/>
  <pageSetup paperSize="9" scale="75" fitToHeight="0" orientation="landscape" r:id="rId1"/>
  <headerFooter>
    <oddFooter>&amp;C&amp;"Calibri,Regular"&amp;K000000C1.3-&amp;P</oddFooter>
  </headerFooter>
  <rowBreaks count="1" manualBreakCount="1">
    <brk id="126"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197"/>
  <sheetViews>
    <sheetView topLeftCell="A25" zoomScale="110" zoomScaleNormal="110" zoomScaleSheetLayoutView="160" zoomScalePageLayoutView="90" workbookViewId="0">
      <selection activeCell="H119" sqref="H119"/>
    </sheetView>
  </sheetViews>
  <sheetFormatPr baseColWidth="10" defaultColWidth="8.6640625" defaultRowHeight="15" x14ac:dyDescent="0.2"/>
  <cols>
    <col min="1" max="1" width="14.33203125" customWidth="1"/>
    <col min="2" max="2" width="49" customWidth="1"/>
    <col min="3" max="3" width="8.6640625" customWidth="1"/>
    <col min="4" max="4" width="9.33203125" style="46" customWidth="1"/>
    <col min="5" max="5" width="14.33203125" customWidth="1"/>
    <col min="6" max="6" width="9.6640625" customWidth="1"/>
    <col min="7" max="7" width="8.6640625" customWidth="1"/>
    <col min="8" max="8" width="9.83203125" customWidth="1"/>
    <col min="9" max="9" width="16.33203125" customWidth="1"/>
    <col min="10" max="10" width="18.6640625" customWidth="1"/>
  </cols>
  <sheetData>
    <row r="1" spans="1:10" ht="74.25" customHeight="1" thickBot="1" x14ac:dyDescent="0.25">
      <c r="A1" s="285" t="s">
        <v>846</v>
      </c>
      <c r="B1" s="286"/>
      <c r="C1" s="286"/>
      <c r="D1" s="286"/>
      <c r="E1" s="286"/>
      <c r="F1" s="286"/>
      <c r="G1" s="286"/>
      <c r="H1" s="286"/>
      <c r="I1" s="287"/>
      <c r="J1" s="35"/>
    </row>
    <row r="2" spans="1:10" ht="40.5" customHeight="1" thickBot="1" x14ac:dyDescent="0.25">
      <c r="A2" s="288" t="s">
        <v>694</v>
      </c>
      <c r="B2" s="289"/>
      <c r="C2" s="289"/>
      <c r="D2" s="289"/>
      <c r="E2" s="289"/>
      <c r="F2" s="289"/>
      <c r="G2" s="289"/>
      <c r="H2" s="289"/>
      <c r="I2" s="290"/>
      <c r="J2" s="35"/>
    </row>
    <row r="3" spans="1:10" ht="15" customHeight="1" x14ac:dyDescent="0.2">
      <c r="A3" s="291" t="s">
        <v>0</v>
      </c>
      <c r="B3" s="294" t="s">
        <v>1</v>
      </c>
      <c r="C3" s="294" t="s">
        <v>2</v>
      </c>
      <c r="D3" s="294" t="s">
        <v>3</v>
      </c>
      <c r="E3" s="297" t="s">
        <v>201</v>
      </c>
      <c r="F3" s="298"/>
      <c r="G3" s="328" t="s">
        <v>801</v>
      </c>
      <c r="H3" s="329"/>
      <c r="I3" s="301" t="s">
        <v>486</v>
      </c>
      <c r="J3" s="36"/>
    </row>
    <row r="4" spans="1:10" ht="18.75" customHeight="1" thickBot="1" x14ac:dyDescent="0.25">
      <c r="A4" s="292"/>
      <c r="B4" s="295"/>
      <c r="C4" s="295"/>
      <c r="D4" s="295"/>
      <c r="E4" s="299"/>
      <c r="F4" s="300"/>
      <c r="G4" s="330"/>
      <c r="H4" s="331"/>
      <c r="I4" s="302"/>
      <c r="J4" s="36"/>
    </row>
    <row r="5" spans="1:10" ht="35.25" customHeight="1" thickBot="1" x14ac:dyDescent="0.25">
      <c r="A5" s="293"/>
      <c r="B5" s="296"/>
      <c r="C5" s="296"/>
      <c r="D5" s="296"/>
      <c r="E5" s="175" t="s">
        <v>484</v>
      </c>
      <c r="F5" s="187" t="s">
        <v>485</v>
      </c>
      <c r="G5" s="239" t="s">
        <v>802</v>
      </c>
      <c r="H5" s="239" t="s">
        <v>485</v>
      </c>
      <c r="I5" s="188" t="s">
        <v>189</v>
      </c>
      <c r="J5" s="36"/>
    </row>
    <row r="6" spans="1:10" x14ac:dyDescent="0.2">
      <c r="A6" s="189">
        <v>1</v>
      </c>
      <c r="B6" s="187">
        <v>2</v>
      </c>
      <c r="C6" s="187">
        <v>3</v>
      </c>
      <c r="D6" s="187">
        <v>4</v>
      </c>
      <c r="E6" s="190">
        <v>5</v>
      </c>
      <c r="F6" s="191" t="s">
        <v>344</v>
      </c>
      <c r="G6" s="191">
        <v>7</v>
      </c>
      <c r="H6" s="191" t="s">
        <v>803</v>
      </c>
      <c r="I6" s="191">
        <v>9</v>
      </c>
      <c r="J6" s="36"/>
    </row>
    <row r="7" spans="1:10" ht="17" customHeight="1" x14ac:dyDescent="0.2">
      <c r="A7" s="305" t="s">
        <v>828</v>
      </c>
      <c r="B7" s="306"/>
      <c r="C7" s="306"/>
      <c r="D7" s="306"/>
      <c r="E7" s="306"/>
      <c r="F7" s="306"/>
      <c r="G7" s="325"/>
      <c r="H7" s="325"/>
      <c r="I7" s="307"/>
      <c r="J7" s="37"/>
    </row>
    <row r="8" spans="1:10" ht="27.5" customHeight="1" x14ac:dyDescent="0.2">
      <c r="A8" s="308" t="s">
        <v>390</v>
      </c>
      <c r="B8" s="309"/>
      <c r="C8" s="309"/>
      <c r="D8" s="309"/>
      <c r="E8" s="309"/>
      <c r="F8" s="309"/>
      <c r="G8" s="326"/>
      <c r="H8" s="326"/>
      <c r="I8" s="310"/>
      <c r="J8" s="37"/>
    </row>
    <row r="9" spans="1:10" x14ac:dyDescent="0.2">
      <c r="A9" s="112">
        <v>1.1000000000000001</v>
      </c>
      <c r="B9" s="82" t="s">
        <v>504</v>
      </c>
      <c r="C9" s="197"/>
      <c r="D9" s="197"/>
      <c r="E9" s="197"/>
      <c r="F9" s="197"/>
      <c r="G9" s="197"/>
      <c r="H9" s="197"/>
      <c r="I9" s="243"/>
      <c r="J9" s="37"/>
    </row>
    <row r="10" spans="1:10" ht="14.75" customHeight="1" x14ac:dyDescent="0.2">
      <c r="A10" s="111" t="s">
        <v>9</v>
      </c>
      <c r="B10" s="24" t="s">
        <v>391</v>
      </c>
      <c r="C10" s="111" t="s">
        <v>92</v>
      </c>
      <c r="D10" s="111">
        <f>'Schedule No. 3.1'!E10</f>
        <v>20</v>
      </c>
      <c r="E10" s="106"/>
      <c r="F10" s="106"/>
      <c r="G10" s="197"/>
      <c r="H10" s="197"/>
      <c r="I10" s="106"/>
      <c r="J10" s="38"/>
    </row>
    <row r="11" spans="1:10" x14ac:dyDescent="0.2">
      <c r="A11" s="111" t="s">
        <v>10</v>
      </c>
      <c r="B11" s="24" t="s">
        <v>399</v>
      </c>
      <c r="C11" s="111" t="s">
        <v>92</v>
      </c>
      <c r="D11" s="111">
        <f>'Schedule No. 3.1'!E11</f>
        <v>16</v>
      </c>
      <c r="E11" s="80"/>
      <c r="F11" s="80"/>
      <c r="G11" s="197"/>
      <c r="H11" s="197"/>
      <c r="I11" s="80"/>
      <c r="J11" s="8"/>
    </row>
    <row r="12" spans="1:10" x14ac:dyDescent="0.2">
      <c r="A12" s="111" t="s">
        <v>740</v>
      </c>
      <c r="B12" s="24" t="s">
        <v>400</v>
      </c>
      <c r="C12" s="111" t="s">
        <v>92</v>
      </c>
      <c r="D12" s="111">
        <f>'Schedule No. 3.1'!E12</f>
        <v>18</v>
      </c>
      <c r="E12" s="80"/>
      <c r="F12" s="80"/>
      <c r="G12" s="106"/>
      <c r="H12" s="106"/>
      <c r="I12" s="80"/>
      <c r="J12" s="8"/>
    </row>
    <row r="13" spans="1:10" x14ac:dyDescent="0.2">
      <c r="A13" s="260" t="s">
        <v>11</v>
      </c>
      <c r="B13" s="258" t="s">
        <v>401</v>
      </c>
      <c r="C13" s="260" t="s">
        <v>92</v>
      </c>
      <c r="D13" s="260">
        <f>'Schedule No. 3.1'!E13</f>
        <v>20</v>
      </c>
      <c r="E13" s="80"/>
      <c r="F13" s="80"/>
      <c r="G13" s="80"/>
      <c r="H13" s="80"/>
      <c r="I13" s="80"/>
      <c r="J13" s="8"/>
    </row>
    <row r="14" spans="1:10" x14ac:dyDescent="0.2">
      <c r="A14" s="260" t="s">
        <v>12</v>
      </c>
      <c r="B14" s="258" t="s">
        <v>402</v>
      </c>
      <c r="C14" s="260" t="s">
        <v>92</v>
      </c>
      <c r="D14" s="260">
        <f>'Schedule No. 3.1'!E14</f>
        <v>32</v>
      </c>
      <c r="E14" s="80"/>
      <c r="F14" s="80"/>
      <c r="G14" s="80"/>
      <c r="H14" s="80"/>
      <c r="I14" s="80"/>
      <c r="J14" s="8"/>
    </row>
    <row r="15" spans="1:10" x14ac:dyDescent="0.2">
      <c r="A15" s="260" t="s">
        <v>13</v>
      </c>
      <c r="B15" s="258" t="s">
        <v>403</v>
      </c>
      <c r="C15" s="260" t="s">
        <v>92</v>
      </c>
      <c r="D15" s="260">
        <f>'Schedule No. 3.1'!E15</f>
        <v>32</v>
      </c>
      <c r="E15" s="80"/>
      <c r="F15" s="80"/>
      <c r="G15" s="80"/>
      <c r="H15" s="80"/>
      <c r="I15" s="80"/>
      <c r="J15" s="8"/>
    </row>
    <row r="16" spans="1:10" ht="14.75" customHeight="1" x14ac:dyDescent="0.2">
      <c r="A16" s="112">
        <v>1.2</v>
      </c>
      <c r="B16" s="113" t="s">
        <v>392</v>
      </c>
      <c r="C16" s="113"/>
      <c r="D16" s="113"/>
      <c r="E16" s="113"/>
      <c r="F16" s="113"/>
      <c r="G16" s="80"/>
      <c r="H16" s="80"/>
      <c r="I16" s="80"/>
      <c r="J16" s="86">
        <f>SUM(D10:D15)</f>
        <v>138</v>
      </c>
    </row>
    <row r="17" spans="1:10" x14ac:dyDescent="0.2">
      <c r="A17" s="111" t="s">
        <v>14</v>
      </c>
      <c r="B17" s="24" t="s">
        <v>404</v>
      </c>
      <c r="C17" s="111" t="s">
        <v>92</v>
      </c>
      <c r="D17" s="111">
        <f>'Schedule No. 3.1'!E17</f>
        <v>1</v>
      </c>
      <c r="E17" s="80"/>
      <c r="F17" s="80"/>
      <c r="G17" s="80"/>
      <c r="H17" s="80"/>
      <c r="I17" s="80"/>
      <c r="J17" s="8"/>
    </row>
    <row r="18" spans="1:10" x14ac:dyDescent="0.2">
      <c r="A18" s="111" t="s">
        <v>15</v>
      </c>
      <c r="B18" s="24" t="s">
        <v>405</v>
      </c>
      <c r="C18" s="111" t="s">
        <v>92</v>
      </c>
      <c r="D18" s="111">
        <f>'Schedule No. 3.1'!E18</f>
        <v>1</v>
      </c>
      <c r="E18" s="80"/>
      <c r="F18" s="80"/>
      <c r="G18" s="80"/>
      <c r="H18" s="80"/>
      <c r="I18" s="80"/>
      <c r="J18" s="8"/>
    </row>
    <row r="19" spans="1:10" x14ac:dyDescent="0.2">
      <c r="A19" s="111" t="s">
        <v>16</v>
      </c>
      <c r="B19" s="24" t="s">
        <v>406</v>
      </c>
      <c r="C19" s="111" t="s">
        <v>92</v>
      </c>
      <c r="D19" s="111">
        <f>'Schedule No. 3.1'!E19</f>
        <v>1</v>
      </c>
      <c r="E19" s="80"/>
      <c r="F19" s="80"/>
      <c r="G19" s="80"/>
      <c r="H19" s="80"/>
      <c r="I19" s="80"/>
      <c r="J19" s="8"/>
    </row>
    <row r="20" spans="1:10" x14ac:dyDescent="0.2">
      <c r="A20" s="111" t="s">
        <v>17</v>
      </c>
      <c r="B20" s="24" t="s">
        <v>407</v>
      </c>
      <c r="C20" s="111" t="s">
        <v>92</v>
      </c>
      <c r="D20" s="111">
        <f>'Schedule No. 3.1'!E20</f>
        <v>1</v>
      </c>
      <c r="E20" s="80"/>
      <c r="F20" s="80"/>
      <c r="G20" s="113"/>
      <c r="H20" s="113"/>
      <c r="I20" s="80"/>
      <c r="J20" s="8"/>
    </row>
    <row r="21" spans="1:10" x14ac:dyDescent="0.2">
      <c r="A21" s="111" t="s">
        <v>18</v>
      </c>
      <c r="B21" s="24" t="s">
        <v>408</v>
      </c>
      <c r="C21" s="111" t="s">
        <v>92</v>
      </c>
      <c r="D21" s="111">
        <f>'Schedule No. 3.1'!E21</f>
        <v>1</v>
      </c>
      <c r="E21" s="80"/>
      <c r="F21" s="80"/>
      <c r="G21" s="80"/>
      <c r="H21" s="80"/>
      <c r="I21" s="80"/>
      <c r="J21" s="8"/>
    </row>
    <row r="22" spans="1:10" x14ac:dyDescent="0.2">
      <c r="A22" s="111" t="s">
        <v>19</v>
      </c>
      <c r="B22" s="24" t="s">
        <v>409</v>
      </c>
      <c r="C22" s="111" t="s">
        <v>92</v>
      </c>
      <c r="D22" s="111">
        <f>'Schedule No. 3.1'!E22</f>
        <v>1</v>
      </c>
      <c r="E22" s="80"/>
      <c r="F22" s="80"/>
      <c r="G22" s="80"/>
      <c r="H22" s="80"/>
      <c r="I22" s="80"/>
      <c r="J22" s="8"/>
    </row>
    <row r="23" spans="1:10" x14ac:dyDescent="0.2">
      <c r="A23" s="111" t="s">
        <v>20</v>
      </c>
      <c r="B23" s="24" t="s">
        <v>410</v>
      </c>
      <c r="C23" s="111" t="s">
        <v>92</v>
      </c>
      <c r="D23" s="111">
        <f>'Schedule No. 3.1'!E23</f>
        <v>1</v>
      </c>
      <c r="E23" s="80"/>
      <c r="F23" s="80"/>
      <c r="G23" s="80"/>
      <c r="H23" s="80"/>
      <c r="I23" s="80"/>
      <c r="J23" s="8"/>
    </row>
    <row r="24" spans="1:10" x14ac:dyDescent="0.2">
      <c r="A24" s="112">
        <v>1.3</v>
      </c>
      <c r="B24" s="113" t="s">
        <v>393</v>
      </c>
      <c r="C24" s="113"/>
      <c r="D24" s="113"/>
      <c r="E24" s="113"/>
      <c r="F24" s="113"/>
      <c r="G24" s="80"/>
      <c r="H24" s="80"/>
      <c r="I24" s="80"/>
      <c r="J24" s="86">
        <f>SUM(D17:D23)</f>
        <v>7</v>
      </c>
    </row>
    <row r="25" spans="1:10" x14ac:dyDescent="0.2">
      <c r="A25" s="111" t="s">
        <v>24</v>
      </c>
      <c r="B25" s="24" t="s">
        <v>411</v>
      </c>
      <c r="C25" s="111" t="s">
        <v>92</v>
      </c>
      <c r="D25" s="111">
        <f>'Schedule No. 3.1'!E25</f>
        <v>5</v>
      </c>
      <c r="E25" s="80"/>
      <c r="F25" s="80"/>
      <c r="G25" s="80"/>
      <c r="H25" s="80"/>
      <c r="I25" s="80"/>
      <c r="J25" s="8"/>
    </row>
    <row r="26" spans="1:10" x14ac:dyDescent="0.2">
      <c r="A26" s="111" t="s">
        <v>25</v>
      </c>
      <c r="B26" s="24" t="s">
        <v>412</v>
      </c>
      <c r="C26" s="111" t="s">
        <v>92</v>
      </c>
      <c r="D26" s="111">
        <f>'Schedule No. 3.1'!E26</f>
        <v>7</v>
      </c>
      <c r="E26" s="80"/>
      <c r="F26" s="80"/>
      <c r="G26" s="80"/>
      <c r="H26" s="80"/>
      <c r="I26" s="80"/>
      <c r="J26" s="8"/>
    </row>
    <row r="27" spans="1:10" x14ac:dyDescent="0.2">
      <c r="A27" s="111" t="s">
        <v>26</v>
      </c>
      <c r="B27" s="24" t="s">
        <v>413</v>
      </c>
      <c r="C27" s="111" t="s">
        <v>92</v>
      </c>
      <c r="D27" s="111">
        <f>'Schedule No. 3.1'!E27</f>
        <v>10</v>
      </c>
      <c r="E27" s="80"/>
      <c r="F27" s="80"/>
      <c r="G27" s="80"/>
      <c r="H27" s="80"/>
      <c r="I27" s="80"/>
      <c r="J27" s="8"/>
    </row>
    <row r="28" spans="1:10" x14ac:dyDescent="0.2">
      <c r="A28" s="260" t="s">
        <v>27</v>
      </c>
      <c r="B28" s="258" t="s">
        <v>414</v>
      </c>
      <c r="C28" s="260" t="s">
        <v>92</v>
      </c>
      <c r="D28" s="260">
        <f>'Schedule No. 3.1'!E28</f>
        <v>18</v>
      </c>
      <c r="E28" s="80"/>
      <c r="F28" s="80"/>
      <c r="G28" s="80"/>
      <c r="H28" s="80"/>
      <c r="I28" s="80"/>
      <c r="J28" s="8"/>
    </row>
    <row r="29" spans="1:10" x14ac:dyDescent="0.2">
      <c r="A29" s="112">
        <v>1.4</v>
      </c>
      <c r="B29" s="113" t="s">
        <v>394</v>
      </c>
      <c r="C29" s="113"/>
      <c r="D29" s="192"/>
      <c r="E29" s="113"/>
      <c r="F29" s="113"/>
      <c r="G29" s="80"/>
      <c r="H29" s="80"/>
      <c r="I29" s="80"/>
      <c r="J29" s="41"/>
    </row>
    <row r="30" spans="1:10" x14ac:dyDescent="0.2">
      <c r="A30" s="111" t="s">
        <v>30</v>
      </c>
      <c r="B30" s="23" t="s">
        <v>416</v>
      </c>
      <c r="C30" s="111" t="s">
        <v>92</v>
      </c>
      <c r="D30" s="111">
        <f>'Schedule No. 3.1'!E30</f>
        <v>5</v>
      </c>
      <c r="E30" s="80"/>
      <c r="F30" s="80"/>
      <c r="G30" s="80"/>
      <c r="H30" s="80"/>
      <c r="I30" s="80"/>
      <c r="J30" s="8"/>
    </row>
    <row r="31" spans="1:10" x14ac:dyDescent="0.2">
      <c r="A31" s="111" t="s">
        <v>31</v>
      </c>
      <c r="B31" s="23" t="s">
        <v>415</v>
      </c>
      <c r="C31" s="111" t="s">
        <v>92</v>
      </c>
      <c r="D31" s="111">
        <f>'Schedule No. 3.1'!E31</f>
        <v>5</v>
      </c>
      <c r="E31" s="80"/>
      <c r="F31" s="80"/>
      <c r="G31" s="113"/>
      <c r="H31" s="113"/>
      <c r="I31" s="80"/>
      <c r="J31" s="8"/>
    </row>
    <row r="32" spans="1:10" x14ac:dyDescent="0.2">
      <c r="A32" s="111" t="s">
        <v>32</v>
      </c>
      <c r="B32" s="23" t="s">
        <v>417</v>
      </c>
      <c r="C32" s="111" t="s">
        <v>92</v>
      </c>
      <c r="D32" s="111">
        <f>'Schedule No. 3.1'!E32</f>
        <v>5</v>
      </c>
      <c r="E32" s="80"/>
      <c r="F32" s="80"/>
      <c r="G32" s="80"/>
      <c r="H32" s="80"/>
      <c r="I32" s="80"/>
      <c r="J32" s="8"/>
    </row>
    <row r="33" spans="1:10" x14ac:dyDescent="0.2">
      <c r="A33" s="111" t="s">
        <v>33</v>
      </c>
      <c r="B33" s="23" t="s">
        <v>418</v>
      </c>
      <c r="C33" s="111" t="s">
        <v>92</v>
      </c>
      <c r="D33" s="111">
        <f>'Schedule No. 3.1'!E33</f>
        <v>9</v>
      </c>
      <c r="E33" s="80"/>
      <c r="F33" s="80"/>
      <c r="G33" s="80"/>
      <c r="H33" s="80"/>
      <c r="I33" s="80"/>
      <c r="J33" s="8"/>
    </row>
    <row r="34" spans="1:10" x14ac:dyDescent="0.2">
      <c r="A34" s="260" t="s">
        <v>34</v>
      </c>
      <c r="B34" s="233" t="s">
        <v>419</v>
      </c>
      <c r="C34" s="260" t="s">
        <v>92</v>
      </c>
      <c r="D34" s="260">
        <f>'Schedule No. 3.1'!E34</f>
        <v>12</v>
      </c>
      <c r="E34" s="80"/>
      <c r="F34" s="80"/>
      <c r="G34" s="80"/>
      <c r="H34" s="80"/>
      <c r="I34" s="80"/>
      <c r="J34" s="8"/>
    </row>
    <row r="35" spans="1:10" x14ac:dyDescent="0.2">
      <c r="A35" s="260" t="s">
        <v>35</v>
      </c>
      <c r="B35" s="233" t="s">
        <v>420</v>
      </c>
      <c r="C35" s="260" t="s">
        <v>92</v>
      </c>
      <c r="D35" s="260">
        <f>'Schedule No. 3.1'!E35</f>
        <v>12</v>
      </c>
      <c r="E35" s="80"/>
      <c r="F35" s="80"/>
      <c r="G35" s="80"/>
      <c r="H35" s="80"/>
      <c r="I35" s="80"/>
      <c r="J35" s="8"/>
    </row>
    <row r="36" spans="1:10" x14ac:dyDescent="0.2">
      <c r="A36" s="112">
        <v>1.5</v>
      </c>
      <c r="B36" s="210" t="s">
        <v>444</v>
      </c>
      <c r="C36" s="96"/>
      <c r="D36" s="96"/>
      <c r="E36" s="96"/>
      <c r="F36" s="96"/>
      <c r="G36" s="80"/>
      <c r="H36" s="80"/>
      <c r="I36" s="96"/>
    </row>
    <row r="37" spans="1:10" x14ac:dyDescent="0.2">
      <c r="A37" s="111" t="s">
        <v>36</v>
      </c>
      <c r="B37" s="97" t="s">
        <v>622</v>
      </c>
      <c r="C37" s="92" t="s">
        <v>92</v>
      </c>
      <c r="D37" s="111">
        <f>'Schedule No. 3.1'!E37</f>
        <v>1</v>
      </c>
      <c r="E37" s="96"/>
      <c r="F37" s="96"/>
      <c r="G37" s="80"/>
      <c r="H37" s="80"/>
      <c r="I37" s="96"/>
    </row>
    <row r="38" spans="1:10" x14ac:dyDescent="0.2">
      <c r="A38" s="111" t="s">
        <v>37</v>
      </c>
      <c r="B38" s="97" t="s">
        <v>673</v>
      </c>
      <c r="C38" s="92" t="s">
        <v>92</v>
      </c>
      <c r="D38" s="111" t="str">
        <f>'Schedule No. 3.1'!E38</f>
        <v>NIL</v>
      </c>
      <c r="E38" s="101"/>
      <c r="F38" s="96"/>
      <c r="G38" s="80"/>
      <c r="H38" s="80"/>
      <c r="I38" s="96"/>
    </row>
    <row r="39" spans="1:10" x14ac:dyDescent="0.2">
      <c r="A39" s="111" t="s">
        <v>38</v>
      </c>
      <c r="B39" s="97" t="s">
        <v>623</v>
      </c>
      <c r="C39" s="92" t="s">
        <v>92</v>
      </c>
      <c r="D39" s="111">
        <f>'Schedule No. 3.1'!E39</f>
        <v>1</v>
      </c>
      <c r="E39" s="96"/>
      <c r="F39" s="96"/>
      <c r="G39" s="80"/>
      <c r="H39" s="80"/>
      <c r="I39" s="96"/>
    </row>
    <row r="40" spans="1:10" x14ac:dyDescent="0.2">
      <c r="A40" s="111" t="s">
        <v>309</v>
      </c>
      <c r="B40" s="97" t="s">
        <v>674</v>
      </c>
      <c r="C40" s="92" t="s">
        <v>92</v>
      </c>
      <c r="D40" s="111" t="str">
        <f>'Schedule No. 3.1'!E40</f>
        <v>NIL</v>
      </c>
      <c r="E40" s="211"/>
      <c r="F40" s="96"/>
      <c r="G40" s="113"/>
      <c r="H40" s="113"/>
      <c r="I40" s="96"/>
    </row>
    <row r="41" spans="1:10" x14ac:dyDescent="0.2">
      <c r="A41" s="111" t="s">
        <v>310</v>
      </c>
      <c r="B41" s="97" t="s">
        <v>624</v>
      </c>
      <c r="C41" s="92" t="s">
        <v>92</v>
      </c>
      <c r="D41" s="111">
        <f>'Schedule No. 3.1'!E41</f>
        <v>1</v>
      </c>
      <c r="E41" s="96"/>
      <c r="F41" s="96"/>
      <c r="G41" s="80"/>
      <c r="H41" s="80"/>
      <c r="I41" s="96"/>
    </row>
    <row r="42" spans="1:10" x14ac:dyDescent="0.2">
      <c r="A42" s="111" t="s">
        <v>311</v>
      </c>
      <c r="B42" s="97" t="s">
        <v>445</v>
      </c>
      <c r="C42" s="92" t="s">
        <v>92</v>
      </c>
      <c r="D42" s="111" t="str">
        <f>'Schedule No. 3.1'!E42</f>
        <v>NIL</v>
      </c>
      <c r="E42" s="96"/>
      <c r="F42" s="96"/>
      <c r="G42" s="80"/>
      <c r="H42" s="80"/>
      <c r="I42" s="96"/>
    </row>
    <row r="43" spans="1:10" x14ac:dyDescent="0.2">
      <c r="A43" s="112">
        <v>1.6</v>
      </c>
      <c r="B43" s="212" t="s">
        <v>446</v>
      </c>
      <c r="C43" s="96"/>
      <c r="D43" s="213"/>
      <c r="E43" s="96"/>
      <c r="F43" s="96"/>
      <c r="G43" s="80"/>
      <c r="H43" s="80"/>
      <c r="I43" s="96"/>
      <c r="J43">
        <f>SUM(D37:D42)</f>
        <v>3</v>
      </c>
    </row>
    <row r="44" spans="1:10" x14ac:dyDescent="0.2">
      <c r="A44" s="111" t="s">
        <v>367</v>
      </c>
      <c r="B44" s="99" t="s">
        <v>625</v>
      </c>
      <c r="C44" s="92" t="s">
        <v>92</v>
      </c>
      <c r="D44" s="111">
        <f>'Schedule No. 3.1'!E44</f>
        <v>1</v>
      </c>
      <c r="E44" s="96"/>
      <c r="F44" s="96"/>
      <c r="G44" s="80"/>
      <c r="H44" s="80"/>
      <c r="I44" s="96"/>
    </row>
    <row r="45" spans="1:10" x14ac:dyDescent="0.2">
      <c r="A45" s="111" t="s">
        <v>368</v>
      </c>
      <c r="B45" s="99" t="s">
        <v>675</v>
      </c>
      <c r="C45" s="92" t="s">
        <v>92</v>
      </c>
      <c r="D45" s="111" t="str">
        <f>'Schedule No. 3.1'!E45</f>
        <v>NIL</v>
      </c>
      <c r="E45" s="211"/>
      <c r="F45" s="96"/>
      <c r="G45" s="80"/>
      <c r="H45" s="80"/>
      <c r="I45" s="96"/>
    </row>
    <row r="46" spans="1:10" x14ac:dyDescent="0.2">
      <c r="A46" s="111" t="s">
        <v>369</v>
      </c>
      <c r="B46" s="99" t="s">
        <v>626</v>
      </c>
      <c r="C46" s="92" t="s">
        <v>92</v>
      </c>
      <c r="D46" s="111">
        <f>'Schedule No. 3.1'!E46</f>
        <v>1</v>
      </c>
      <c r="E46" s="96"/>
      <c r="F46" s="96"/>
      <c r="G46" s="80"/>
      <c r="H46" s="80"/>
      <c r="I46" s="96"/>
    </row>
    <row r="47" spans="1:10" x14ac:dyDescent="0.2">
      <c r="A47" s="111" t="s">
        <v>370</v>
      </c>
      <c r="B47" s="99" t="s">
        <v>676</v>
      </c>
      <c r="C47" s="92" t="s">
        <v>92</v>
      </c>
      <c r="D47" s="111" t="str">
        <f>'Schedule No. 3.1'!E47</f>
        <v>NIL</v>
      </c>
      <c r="E47" s="211"/>
      <c r="F47" s="96"/>
      <c r="G47" s="80"/>
      <c r="H47" s="80"/>
      <c r="I47" s="96"/>
    </row>
    <row r="48" spans="1:10" x14ac:dyDescent="0.2">
      <c r="A48" s="111" t="s">
        <v>598</v>
      </c>
      <c r="B48" s="99" t="s">
        <v>634</v>
      </c>
      <c r="C48" s="92" t="s">
        <v>92</v>
      </c>
      <c r="D48" s="111">
        <f>'Schedule No. 3.1'!E48</f>
        <v>1</v>
      </c>
      <c r="E48" s="96"/>
      <c r="F48" s="96"/>
      <c r="G48" s="80"/>
      <c r="H48" s="80"/>
      <c r="I48" s="96"/>
    </row>
    <row r="49" spans="1:10" x14ac:dyDescent="0.2">
      <c r="A49" s="111" t="s">
        <v>707</v>
      </c>
      <c r="B49" s="99" t="s">
        <v>627</v>
      </c>
      <c r="C49" s="92" t="s">
        <v>92</v>
      </c>
      <c r="D49" s="111" t="str">
        <f>'Schedule No. 3.1'!E49</f>
        <v>NIL</v>
      </c>
      <c r="E49" s="96"/>
      <c r="F49" s="96"/>
      <c r="G49" s="113"/>
      <c r="H49" s="113"/>
      <c r="I49" s="96"/>
    </row>
    <row r="50" spans="1:10" x14ac:dyDescent="0.2">
      <c r="A50" s="111" t="s">
        <v>708</v>
      </c>
      <c r="B50" s="99" t="s">
        <v>677</v>
      </c>
      <c r="C50" s="92" t="s">
        <v>92</v>
      </c>
      <c r="D50" s="111" t="str">
        <f>'Schedule No. 3.1'!E50</f>
        <v>NIL</v>
      </c>
      <c r="E50" s="211"/>
      <c r="F50" s="96"/>
      <c r="G50" s="80"/>
      <c r="H50" s="80"/>
      <c r="I50" s="96"/>
    </row>
    <row r="51" spans="1:10" x14ac:dyDescent="0.2">
      <c r="A51" s="111" t="s">
        <v>709</v>
      </c>
      <c r="B51" s="99" t="s">
        <v>447</v>
      </c>
      <c r="C51" s="92" t="s">
        <v>92</v>
      </c>
      <c r="D51" s="111" t="str">
        <f>'Schedule No. 3.1'!E51</f>
        <v>NIL</v>
      </c>
      <c r="E51" s="211"/>
      <c r="F51" s="96"/>
      <c r="G51" s="80"/>
      <c r="H51" s="80"/>
      <c r="I51" s="96"/>
    </row>
    <row r="52" spans="1:10" x14ac:dyDescent="0.2">
      <c r="A52" s="112">
        <v>1.7</v>
      </c>
      <c r="B52" s="212" t="s">
        <v>448</v>
      </c>
      <c r="C52" s="92"/>
      <c r="D52" s="211"/>
      <c r="E52" s="96"/>
      <c r="F52" s="96"/>
      <c r="G52" s="80"/>
      <c r="H52" s="80"/>
      <c r="I52" s="96"/>
      <c r="J52">
        <f>SUM(D44:D49)</f>
        <v>3</v>
      </c>
    </row>
    <row r="53" spans="1:10" x14ac:dyDescent="0.2">
      <c r="A53" s="111" t="s">
        <v>601</v>
      </c>
      <c r="B53" s="99" t="s">
        <v>628</v>
      </c>
      <c r="C53" s="92" t="s">
        <v>92</v>
      </c>
      <c r="D53" s="111">
        <f>'Schedule No. 3.1'!E53</f>
        <v>1</v>
      </c>
      <c r="E53" s="96"/>
      <c r="F53" s="96"/>
      <c r="G53" s="80"/>
      <c r="H53" s="80"/>
      <c r="I53" s="96"/>
    </row>
    <row r="54" spans="1:10" x14ac:dyDescent="0.2">
      <c r="A54" s="111" t="s">
        <v>710</v>
      </c>
      <c r="B54" s="99" t="s">
        <v>629</v>
      </c>
      <c r="C54" s="92" t="s">
        <v>92</v>
      </c>
      <c r="D54" s="111">
        <f>'Schedule No. 3.1'!E54</f>
        <v>1</v>
      </c>
      <c r="E54" s="96"/>
      <c r="F54" s="96"/>
      <c r="G54" s="80"/>
      <c r="H54" s="80"/>
      <c r="I54" s="96"/>
    </row>
    <row r="55" spans="1:10" x14ac:dyDescent="0.2">
      <c r="A55" s="111" t="s">
        <v>711</v>
      </c>
      <c r="B55" s="99" t="s">
        <v>678</v>
      </c>
      <c r="C55" s="92" t="s">
        <v>92</v>
      </c>
      <c r="D55" s="111" t="str">
        <f>'Schedule No. 3.1'!E55</f>
        <v>NIL</v>
      </c>
      <c r="E55" s="211"/>
      <c r="F55" s="96"/>
      <c r="G55" s="80"/>
      <c r="H55" s="80"/>
      <c r="I55" s="96"/>
    </row>
    <row r="56" spans="1:10" x14ac:dyDescent="0.2">
      <c r="A56" s="111" t="s">
        <v>603</v>
      </c>
      <c r="B56" s="99" t="s">
        <v>630</v>
      </c>
      <c r="C56" s="92" t="s">
        <v>92</v>
      </c>
      <c r="D56" s="111">
        <f>'Schedule No. 3.1'!E56</f>
        <v>1</v>
      </c>
      <c r="E56" s="96"/>
      <c r="F56" s="96"/>
      <c r="G56" s="80"/>
      <c r="H56" s="80"/>
      <c r="I56" s="96"/>
    </row>
    <row r="57" spans="1:10" x14ac:dyDescent="0.2">
      <c r="A57" s="111" t="s">
        <v>605</v>
      </c>
      <c r="B57" s="99" t="s">
        <v>449</v>
      </c>
      <c r="C57" s="92" t="s">
        <v>92</v>
      </c>
      <c r="D57" s="111" t="str">
        <f>'Schedule No. 3.1'!E57</f>
        <v>NIL</v>
      </c>
      <c r="E57" s="96"/>
      <c r="F57" s="96"/>
      <c r="G57" s="80"/>
      <c r="H57" s="80"/>
      <c r="I57" s="96"/>
    </row>
    <row r="58" spans="1:10" s="215" customFormat="1" x14ac:dyDescent="0.2">
      <c r="A58" s="112">
        <v>1.8</v>
      </c>
      <c r="B58" s="210" t="s">
        <v>450</v>
      </c>
      <c r="C58" s="213"/>
      <c r="D58" s="213"/>
      <c r="E58" s="213"/>
      <c r="F58" s="213"/>
      <c r="G58" s="206"/>
      <c r="H58" s="206"/>
      <c r="I58" s="213"/>
      <c r="J58" s="215">
        <f>SUM(D53:D57)</f>
        <v>3</v>
      </c>
    </row>
    <row r="59" spans="1:10" s="215" customFormat="1" x14ac:dyDescent="0.2">
      <c r="A59" s="111" t="s">
        <v>608</v>
      </c>
      <c r="B59" s="99" t="s">
        <v>631</v>
      </c>
      <c r="C59" s="214" t="s">
        <v>92</v>
      </c>
      <c r="D59" s="111">
        <f>'Schedule No. 3.1'!E59</f>
        <v>1</v>
      </c>
      <c r="E59" s="213"/>
      <c r="F59" s="213"/>
      <c r="G59" s="39"/>
      <c r="H59" s="39"/>
      <c r="I59" s="213"/>
    </row>
    <row r="60" spans="1:10" s="215" customFormat="1" x14ac:dyDescent="0.2">
      <c r="A60" s="111" t="s">
        <v>713</v>
      </c>
      <c r="B60" s="99" t="s">
        <v>679</v>
      </c>
      <c r="C60" s="214" t="s">
        <v>92</v>
      </c>
      <c r="D60" s="111" t="str">
        <f>'Schedule No. 3.1'!E60</f>
        <v>NIL</v>
      </c>
      <c r="E60" s="211"/>
      <c r="F60" s="213"/>
      <c r="G60" s="39"/>
      <c r="H60" s="39"/>
      <c r="I60" s="213"/>
    </row>
    <row r="61" spans="1:10" s="215" customFormat="1" x14ac:dyDescent="0.2">
      <c r="A61" s="111" t="s">
        <v>714</v>
      </c>
      <c r="B61" s="99" t="s">
        <v>632</v>
      </c>
      <c r="C61" s="214" t="s">
        <v>92</v>
      </c>
      <c r="D61" s="111">
        <f>'Schedule No. 3.1'!E61</f>
        <v>1</v>
      </c>
      <c r="E61" s="213"/>
      <c r="F61" s="213"/>
      <c r="G61" s="39"/>
      <c r="H61" s="39"/>
      <c r="I61" s="213"/>
    </row>
    <row r="62" spans="1:10" s="215" customFormat="1" x14ac:dyDescent="0.2">
      <c r="A62" s="111" t="s">
        <v>715</v>
      </c>
      <c r="B62" s="99" t="s">
        <v>680</v>
      </c>
      <c r="C62" s="214" t="s">
        <v>92</v>
      </c>
      <c r="D62" s="111" t="str">
        <f>'Schedule No. 3.1'!E62</f>
        <v>NIL</v>
      </c>
      <c r="E62" s="211"/>
      <c r="F62" s="213"/>
      <c r="G62" s="39"/>
      <c r="H62" s="39"/>
      <c r="I62" s="213"/>
    </row>
    <row r="63" spans="1:10" s="215" customFormat="1" x14ac:dyDescent="0.2">
      <c r="A63" s="111" t="s">
        <v>610</v>
      </c>
      <c r="B63" s="216" t="s">
        <v>633</v>
      </c>
      <c r="C63" s="214" t="s">
        <v>92</v>
      </c>
      <c r="D63" s="111">
        <f>'Schedule No. 3.1'!E63</f>
        <v>1</v>
      </c>
      <c r="E63" s="217"/>
      <c r="F63" s="217"/>
      <c r="G63" s="39"/>
      <c r="H63" s="39"/>
      <c r="I63" s="218"/>
    </row>
    <row r="64" spans="1:10" x14ac:dyDescent="0.2">
      <c r="A64" s="111" t="s">
        <v>612</v>
      </c>
      <c r="B64" s="93" t="s">
        <v>451</v>
      </c>
      <c r="C64" s="92" t="s">
        <v>92</v>
      </c>
      <c r="D64" s="111" t="str">
        <f>'Schedule No. 3.1'!E64</f>
        <v>NIL</v>
      </c>
      <c r="E64" s="91"/>
      <c r="F64" s="91"/>
      <c r="G64" s="39"/>
      <c r="H64" s="39"/>
      <c r="I64" s="39"/>
    </row>
    <row r="65" spans="1:12" x14ac:dyDescent="0.2">
      <c r="A65" s="112">
        <v>1.9</v>
      </c>
      <c r="B65" s="106" t="s">
        <v>366</v>
      </c>
      <c r="C65" s="111"/>
      <c r="D65" s="111"/>
      <c r="E65" s="80"/>
      <c r="F65" s="80"/>
      <c r="G65" s="206"/>
      <c r="H65" s="206"/>
      <c r="I65" s="80"/>
      <c r="J65" s="8"/>
    </row>
    <row r="66" spans="1:12" x14ac:dyDescent="0.2">
      <c r="A66" s="111" t="s">
        <v>615</v>
      </c>
      <c r="B66" s="163" t="s">
        <v>395</v>
      </c>
      <c r="C66" s="111" t="s">
        <v>92</v>
      </c>
      <c r="D66" s="111">
        <f>'Schedule No. 3.1'!E66</f>
        <v>1</v>
      </c>
      <c r="E66" s="113"/>
      <c r="F66" s="113"/>
      <c r="G66" s="39"/>
      <c r="H66" s="39"/>
      <c r="I66" s="113"/>
      <c r="J66" s="44"/>
    </row>
    <row r="67" spans="1:12" x14ac:dyDescent="0.2">
      <c r="A67" s="111" t="s">
        <v>720</v>
      </c>
      <c r="B67" s="23" t="s">
        <v>396</v>
      </c>
      <c r="C67" s="111" t="s">
        <v>92</v>
      </c>
      <c r="D67" s="111">
        <f>'Schedule No. 3.1'!E67</f>
        <v>1</v>
      </c>
      <c r="E67" s="80"/>
      <c r="F67" s="80"/>
      <c r="G67" s="39"/>
      <c r="H67" s="39"/>
      <c r="I67" s="80"/>
      <c r="J67" s="8"/>
    </row>
    <row r="68" spans="1:12" x14ac:dyDescent="0.2">
      <c r="A68" s="111" t="s">
        <v>721</v>
      </c>
      <c r="B68" s="23" t="s">
        <v>397</v>
      </c>
      <c r="C68" s="111" t="s">
        <v>92</v>
      </c>
      <c r="D68" s="111">
        <f>'Schedule No. 3.1'!E68</f>
        <v>1</v>
      </c>
      <c r="E68" s="80"/>
      <c r="F68" s="80"/>
      <c r="G68" s="39"/>
      <c r="H68" s="39"/>
      <c r="I68" s="80"/>
      <c r="J68" s="8"/>
    </row>
    <row r="69" spans="1:12" x14ac:dyDescent="0.2">
      <c r="A69" s="111" t="s">
        <v>722</v>
      </c>
      <c r="B69" s="23" t="s">
        <v>398</v>
      </c>
      <c r="C69" s="111" t="s">
        <v>92</v>
      </c>
      <c r="D69" s="111">
        <f>'Schedule No. 3.1'!E69</f>
        <v>1</v>
      </c>
      <c r="E69" s="80"/>
      <c r="F69" s="80"/>
      <c r="G69" s="39"/>
      <c r="H69" s="39"/>
      <c r="I69" s="80"/>
      <c r="J69" s="8">
        <f>SUM(D66:D69)</f>
        <v>4</v>
      </c>
    </row>
    <row r="70" spans="1:12" x14ac:dyDescent="0.2">
      <c r="A70" s="111" t="s">
        <v>617</v>
      </c>
      <c r="B70" s="23" t="s">
        <v>681</v>
      </c>
      <c r="C70" s="111" t="s">
        <v>92</v>
      </c>
      <c r="D70" s="111">
        <f>'Schedule No. 3.1'!E70</f>
        <v>1</v>
      </c>
      <c r="E70" s="111"/>
      <c r="F70" s="111"/>
      <c r="G70" s="39"/>
      <c r="H70" s="39"/>
      <c r="I70" s="80"/>
      <c r="J70" s="80"/>
      <c r="K70" s="80"/>
      <c r="L70" s="8"/>
    </row>
    <row r="71" spans="1:12" ht="24.75" customHeight="1" x14ac:dyDescent="0.2">
      <c r="A71" s="230" t="s">
        <v>723</v>
      </c>
      <c r="B71" s="23" t="s">
        <v>354</v>
      </c>
      <c r="C71" s="111" t="s">
        <v>39</v>
      </c>
      <c r="D71" s="111">
        <f>'Schedule No. 3.1'!E71</f>
        <v>1</v>
      </c>
      <c r="E71" s="80"/>
      <c r="F71" s="80"/>
      <c r="G71" s="39"/>
      <c r="H71" s="39"/>
      <c r="I71" s="80"/>
      <c r="J71" s="41"/>
    </row>
    <row r="72" spans="1:12" ht="24" customHeight="1" x14ac:dyDescent="0.2">
      <c r="A72" s="230" t="s">
        <v>730</v>
      </c>
      <c r="B72" s="163" t="s">
        <v>314</v>
      </c>
      <c r="C72" s="111" t="s">
        <v>39</v>
      </c>
      <c r="D72" s="111">
        <f>'Schedule No. 3.1'!E72</f>
        <v>3</v>
      </c>
      <c r="E72" s="80"/>
      <c r="F72" s="80"/>
      <c r="G72" s="39"/>
      <c r="H72" s="39"/>
      <c r="I72" s="80"/>
      <c r="J72" s="8"/>
    </row>
    <row r="73" spans="1:12" x14ac:dyDescent="0.2">
      <c r="A73" s="112">
        <v>1.1200000000000001</v>
      </c>
      <c r="B73" s="23" t="s">
        <v>252</v>
      </c>
      <c r="C73" s="111"/>
      <c r="D73" s="111"/>
      <c r="E73" s="80"/>
      <c r="F73" s="80"/>
      <c r="G73" s="80"/>
      <c r="H73" s="80"/>
      <c r="I73" s="80"/>
      <c r="J73" s="8"/>
    </row>
    <row r="74" spans="1:12" x14ac:dyDescent="0.2">
      <c r="A74" s="81" t="s">
        <v>97</v>
      </c>
      <c r="B74" s="23" t="s">
        <v>253</v>
      </c>
      <c r="C74" s="111" t="s">
        <v>255</v>
      </c>
      <c r="D74" s="111">
        <f>'Schedule No. 3.1'!E74</f>
        <v>20</v>
      </c>
      <c r="E74" s="80"/>
      <c r="F74" s="80"/>
      <c r="G74" s="80"/>
      <c r="H74" s="80"/>
      <c r="I74" s="80"/>
      <c r="J74" s="8"/>
    </row>
    <row r="75" spans="1:12" x14ac:dyDescent="0.2">
      <c r="A75" s="81" t="s">
        <v>99</v>
      </c>
      <c r="B75" s="23" t="s">
        <v>254</v>
      </c>
      <c r="C75" s="111" t="s">
        <v>255</v>
      </c>
      <c r="D75" s="111">
        <f>'Schedule No. 3.1'!E75</f>
        <v>10</v>
      </c>
      <c r="E75" s="80"/>
      <c r="F75" s="80"/>
      <c r="G75" s="80"/>
      <c r="H75" s="80"/>
      <c r="I75" s="80"/>
      <c r="J75" s="8"/>
    </row>
    <row r="76" spans="1:12" ht="23" customHeight="1" x14ac:dyDescent="0.2">
      <c r="A76" s="112">
        <v>2</v>
      </c>
      <c r="B76" s="327" t="s">
        <v>40</v>
      </c>
      <c r="C76" s="327"/>
      <c r="D76" s="111"/>
      <c r="E76" s="113"/>
      <c r="F76" s="113"/>
      <c r="G76" s="39"/>
      <c r="H76" s="39"/>
      <c r="I76" s="113"/>
      <c r="J76" s="45"/>
    </row>
    <row r="77" spans="1:12" ht="23" customHeight="1" x14ac:dyDescent="0.2">
      <c r="A77" s="112">
        <v>2.1</v>
      </c>
      <c r="B77" s="112" t="s">
        <v>204</v>
      </c>
      <c r="C77" s="112"/>
      <c r="D77" s="113"/>
      <c r="E77" s="113"/>
      <c r="F77" s="113"/>
      <c r="G77" s="39"/>
      <c r="H77" s="39"/>
      <c r="I77" s="113"/>
      <c r="J77" s="45"/>
    </row>
    <row r="78" spans="1:12" ht="26" x14ac:dyDescent="0.2">
      <c r="A78" s="111" t="s">
        <v>65</v>
      </c>
      <c r="B78" s="23" t="s">
        <v>430</v>
      </c>
      <c r="C78" s="111" t="s">
        <v>569</v>
      </c>
      <c r="D78" s="111">
        <f>'Schedule No. 3.1'!E78</f>
        <v>65</v>
      </c>
      <c r="E78" s="80"/>
      <c r="F78" s="80"/>
      <c r="G78" s="39"/>
      <c r="H78" s="39"/>
      <c r="I78" s="80"/>
      <c r="J78" s="8"/>
    </row>
    <row r="79" spans="1:12" ht="35.75" customHeight="1" x14ac:dyDescent="0.2">
      <c r="A79" s="111" t="s">
        <v>66</v>
      </c>
      <c r="B79" s="23" t="s">
        <v>431</v>
      </c>
      <c r="C79" s="111" t="s">
        <v>569</v>
      </c>
      <c r="D79" s="111">
        <f>'Schedule No. 3.1'!E79</f>
        <v>65</v>
      </c>
      <c r="E79" s="80"/>
      <c r="F79" s="80"/>
      <c r="G79" s="39"/>
      <c r="H79" s="39"/>
      <c r="I79" s="80"/>
      <c r="J79" s="8"/>
    </row>
    <row r="80" spans="1:12" x14ac:dyDescent="0.2">
      <c r="A80" s="111" t="s">
        <v>67</v>
      </c>
      <c r="B80" s="23" t="s">
        <v>432</v>
      </c>
      <c r="C80" s="111" t="s">
        <v>569</v>
      </c>
      <c r="D80" s="111">
        <f>'Schedule No. 3.1'!E80</f>
        <v>65</v>
      </c>
      <c r="E80" s="80"/>
      <c r="F80" s="80"/>
      <c r="G80" s="39"/>
      <c r="H80" s="39"/>
      <c r="I80" s="80"/>
      <c r="J80" s="8"/>
    </row>
    <row r="81" spans="1:10" ht="18" customHeight="1" x14ac:dyDescent="0.2">
      <c r="A81" s="112">
        <v>3</v>
      </c>
      <c r="B81" s="314" t="s">
        <v>347</v>
      </c>
      <c r="C81" s="315"/>
      <c r="D81" s="315"/>
      <c r="E81" s="315"/>
      <c r="F81" s="316"/>
      <c r="G81" s="39"/>
      <c r="H81" s="39"/>
      <c r="I81" s="113"/>
      <c r="J81" s="45"/>
    </row>
    <row r="82" spans="1:10" ht="18" customHeight="1" x14ac:dyDescent="0.2">
      <c r="A82" s="112">
        <v>3.1</v>
      </c>
      <c r="B82" s="193" t="s">
        <v>387</v>
      </c>
      <c r="C82" s="172"/>
      <c r="D82" s="172"/>
      <c r="E82" s="172"/>
      <c r="F82" s="173"/>
      <c r="G82" s="39"/>
      <c r="H82" s="39"/>
      <c r="I82" s="113"/>
      <c r="J82" s="45"/>
    </row>
    <row r="83" spans="1:10" x14ac:dyDescent="0.2">
      <c r="A83" s="336" t="s">
        <v>87</v>
      </c>
      <c r="B83" s="233" t="s">
        <v>571</v>
      </c>
      <c r="C83" s="260" t="s">
        <v>41</v>
      </c>
      <c r="D83" s="260">
        <f>'Schedule No. 3.1'!E83</f>
        <v>852</v>
      </c>
      <c r="E83" s="80"/>
      <c r="F83" s="80"/>
      <c r="G83" s="39"/>
      <c r="H83" s="39"/>
      <c r="I83" s="80"/>
      <c r="J83" s="8"/>
    </row>
    <row r="84" spans="1:10" x14ac:dyDescent="0.2">
      <c r="A84" s="336"/>
      <c r="B84" s="233" t="s">
        <v>572</v>
      </c>
      <c r="C84" s="260" t="s">
        <v>41</v>
      </c>
      <c r="D84" s="260">
        <f>'Schedule No. 3.1'!E84</f>
        <v>852</v>
      </c>
      <c r="E84" s="80"/>
      <c r="F84" s="80"/>
      <c r="G84" s="39"/>
      <c r="H84" s="39"/>
      <c r="I84" s="80"/>
      <c r="J84" s="8"/>
    </row>
    <row r="85" spans="1:10" ht="26" x14ac:dyDescent="0.2">
      <c r="A85" s="332" t="s">
        <v>86</v>
      </c>
      <c r="B85" s="23" t="s">
        <v>421</v>
      </c>
      <c r="C85" s="111" t="s">
        <v>41</v>
      </c>
      <c r="D85" s="111">
        <f>'Schedule No. 3.1'!E85</f>
        <v>48</v>
      </c>
      <c r="E85" s="80"/>
      <c r="F85" s="80"/>
      <c r="G85" s="206"/>
      <c r="H85" s="206"/>
      <c r="I85" s="80"/>
      <c r="J85" s="8"/>
    </row>
    <row r="86" spans="1:10" ht="26" x14ac:dyDescent="0.2">
      <c r="A86" s="332"/>
      <c r="B86" s="23" t="s">
        <v>429</v>
      </c>
      <c r="C86" s="111" t="s">
        <v>41</v>
      </c>
      <c r="D86" s="111">
        <f>'Schedule No. 3.1'!E86</f>
        <v>48</v>
      </c>
      <c r="E86" s="80"/>
      <c r="F86" s="80"/>
      <c r="G86" s="39"/>
      <c r="H86" s="39"/>
      <c r="I86" s="80"/>
      <c r="J86" s="8"/>
    </row>
    <row r="87" spans="1:10" x14ac:dyDescent="0.2">
      <c r="A87" s="336" t="s">
        <v>88</v>
      </c>
      <c r="B87" s="233" t="s">
        <v>422</v>
      </c>
      <c r="C87" s="260" t="s">
        <v>41</v>
      </c>
      <c r="D87" s="260">
        <f>'Schedule No. 3.1'!E87</f>
        <v>1200</v>
      </c>
      <c r="E87" s="80"/>
      <c r="F87" s="80"/>
      <c r="G87" s="39"/>
      <c r="H87" s="39"/>
      <c r="I87" s="80"/>
      <c r="J87" s="8"/>
    </row>
    <row r="88" spans="1:10" x14ac:dyDescent="0.2">
      <c r="A88" s="336"/>
      <c r="B88" s="233" t="s">
        <v>423</v>
      </c>
      <c r="C88" s="260" t="s">
        <v>41</v>
      </c>
      <c r="D88" s="260">
        <f>'Schedule No. 3.1'!E88</f>
        <v>1200</v>
      </c>
      <c r="E88" s="80"/>
      <c r="F88" s="80"/>
      <c r="G88" s="39"/>
      <c r="H88" s="39"/>
      <c r="I88" s="80"/>
      <c r="J88" s="8"/>
    </row>
    <row r="89" spans="1:10" ht="26" x14ac:dyDescent="0.2">
      <c r="A89" s="336" t="s">
        <v>89</v>
      </c>
      <c r="B89" s="233" t="s">
        <v>573</v>
      </c>
      <c r="C89" s="260" t="s">
        <v>41</v>
      </c>
      <c r="D89" s="260">
        <f>'Schedule No. 3.1'!E89</f>
        <v>300</v>
      </c>
      <c r="E89" s="80"/>
      <c r="F89" s="80"/>
      <c r="G89" s="39"/>
      <c r="H89" s="39"/>
      <c r="I89" s="80"/>
      <c r="J89" s="8"/>
    </row>
    <row r="90" spans="1:10" ht="26" x14ac:dyDescent="0.2">
      <c r="A90" s="336"/>
      <c r="B90" s="233" t="s">
        <v>574</v>
      </c>
      <c r="C90" s="260" t="s">
        <v>41</v>
      </c>
      <c r="D90" s="260">
        <f>'Schedule No. 3.1'!E90</f>
        <v>300</v>
      </c>
      <c r="E90" s="80"/>
      <c r="F90" s="80"/>
      <c r="G90" s="39"/>
      <c r="H90" s="39"/>
      <c r="I90" s="80"/>
      <c r="J90" s="8"/>
    </row>
    <row r="91" spans="1:10" ht="18.5" customHeight="1" x14ac:dyDescent="0.2">
      <c r="A91" s="332" t="s">
        <v>90</v>
      </c>
      <c r="B91" s="23" t="s">
        <v>424</v>
      </c>
      <c r="C91" s="111" t="s">
        <v>41</v>
      </c>
      <c r="D91" s="111">
        <f>'Schedule No. 3.1'!E91</f>
        <v>12</v>
      </c>
      <c r="E91" s="80"/>
      <c r="F91" s="80"/>
      <c r="G91" s="39"/>
      <c r="H91" s="39"/>
      <c r="I91" s="80"/>
      <c r="J91" s="8"/>
    </row>
    <row r="92" spans="1:10" ht="21" customHeight="1" x14ac:dyDescent="0.2">
      <c r="A92" s="332"/>
      <c r="B92" s="23" t="s">
        <v>425</v>
      </c>
      <c r="C92" s="111" t="s">
        <v>41</v>
      </c>
      <c r="D92" s="111">
        <f>'Schedule No. 3.1'!E92</f>
        <v>12</v>
      </c>
      <c r="E92" s="80"/>
      <c r="F92" s="80"/>
      <c r="G92" s="206"/>
      <c r="H92" s="206"/>
      <c r="I92" s="80"/>
      <c r="J92" s="8"/>
    </row>
    <row r="93" spans="1:10" ht="22.25" customHeight="1" x14ac:dyDescent="0.2">
      <c r="A93" s="332" t="s">
        <v>91</v>
      </c>
      <c r="B93" s="23" t="s">
        <v>426</v>
      </c>
      <c r="C93" s="111" t="s">
        <v>41</v>
      </c>
      <c r="D93" s="111">
        <f>'Schedule No. 3.1'!E93</f>
        <v>12</v>
      </c>
      <c r="E93" s="80"/>
      <c r="F93" s="80"/>
      <c r="G93" s="206"/>
      <c r="H93" s="206"/>
      <c r="I93" s="80"/>
      <c r="J93" s="8"/>
    </row>
    <row r="94" spans="1:10" ht="22.25" customHeight="1" x14ac:dyDescent="0.2">
      <c r="A94" s="332"/>
      <c r="B94" s="23" t="s">
        <v>427</v>
      </c>
      <c r="C94" s="111" t="s">
        <v>41</v>
      </c>
      <c r="D94" s="111">
        <f>'Schedule No. 3.1'!E94</f>
        <v>12</v>
      </c>
      <c r="E94" s="80"/>
      <c r="F94" s="80"/>
      <c r="G94" s="39"/>
      <c r="H94" s="39"/>
      <c r="I94" s="80"/>
      <c r="J94" s="8"/>
    </row>
    <row r="95" spans="1:10" ht="26" x14ac:dyDescent="0.2">
      <c r="A95" s="111" t="s">
        <v>248</v>
      </c>
      <c r="B95" s="23" t="s">
        <v>428</v>
      </c>
      <c r="C95" s="111"/>
      <c r="D95" s="111"/>
      <c r="E95" s="80"/>
      <c r="F95" s="80"/>
      <c r="G95" s="39"/>
      <c r="H95" s="39"/>
      <c r="I95" s="80"/>
      <c r="J95" s="8"/>
    </row>
    <row r="96" spans="1:10" x14ac:dyDescent="0.2">
      <c r="A96" s="111" t="s">
        <v>97</v>
      </c>
      <c r="B96" s="23" t="s">
        <v>98</v>
      </c>
      <c r="C96" s="111" t="s">
        <v>92</v>
      </c>
      <c r="D96" s="111">
        <f>'Schedule No. 3.1'!E96</f>
        <v>3</v>
      </c>
      <c r="E96" s="80"/>
      <c r="F96" s="80"/>
      <c r="G96" s="39"/>
      <c r="H96" s="39"/>
      <c r="I96" s="80"/>
      <c r="J96" s="8"/>
    </row>
    <row r="97" spans="1:10" x14ac:dyDescent="0.2">
      <c r="A97" s="111" t="s">
        <v>99</v>
      </c>
      <c r="B97" s="23" t="s">
        <v>100</v>
      </c>
      <c r="C97" s="111" t="s">
        <v>92</v>
      </c>
      <c r="D97" s="111">
        <f>'Schedule No. 3.1'!E97</f>
        <v>3</v>
      </c>
      <c r="E97" s="80"/>
      <c r="F97" s="80"/>
      <c r="G97" s="39"/>
      <c r="H97" s="39"/>
      <c r="I97" s="80"/>
      <c r="J97" s="8"/>
    </row>
    <row r="98" spans="1:10" x14ac:dyDescent="0.2">
      <c r="A98" s="111" t="s">
        <v>101</v>
      </c>
      <c r="B98" s="23" t="s">
        <v>102</v>
      </c>
      <c r="C98" s="111" t="s">
        <v>92</v>
      </c>
      <c r="D98" s="111">
        <f>'Schedule No. 3.1'!E98</f>
        <v>5</v>
      </c>
      <c r="E98" s="80"/>
      <c r="F98" s="80"/>
      <c r="G98" s="39"/>
      <c r="H98" s="39"/>
      <c r="I98" s="80"/>
      <c r="J98" s="8"/>
    </row>
    <row r="99" spans="1:10" x14ac:dyDescent="0.2">
      <c r="A99" s="112">
        <v>4</v>
      </c>
      <c r="B99" s="113" t="s">
        <v>42</v>
      </c>
      <c r="C99" s="113"/>
      <c r="D99" s="111"/>
      <c r="E99" s="113"/>
      <c r="F99" s="113"/>
      <c r="G99" s="80"/>
      <c r="H99" s="80"/>
      <c r="I99" s="113"/>
      <c r="J99" s="45"/>
    </row>
    <row r="100" spans="1:10" x14ac:dyDescent="0.2">
      <c r="A100" s="112">
        <v>4.0999999999999996</v>
      </c>
      <c r="B100" s="113" t="s">
        <v>387</v>
      </c>
      <c r="C100" s="113"/>
      <c r="D100" s="112"/>
      <c r="E100" s="113"/>
      <c r="F100" s="113"/>
      <c r="G100" s="80"/>
      <c r="H100" s="80"/>
      <c r="I100" s="113"/>
      <c r="J100" s="45"/>
    </row>
    <row r="101" spans="1:10" x14ac:dyDescent="0.2">
      <c r="A101" s="260" t="s">
        <v>379</v>
      </c>
      <c r="B101" s="233" t="s">
        <v>43</v>
      </c>
      <c r="C101" s="260" t="s">
        <v>44</v>
      </c>
      <c r="D101" s="260">
        <f>'Schedule No. 3.1'!E101</f>
        <v>149</v>
      </c>
      <c r="E101" s="80"/>
      <c r="F101" s="80"/>
      <c r="G101" s="80"/>
      <c r="H101" s="80"/>
      <c r="I101" s="80"/>
      <c r="J101" s="8"/>
    </row>
    <row r="102" spans="1:10" x14ac:dyDescent="0.2">
      <c r="A102" s="260" t="s">
        <v>380</v>
      </c>
      <c r="B102" s="233" t="s">
        <v>45</v>
      </c>
      <c r="C102" s="260" t="s">
        <v>44</v>
      </c>
      <c r="D102" s="260">
        <f>'Schedule No. 3.1'!E102</f>
        <v>200</v>
      </c>
      <c r="E102" s="80"/>
      <c r="F102" s="80"/>
      <c r="G102" s="80"/>
      <c r="H102" s="80"/>
      <c r="I102" s="80"/>
      <c r="J102" s="8"/>
    </row>
    <row r="103" spans="1:10" ht="15" customHeight="1" x14ac:dyDescent="0.2">
      <c r="A103" s="112">
        <v>5</v>
      </c>
      <c r="B103" s="314" t="s">
        <v>46</v>
      </c>
      <c r="C103" s="315"/>
      <c r="D103" s="315"/>
      <c r="E103" s="316"/>
      <c r="F103" s="113"/>
      <c r="G103" s="80"/>
      <c r="H103" s="80"/>
      <c r="I103" s="113"/>
      <c r="J103" s="45"/>
    </row>
    <row r="104" spans="1:10" ht="15" customHeight="1" x14ac:dyDescent="0.2">
      <c r="A104" s="112">
        <v>5.0999999999999996</v>
      </c>
      <c r="B104" s="195" t="s">
        <v>387</v>
      </c>
      <c r="C104" s="172"/>
      <c r="D104" s="172"/>
      <c r="E104" s="173"/>
      <c r="F104" s="113"/>
      <c r="G104" s="80"/>
      <c r="H104" s="80"/>
      <c r="I104" s="113"/>
      <c r="J104" s="45"/>
    </row>
    <row r="105" spans="1:10" ht="26" x14ac:dyDescent="0.2">
      <c r="A105" s="267" t="s">
        <v>272</v>
      </c>
      <c r="B105" s="233" t="s">
        <v>47</v>
      </c>
      <c r="C105" s="260" t="s">
        <v>44</v>
      </c>
      <c r="D105" s="260">
        <f>'Schedule No. 3.1'!E105</f>
        <v>149</v>
      </c>
      <c r="E105" s="80"/>
      <c r="F105" s="80"/>
      <c r="G105" s="113"/>
      <c r="H105" s="113"/>
      <c r="I105" s="80"/>
      <c r="J105" s="8"/>
    </row>
    <row r="106" spans="1:10" ht="26" x14ac:dyDescent="0.2">
      <c r="A106" s="267" t="s">
        <v>273</v>
      </c>
      <c r="B106" s="233" t="s">
        <v>48</v>
      </c>
      <c r="C106" s="260" t="s">
        <v>44</v>
      </c>
      <c r="D106" s="260">
        <f>'Schedule No. 3.1'!E106</f>
        <v>200</v>
      </c>
      <c r="E106" s="80"/>
      <c r="F106" s="80"/>
      <c r="G106" s="113"/>
      <c r="H106" s="113"/>
      <c r="I106" s="80"/>
      <c r="J106" s="8"/>
    </row>
    <row r="107" spans="1:10" x14ac:dyDescent="0.2">
      <c r="A107" s="112">
        <v>6</v>
      </c>
      <c r="B107" s="113" t="s">
        <v>49</v>
      </c>
      <c r="C107" s="113"/>
      <c r="D107" s="111"/>
      <c r="E107" s="113"/>
      <c r="F107" s="113"/>
      <c r="G107" s="80"/>
      <c r="H107" s="80"/>
      <c r="I107" s="113"/>
      <c r="J107" s="45"/>
    </row>
    <row r="108" spans="1:10" x14ac:dyDescent="0.2">
      <c r="A108" s="112">
        <v>6.1</v>
      </c>
      <c r="B108" s="113" t="s">
        <v>387</v>
      </c>
      <c r="C108" s="113"/>
      <c r="D108" s="111"/>
      <c r="E108" s="113"/>
      <c r="F108" s="113"/>
      <c r="G108" s="80"/>
      <c r="H108" s="80"/>
      <c r="I108" s="113"/>
      <c r="J108" s="45"/>
    </row>
    <row r="109" spans="1:10" x14ac:dyDescent="0.2">
      <c r="A109" s="111" t="s">
        <v>388</v>
      </c>
      <c r="B109" s="23" t="s">
        <v>50</v>
      </c>
      <c r="C109" s="111" t="s">
        <v>51</v>
      </c>
      <c r="D109" s="111">
        <f>'Schedule No. 3.1'!E109</f>
        <v>232</v>
      </c>
      <c r="E109" s="80"/>
      <c r="F109" s="80"/>
      <c r="G109" s="80"/>
      <c r="H109" s="80"/>
      <c r="I109" s="80"/>
      <c r="J109" s="8"/>
    </row>
    <row r="110" spans="1:10" x14ac:dyDescent="0.2">
      <c r="A110" s="111" t="s">
        <v>389</v>
      </c>
      <c r="B110" s="23" t="s">
        <v>52</v>
      </c>
      <c r="C110" s="111" t="s">
        <v>51</v>
      </c>
      <c r="D110" s="111">
        <f>'Schedule No. 3.1'!E110</f>
        <v>232</v>
      </c>
      <c r="E110" s="80"/>
      <c r="F110" s="80"/>
      <c r="G110" s="80"/>
      <c r="H110" s="80"/>
      <c r="I110" s="80"/>
      <c r="J110" s="8"/>
    </row>
    <row r="111" spans="1:10" x14ac:dyDescent="0.2">
      <c r="A111" s="111" t="s">
        <v>525</v>
      </c>
      <c r="B111" s="23" t="s">
        <v>53</v>
      </c>
      <c r="C111" s="111" t="s">
        <v>51</v>
      </c>
      <c r="D111" s="111">
        <f>'Schedule No. 3.1'!E111</f>
        <v>232</v>
      </c>
      <c r="E111" s="80"/>
      <c r="F111" s="80"/>
      <c r="G111" s="80"/>
      <c r="H111" s="80"/>
      <c r="I111" s="80"/>
      <c r="J111" s="8"/>
    </row>
    <row r="112" spans="1:10" x14ac:dyDescent="0.2">
      <c r="A112" s="111" t="s">
        <v>526</v>
      </c>
      <c r="B112" s="23" t="s">
        <v>54</v>
      </c>
      <c r="C112" s="111" t="s">
        <v>51</v>
      </c>
      <c r="D112" s="111">
        <f>'Schedule No. 3.1'!E112</f>
        <v>232</v>
      </c>
      <c r="E112" s="80"/>
      <c r="F112" s="80"/>
      <c r="G112" s="173"/>
      <c r="H112" s="173"/>
      <c r="I112" s="80"/>
      <c r="J112" s="8"/>
    </row>
    <row r="113" spans="1:10" x14ac:dyDescent="0.2">
      <c r="A113" s="260" t="s">
        <v>527</v>
      </c>
      <c r="B113" s="233" t="s">
        <v>575</v>
      </c>
      <c r="C113" s="260" t="s">
        <v>55</v>
      </c>
      <c r="D113" s="260">
        <f>'Schedule No. 3.1'!E113</f>
        <v>291</v>
      </c>
      <c r="E113" s="80"/>
      <c r="F113" s="80"/>
      <c r="G113" s="173"/>
      <c r="H113" s="173"/>
      <c r="I113" s="80"/>
      <c r="J113" s="8"/>
    </row>
    <row r="114" spans="1:10" x14ac:dyDescent="0.2">
      <c r="A114" s="112">
        <v>7</v>
      </c>
      <c r="B114" s="106" t="s">
        <v>56</v>
      </c>
      <c r="C114" s="111"/>
      <c r="D114" s="164"/>
      <c r="E114" s="80"/>
      <c r="F114" s="80"/>
      <c r="G114" s="80"/>
      <c r="H114" s="80"/>
      <c r="I114" s="80"/>
      <c r="J114" s="8"/>
    </row>
    <row r="115" spans="1:10" ht="26" x14ac:dyDescent="0.2">
      <c r="A115" s="112">
        <v>7.1</v>
      </c>
      <c r="B115" s="23" t="s">
        <v>250</v>
      </c>
      <c r="C115" s="111" t="s">
        <v>76</v>
      </c>
      <c r="D115" s="111">
        <f>'Schedule No. 3.1'!E115</f>
        <v>5</v>
      </c>
      <c r="E115" s="80"/>
      <c r="F115" s="80"/>
      <c r="G115" s="80"/>
      <c r="H115" s="80"/>
      <c r="I115" s="80"/>
      <c r="J115" s="8"/>
    </row>
    <row r="116" spans="1:10" ht="54.75" customHeight="1" x14ac:dyDescent="0.2">
      <c r="A116" s="112">
        <v>7.2</v>
      </c>
      <c r="B116" s="23" t="s">
        <v>251</v>
      </c>
      <c r="C116" s="111" t="s">
        <v>76</v>
      </c>
      <c r="D116" s="111">
        <f>'Schedule No. 3.1'!E116</f>
        <v>5</v>
      </c>
      <c r="E116" s="80"/>
      <c r="F116" s="80"/>
      <c r="G116" s="80"/>
      <c r="H116" s="80"/>
      <c r="I116" s="80"/>
      <c r="J116" s="8"/>
    </row>
    <row r="117" spans="1:10" ht="39" x14ac:dyDescent="0.2">
      <c r="A117" s="112">
        <v>7.3</v>
      </c>
      <c r="B117" s="23" t="s">
        <v>315</v>
      </c>
      <c r="C117" s="111" t="s">
        <v>92</v>
      </c>
      <c r="D117" s="111">
        <f>'Schedule No. 3.1'!E117</f>
        <v>12</v>
      </c>
      <c r="E117" s="80"/>
      <c r="F117" s="80"/>
      <c r="G117" s="80"/>
      <c r="H117" s="80"/>
      <c r="I117" s="80"/>
      <c r="J117" s="8"/>
    </row>
    <row r="118" spans="1:10" ht="24" customHeight="1" x14ac:dyDescent="0.2">
      <c r="A118" s="124">
        <v>7.4</v>
      </c>
      <c r="B118" s="105" t="s">
        <v>316</v>
      </c>
      <c r="C118" s="129" t="s">
        <v>92</v>
      </c>
      <c r="D118" s="111">
        <f>'Schedule No. 3.1'!E118</f>
        <v>12</v>
      </c>
      <c r="E118" s="80"/>
      <c r="F118" s="80"/>
      <c r="G118" s="80"/>
      <c r="H118" s="80"/>
      <c r="I118" s="80"/>
      <c r="J118" s="8"/>
    </row>
    <row r="119" spans="1:10" x14ac:dyDescent="0.2">
      <c r="A119" s="124">
        <v>7.5</v>
      </c>
      <c r="B119" s="105" t="s">
        <v>317</v>
      </c>
      <c r="C119" s="129" t="s">
        <v>92</v>
      </c>
      <c r="D119" s="111">
        <f>'Schedule No. 3.1'!E119</f>
        <v>15</v>
      </c>
      <c r="E119" s="80"/>
      <c r="F119" s="80"/>
      <c r="G119" s="80"/>
      <c r="H119" s="80"/>
      <c r="I119" s="80"/>
      <c r="J119" s="8"/>
    </row>
    <row r="120" spans="1:10" ht="26" x14ac:dyDescent="0.2">
      <c r="A120" s="270">
        <v>7.6</v>
      </c>
      <c r="B120" s="233" t="s">
        <v>318</v>
      </c>
      <c r="C120" s="260" t="s">
        <v>92</v>
      </c>
      <c r="D120" s="260">
        <f>'Schedule No. 3.1'!E120</f>
        <v>882</v>
      </c>
      <c r="E120" s="80"/>
      <c r="F120" s="80"/>
      <c r="G120" s="80"/>
      <c r="H120" s="80"/>
      <c r="I120" s="80"/>
      <c r="J120" s="8"/>
    </row>
    <row r="121" spans="1:10" x14ac:dyDescent="0.2">
      <c r="A121" s="112">
        <v>8</v>
      </c>
      <c r="B121" s="113" t="s">
        <v>57</v>
      </c>
      <c r="C121" s="113"/>
      <c r="D121" s="113"/>
      <c r="E121" s="113"/>
      <c r="F121" s="113"/>
      <c r="G121" s="80"/>
      <c r="H121" s="80"/>
      <c r="I121" s="113"/>
      <c r="J121" s="45"/>
    </row>
    <row r="122" spans="1:10" x14ac:dyDescent="0.2">
      <c r="A122" s="112">
        <v>8.1</v>
      </c>
      <c r="B122" s="106" t="s">
        <v>256</v>
      </c>
      <c r="C122" s="111"/>
      <c r="D122" s="111"/>
      <c r="E122" s="80"/>
      <c r="F122" s="80"/>
      <c r="G122" s="80"/>
      <c r="H122" s="80"/>
      <c r="I122" s="80"/>
      <c r="J122" s="8"/>
    </row>
    <row r="123" spans="1:10" ht="39" x14ac:dyDescent="0.2">
      <c r="A123" s="81"/>
      <c r="B123" s="23" t="s">
        <v>257</v>
      </c>
      <c r="C123" s="111"/>
      <c r="D123" s="111"/>
      <c r="E123" s="80"/>
      <c r="F123" s="80"/>
      <c r="G123" s="80"/>
      <c r="H123" s="80"/>
      <c r="I123" s="80"/>
      <c r="J123" s="8"/>
    </row>
    <row r="124" spans="1:10" ht="26" x14ac:dyDescent="0.2">
      <c r="A124" s="81" t="s">
        <v>528</v>
      </c>
      <c r="B124" s="23" t="s">
        <v>554</v>
      </c>
      <c r="C124" s="111" t="s">
        <v>44</v>
      </c>
      <c r="D124" s="111">
        <f>'Schedule No. 3.1'!E124</f>
        <v>5</v>
      </c>
      <c r="E124" s="80"/>
      <c r="F124" s="80"/>
      <c r="G124" s="80"/>
      <c r="H124" s="80"/>
      <c r="I124" s="80"/>
      <c r="J124" s="8"/>
    </row>
    <row r="125" spans="1:10" ht="26" x14ac:dyDescent="0.2">
      <c r="A125" s="81" t="s">
        <v>529</v>
      </c>
      <c r="B125" s="23" t="s">
        <v>558</v>
      </c>
      <c r="C125" s="111" t="s">
        <v>44</v>
      </c>
      <c r="D125" s="111">
        <f>'Schedule No. 3.1'!E125</f>
        <v>10</v>
      </c>
      <c r="E125" s="80"/>
      <c r="F125" s="80"/>
      <c r="G125" s="80"/>
      <c r="H125" s="80"/>
      <c r="I125" s="80"/>
      <c r="J125" s="8"/>
    </row>
    <row r="126" spans="1:10" ht="26" x14ac:dyDescent="0.2">
      <c r="A126" s="81" t="s">
        <v>530</v>
      </c>
      <c r="B126" s="23" t="s">
        <v>559</v>
      </c>
      <c r="C126" s="111" t="s">
        <v>44</v>
      </c>
      <c r="D126" s="111">
        <f>'Schedule No. 3.1'!E126</f>
        <v>20</v>
      </c>
      <c r="E126" s="80"/>
      <c r="F126" s="80"/>
      <c r="G126" s="80"/>
      <c r="H126" s="80"/>
      <c r="I126" s="80"/>
      <c r="J126" s="8"/>
    </row>
    <row r="127" spans="1:10" x14ac:dyDescent="0.2">
      <c r="A127" s="112">
        <v>8.1999999999999993</v>
      </c>
      <c r="B127" s="106" t="s">
        <v>258</v>
      </c>
      <c r="C127" s="111"/>
      <c r="D127" s="111"/>
      <c r="E127" s="80"/>
      <c r="F127" s="80"/>
      <c r="G127" s="113"/>
      <c r="H127" s="113"/>
      <c r="I127" s="80"/>
      <c r="J127" s="8"/>
    </row>
    <row r="128" spans="1:10" x14ac:dyDescent="0.2">
      <c r="A128" s="81" t="s">
        <v>737</v>
      </c>
      <c r="B128" s="23" t="s">
        <v>531</v>
      </c>
      <c r="C128" s="111" t="s">
        <v>58</v>
      </c>
      <c r="D128" s="111">
        <f>'Schedule No. 3.1'!E128</f>
        <v>7</v>
      </c>
      <c r="E128" s="80"/>
      <c r="F128" s="80"/>
      <c r="G128" s="113"/>
      <c r="H128" s="113"/>
      <c r="I128" s="80"/>
      <c r="J128" s="8"/>
    </row>
    <row r="129" spans="1:10" x14ac:dyDescent="0.2">
      <c r="A129" s="81" t="s">
        <v>738</v>
      </c>
      <c r="B129" s="23" t="s">
        <v>532</v>
      </c>
      <c r="C129" s="111" t="s">
        <v>92</v>
      </c>
      <c r="D129" s="111">
        <f>'Schedule No. 3.1'!E129</f>
        <v>5</v>
      </c>
      <c r="E129" s="80"/>
      <c r="F129" s="80"/>
      <c r="G129" s="80"/>
      <c r="H129" s="80"/>
      <c r="I129" s="80"/>
      <c r="J129" s="8"/>
    </row>
    <row r="130" spans="1:10" x14ac:dyDescent="0.2">
      <c r="A130" s="81" t="s">
        <v>739</v>
      </c>
      <c r="B130" s="23" t="s">
        <v>533</v>
      </c>
      <c r="C130" s="111" t="s">
        <v>92</v>
      </c>
      <c r="D130" s="111">
        <f>'Schedule No. 3.1'!E130</f>
        <v>5</v>
      </c>
      <c r="E130" s="80"/>
      <c r="F130" s="80"/>
      <c r="G130" s="80"/>
      <c r="H130" s="80"/>
      <c r="I130" s="80"/>
      <c r="J130" s="8"/>
    </row>
    <row r="131" spans="1:10" x14ac:dyDescent="0.2">
      <c r="A131" s="81" t="s">
        <v>835</v>
      </c>
      <c r="B131" s="23" t="s">
        <v>743</v>
      </c>
      <c r="C131" s="111" t="s">
        <v>92</v>
      </c>
      <c r="D131" s="111">
        <f>'Schedule No. 3.1'!E131</f>
        <v>7</v>
      </c>
      <c r="E131" s="80"/>
      <c r="F131" s="80"/>
      <c r="G131" s="80"/>
      <c r="H131" s="80"/>
      <c r="I131" s="80"/>
      <c r="J131" s="8"/>
    </row>
    <row r="132" spans="1:10" x14ac:dyDescent="0.2">
      <c r="A132" s="81" t="s">
        <v>836</v>
      </c>
      <c r="B132" s="23" t="s">
        <v>744</v>
      </c>
      <c r="C132" s="111" t="s">
        <v>92</v>
      </c>
      <c r="D132" s="111">
        <f>'Schedule No. 3.1'!E132</f>
        <v>7</v>
      </c>
      <c r="E132" s="80"/>
      <c r="F132" s="80"/>
      <c r="G132" s="80"/>
      <c r="H132" s="80"/>
      <c r="I132" s="80"/>
      <c r="J132" s="8"/>
    </row>
    <row r="133" spans="1:10" x14ac:dyDescent="0.2">
      <c r="A133" s="81" t="s">
        <v>837</v>
      </c>
      <c r="B133" s="23" t="s">
        <v>745</v>
      </c>
      <c r="C133" s="111" t="s">
        <v>58</v>
      </c>
      <c r="D133" s="111">
        <f>'Schedule No. 3.1'!E133</f>
        <v>7</v>
      </c>
      <c r="E133" s="80"/>
      <c r="F133" s="80"/>
      <c r="G133" s="80"/>
      <c r="H133" s="80"/>
      <c r="I133" s="80"/>
      <c r="J133" s="8"/>
    </row>
    <row r="134" spans="1:10" x14ac:dyDescent="0.2">
      <c r="A134" s="81" t="s">
        <v>838</v>
      </c>
      <c r="B134" s="23" t="s">
        <v>434</v>
      </c>
      <c r="C134" s="111" t="s">
        <v>92</v>
      </c>
      <c r="D134" s="111">
        <f>'Schedule No. 3.1'!E134</f>
        <v>3</v>
      </c>
      <c r="E134" s="80"/>
      <c r="F134" s="80"/>
      <c r="G134" s="113"/>
      <c r="H134" s="113"/>
      <c r="I134" s="80"/>
      <c r="J134" s="8"/>
    </row>
    <row r="135" spans="1:10" x14ac:dyDescent="0.2">
      <c r="A135" s="81" t="s">
        <v>839</v>
      </c>
      <c r="B135" s="23" t="s">
        <v>746</v>
      </c>
      <c r="C135" s="111" t="s">
        <v>92</v>
      </c>
      <c r="D135" s="111">
        <f>'Schedule No. 3.1'!E135</f>
        <v>10</v>
      </c>
      <c r="E135" s="80"/>
      <c r="F135" s="80"/>
      <c r="G135" s="113"/>
      <c r="H135" s="113"/>
      <c r="I135" s="80"/>
      <c r="J135" s="8"/>
    </row>
    <row r="136" spans="1:10" x14ac:dyDescent="0.2">
      <c r="A136" s="81" t="s">
        <v>840</v>
      </c>
      <c r="B136" s="23" t="s">
        <v>747</v>
      </c>
      <c r="C136" s="111" t="s">
        <v>92</v>
      </c>
      <c r="D136" s="111">
        <f>'Schedule No. 3.1'!E136</f>
        <v>10</v>
      </c>
      <c r="E136" s="80"/>
      <c r="F136" s="80"/>
      <c r="G136" s="80"/>
      <c r="H136" s="80"/>
      <c r="I136" s="80"/>
      <c r="J136" s="8"/>
    </row>
    <row r="137" spans="1:10" x14ac:dyDescent="0.2">
      <c r="A137" s="81" t="s">
        <v>841</v>
      </c>
      <c r="B137" s="23" t="s">
        <v>748</v>
      </c>
      <c r="C137" s="111" t="s">
        <v>92</v>
      </c>
      <c r="D137" s="111">
        <f>'Schedule No. 3.1'!E137</f>
        <v>15</v>
      </c>
      <c r="E137" s="80"/>
      <c r="F137" s="80"/>
      <c r="G137" s="80"/>
      <c r="H137" s="80"/>
      <c r="I137" s="80"/>
      <c r="J137" s="8"/>
    </row>
    <row r="138" spans="1:10" x14ac:dyDescent="0.2">
      <c r="A138" s="81" t="s">
        <v>842</v>
      </c>
      <c r="B138" s="23" t="s">
        <v>435</v>
      </c>
      <c r="C138" s="111" t="s">
        <v>58</v>
      </c>
      <c r="D138" s="111">
        <f>'Schedule No. 3.1'!E138</f>
        <v>10</v>
      </c>
      <c r="E138" s="80"/>
      <c r="F138" s="80"/>
      <c r="G138" s="80"/>
      <c r="H138" s="80"/>
      <c r="I138" s="80"/>
      <c r="J138" s="8"/>
    </row>
    <row r="139" spans="1:10" x14ac:dyDescent="0.2">
      <c r="A139" s="81" t="s">
        <v>843</v>
      </c>
      <c r="B139" s="23" t="s">
        <v>436</v>
      </c>
      <c r="C139" s="111" t="s">
        <v>92</v>
      </c>
      <c r="D139" s="111">
        <f>'Schedule No. 3.1'!E139</f>
        <v>12</v>
      </c>
      <c r="E139" s="80"/>
      <c r="F139" s="80"/>
      <c r="G139" s="80"/>
      <c r="H139" s="80"/>
      <c r="I139" s="80"/>
      <c r="J139" s="8"/>
    </row>
    <row r="140" spans="1:10" x14ac:dyDescent="0.2">
      <c r="A140" s="81" t="s">
        <v>844</v>
      </c>
      <c r="B140" s="23" t="s">
        <v>437</v>
      </c>
      <c r="C140" s="111" t="s">
        <v>92</v>
      </c>
      <c r="D140" s="111">
        <f>'Schedule No. 3.1'!E140</f>
        <v>12</v>
      </c>
      <c r="E140" s="80"/>
      <c r="F140" s="80"/>
      <c r="G140" s="80"/>
      <c r="H140" s="80"/>
      <c r="I140" s="80"/>
      <c r="J140" s="8"/>
    </row>
    <row r="141" spans="1:10" x14ac:dyDescent="0.2">
      <c r="A141" s="81" t="s">
        <v>845</v>
      </c>
      <c r="B141" s="23" t="s">
        <v>438</v>
      </c>
      <c r="C141" s="111" t="s">
        <v>92</v>
      </c>
      <c r="D141" s="111">
        <f>'Schedule No. 3.1'!E141</f>
        <v>15</v>
      </c>
      <c r="E141" s="80"/>
      <c r="F141" s="80"/>
      <c r="G141" s="80"/>
      <c r="H141" s="80"/>
      <c r="I141" s="80"/>
      <c r="J141" s="8"/>
    </row>
    <row r="142" spans="1:10" ht="18" customHeight="1" x14ac:dyDescent="0.2">
      <c r="A142" s="112">
        <v>8.3000000000000007</v>
      </c>
      <c r="B142" s="106" t="s">
        <v>268</v>
      </c>
      <c r="C142" s="111" t="s">
        <v>92</v>
      </c>
      <c r="D142" s="111">
        <f>'Schedule No. 3.1'!E142</f>
        <v>1</v>
      </c>
      <c r="E142" s="80"/>
      <c r="F142" s="80"/>
      <c r="G142" s="80"/>
      <c r="H142" s="80"/>
      <c r="I142" s="80"/>
      <c r="J142" s="8"/>
    </row>
    <row r="143" spans="1:10" ht="43.25" customHeight="1" x14ac:dyDescent="0.2">
      <c r="A143" s="112">
        <v>8.4</v>
      </c>
      <c r="B143" s="106" t="s">
        <v>269</v>
      </c>
      <c r="C143" s="111" t="s">
        <v>92</v>
      </c>
      <c r="D143" s="111">
        <f>'Schedule No. 3.1'!E143</f>
        <v>2</v>
      </c>
      <c r="E143" s="80"/>
      <c r="F143" s="80"/>
      <c r="G143" s="80"/>
      <c r="H143" s="80"/>
      <c r="I143" s="80"/>
      <c r="J143" s="8"/>
    </row>
    <row r="144" spans="1:10" ht="15.75" customHeight="1" x14ac:dyDescent="0.2">
      <c r="A144" s="311" t="s">
        <v>195</v>
      </c>
      <c r="B144" s="312"/>
      <c r="C144" s="312"/>
      <c r="D144" s="312"/>
      <c r="E144" s="313"/>
      <c r="F144" s="112"/>
      <c r="G144" s="80"/>
      <c r="H144" s="80"/>
      <c r="I144" s="80"/>
      <c r="J144" s="8"/>
    </row>
    <row r="145" spans="1:8" ht="16" thickBot="1" x14ac:dyDescent="0.25">
      <c r="D145"/>
      <c r="G145" s="80"/>
      <c r="H145" s="80"/>
    </row>
    <row r="146" spans="1:8" x14ac:dyDescent="0.2">
      <c r="E146" s="13"/>
      <c r="F146" s="47"/>
      <c r="G146" s="80"/>
      <c r="H146" s="80"/>
    </row>
    <row r="147" spans="1:8" x14ac:dyDescent="0.2">
      <c r="E147" s="15" t="s">
        <v>181</v>
      </c>
      <c r="F147" s="34"/>
      <c r="G147" s="80"/>
      <c r="H147" s="80"/>
    </row>
    <row r="148" spans="1:8" x14ac:dyDescent="0.2">
      <c r="E148" s="17"/>
      <c r="F148" s="48"/>
      <c r="G148" s="80"/>
      <c r="H148" s="80"/>
    </row>
    <row r="149" spans="1:8" x14ac:dyDescent="0.2">
      <c r="E149" s="15" t="s">
        <v>182</v>
      </c>
      <c r="F149" s="34"/>
      <c r="G149" s="80"/>
      <c r="H149" s="80"/>
    </row>
    <row r="150" spans="1:8" ht="16" thickBot="1" x14ac:dyDescent="0.25">
      <c r="E150" s="19"/>
      <c r="F150" s="49"/>
      <c r="G150" s="80"/>
      <c r="H150" s="80"/>
    </row>
    <row r="151" spans="1:8" ht="22.5" customHeight="1" x14ac:dyDescent="0.2">
      <c r="B151" s="322" t="s">
        <v>93</v>
      </c>
      <c r="C151" s="322"/>
      <c r="D151" s="322"/>
      <c r="E151" s="322"/>
      <c r="F151" s="50"/>
      <c r="G151" s="80"/>
      <c r="H151" s="80"/>
    </row>
    <row r="152" spans="1:8" ht="15" customHeight="1" x14ac:dyDescent="0.2">
      <c r="B152" s="322" t="s">
        <v>94</v>
      </c>
      <c r="C152" s="322"/>
      <c r="D152" s="322"/>
      <c r="E152" s="322"/>
      <c r="F152" s="50"/>
      <c r="G152" s="80"/>
      <c r="H152" s="80"/>
    </row>
    <row r="153" spans="1:8" ht="27.75" customHeight="1" x14ac:dyDescent="0.2">
      <c r="B153" s="323" t="s">
        <v>95</v>
      </c>
      <c r="C153" s="323"/>
      <c r="D153" s="323"/>
      <c r="E153" s="323"/>
      <c r="F153" s="51"/>
      <c r="G153" s="80"/>
      <c r="H153" s="80"/>
    </row>
    <row r="154" spans="1:8" ht="14.75" customHeight="1" x14ac:dyDescent="0.2">
      <c r="B154" s="324"/>
      <c r="C154" s="324"/>
      <c r="D154" s="324"/>
      <c r="E154" s="52"/>
      <c r="F154" s="52"/>
      <c r="G154" s="113"/>
      <c r="H154" s="113"/>
    </row>
    <row r="155" spans="1:8" x14ac:dyDescent="0.2">
      <c r="A155" s="53" t="s">
        <v>183</v>
      </c>
      <c r="B155" s="48"/>
      <c r="C155" s="54"/>
      <c r="D155" s="55"/>
      <c r="E155" s="48"/>
      <c r="F155" s="48"/>
      <c r="G155" s="106"/>
      <c r="H155" s="106"/>
    </row>
    <row r="156" spans="1:8" x14ac:dyDescent="0.2">
      <c r="A156" s="56" t="s">
        <v>184</v>
      </c>
      <c r="B156" s="57" t="s">
        <v>185</v>
      </c>
      <c r="C156" s="319" t="s">
        <v>187</v>
      </c>
      <c r="D156" s="320"/>
      <c r="E156" s="320"/>
      <c r="F156" s="320"/>
      <c r="G156" s="80"/>
      <c r="H156" s="80"/>
    </row>
    <row r="157" spans="1:8" x14ac:dyDescent="0.2">
      <c r="A157" s="58"/>
      <c r="B157" s="59"/>
      <c r="C157" s="60"/>
      <c r="D157" s="61"/>
      <c r="E157" s="62"/>
      <c r="F157" s="62"/>
      <c r="G157" s="240"/>
      <c r="H157" s="240"/>
    </row>
    <row r="158" spans="1:8" x14ac:dyDescent="0.2">
      <c r="A158" s="64"/>
      <c r="B158" s="65"/>
      <c r="C158" s="66"/>
      <c r="D158" s="67"/>
      <c r="E158" s="68"/>
      <c r="F158" s="68"/>
      <c r="G158" s="242"/>
      <c r="H158" s="242"/>
    </row>
    <row r="159" spans="1:8" x14ac:dyDescent="0.2">
      <c r="A159" s="64"/>
      <c r="B159" s="65"/>
      <c r="C159" s="66"/>
      <c r="D159" s="67"/>
      <c r="E159" s="68"/>
      <c r="F159" s="68"/>
      <c r="G159" s="242"/>
      <c r="H159" s="242"/>
    </row>
    <row r="160" spans="1:8" x14ac:dyDescent="0.2">
      <c r="A160" s="70"/>
      <c r="B160" s="71"/>
      <c r="C160" s="72"/>
      <c r="D160" s="73"/>
      <c r="E160" s="74"/>
      <c r="F160" s="74"/>
      <c r="G160" s="242"/>
      <c r="H160" s="242"/>
    </row>
    <row r="161" spans="7:8" x14ac:dyDescent="0.2">
      <c r="G161" s="242"/>
      <c r="H161" s="242"/>
    </row>
    <row r="162" spans="7:8" x14ac:dyDescent="0.2">
      <c r="G162" s="242"/>
      <c r="H162" s="242"/>
    </row>
    <row r="163" spans="7:8" x14ac:dyDescent="0.2">
      <c r="G163" s="242"/>
      <c r="H163" s="242"/>
    </row>
    <row r="164" spans="7:8" x14ac:dyDescent="0.2">
      <c r="G164" s="242"/>
      <c r="H164" s="242"/>
    </row>
    <row r="165" spans="7:8" x14ac:dyDescent="0.2">
      <c r="G165" s="242"/>
      <c r="H165" s="242"/>
    </row>
    <row r="166" spans="7:8" x14ac:dyDescent="0.2">
      <c r="G166" s="242"/>
      <c r="H166" s="242"/>
    </row>
    <row r="167" spans="7:8" x14ac:dyDescent="0.2">
      <c r="G167" s="242"/>
      <c r="H167" s="242"/>
    </row>
    <row r="168" spans="7:8" x14ac:dyDescent="0.2">
      <c r="G168" s="242"/>
      <c r="H168" s="242"/>
    </row>
    <row r="169" spans="7:8" x14ac:dyDescent="0.2">
      <c r="G169" s="242"/>
      <c r="H169" s="242"/>
    </row>
    <row r="170" spans="7:8" x14ac:dyDescent="0.2">
      <c r="G170" s="242"/>
      <c r="H170" s="242"/>
    </row>
    <row r="171" spans="7:8" x14ac:dyDescent="0.2">
      <c r="G171" s="242"/>
      <c r="H171" s="242"/>
    </row>
    <row r="172" spans="7:8" x14ac:dyDescent="0.2">
      <c r="G172" s="242"/>
      <c r="H172" s="242"/>
    </row>
    <row r="173" spans="7:8" x14ac:dyDescent="0.2">
      <c r="G173" s="242"/>
      <c r="H173" s="242"/>
    </row>
    <row r="174" spans="7:8" x14ac:dyDescent="0.2">
      <c r="G174" s="242"/>
      <c r="H174" s="242"/>
    </row>
    <row r="175" spans="7:8" x14ac:dyDescent="0.2">
      <c r="G175" s="242"/>
      <c r="H175" s="242"/>
    </row>
    <row r="176" spans="7:8" x14ac:dyDescent="0.2">
      <c r="G176" s="242"/>
      <c r="H176" s="242"/>
    </row>
    <row r="177" spans="7:8" x14ac:dyDescent="0.2">
      <c r="G177" s="242"/>
      <c r="H177" s="242"/>
    </row>
    <row r="178" spans="7:8" x14ac:dyDescent="0.2">
      <c r="G178" s="242"/>
      <c r="H178" s="242"/>
    </row>
    <row r="179" spans="7:8" x14ac:dyDescent="0.2">
      <c r="G179" s="242"/>
      <c r="H179" s="242"/>
    </row>
    <row r="180" spans="7:8" x14ac:dyDescent="0.2">
      <c r="G180" s="242"/>
      <c r="H180" s="242"/>
    </row>
    <row r="181" spans="7:8" x14ac:dyDescent="0.2">
      <c r="G181" s="190"/>
      <c r="H181" s="190"/>
    </row>
    <row r="184" spans="7:8" x14ac:dyDescent="0.2">
      <c r="G184" s="34"/>
      <c r="H184" s="34"/>
    </row>
    <row r="185" spans="7:8" x14ac:dyDescent="0.2">
      <c r="G185" s="48"/>
      <c r="H185" s="48"/>
    </row>
    <row r="186" spans="7:8" x14ac:dyDescent="0.2">
      <c r="G186" s="34"/>
      <c r="H186" s="34"/>
    </row>
    <row r="187" spans="7:8" x14ac:dyDescent="0.2">
      <c r="G187" s="34"/>
      <c r="H187" s="34"/>
    </row>
    <row r="188" spans="7:8" x14ac:dyDescent="0.2">
      <c r="G188" s="50"/>
      <c r="H188" s="50"/>
    </row>
    <row r="189" spans="7:8" x14ac:dyDescent="0.2">
      <c r="G189" s="50"/>
      <c r="H189" s="50"/>
    </row>
    <row r="190" spans="7:8" x14ac:dyDescent="0.2">
      <c r="G190" s="51"/>
      <c r="H190" s="51"/>
    </row>
    <row r="191" spans="7:8" x14ac:dyDescent="0.2">
      <c r="G191" s="52"/>
      <c r="H191" s="52"/>
    </row>
    <row r="192" spans="7:8" x14ac:dyDescent="0.2">
      <c r="G192" s="48"/>
      <c r="H192" s="48"/>
    </row>
    <row r="193" spans="7:8" x14ac:dyDescent="0.2">
      <c r="G193" s="55"/>
      <c r="H193" s="55"/>
    </row>
    <row r="194" spans="7:8" x14ac:dyDescent="0.2">
      <c r="G194" s="48"/>
      <c r="H194" s="48"/>
    </row>
    <row r="195" spans="7:8" x14ac:dyDescent="0.2">
      <c r="G195" s="48"/>
      <c r="H195" s="48"/>
    </row>
    <row r="196" spans="7:8" x14ac:dyDescent="0.2">
      <c r="G196" s="48"/>
      <c r="H196" s="48"/>
    </row>
    <row r="197" spans="7:8" x14ac:dyDescent="0.2">
      <c r="G197" s="48"/>
      <c r="H197" s="48"/>
    </row>
  </sheetData>
  <mergeCells count="26">
    <mergeCell ref="A1:I1"/>
    <mergeCell ref="A2:I2"/>
    <mergeCell ref="A3:A5"/>
    <mergeCell ref="B3:B5"/>
    <mergeCell ref="C3:C5"/>
    <mergeCell ref="D3:D5"/>
    <mergeCell ref="E3:F4"/>
    <mergeCell ref="I3:I4"/>
    <mergeCell ref="G3:H4"/>
    <mergeCell ref="A144:E144"/>
    <mergeCell ref="A7:I7"/>
    <mergeCell ref="A8:I8"/>
    <mergeCell ref="B76:C76"/>
    <mergeCell ref="B81:F81"/>
    <mergeCell ref="A83:A84"/>
    <mergeCell ref="A85:A86"/>
    <mergeCell ref="A87:A88"/>
    <mergeCell ref="A89:A90"/>
    <mergeCell ref="A91:A92"/>
    <mergeCell ref="A93:A94"/>
    <mergeCell ref="B103:E103"/>
    <mergeCell ref="B151:E151"/>
    <mergeCell ref="B152:E152"/>
    <mergeCell ref="B153:E153"/>
    <mergeCell ref="B154:D154"/>
    <mergeCell ref="C156:F156"/>
  </mergeCells>
  <phoneticPr fontId="23" type="noConversion"/>
  <printOptions horizontalCentered="1"/>
  <pageMargins left="0.7" right="0.7" top="1" bottom="0.5" header="0.7" footer="0.3"/>
  <pageSetup paperSize="9" scale="75" fitToHeight="0" orientation="landscape" r:id="rId1"/>
  <headerFooter>
    <oddFooter>&amp;C&amp;"Calibri,Regular"&amp;K000000C2.3-&amp;P</oddFooter>
  </headerFooter>
  <rowBreaks count="1" manualBreakCount="1">
    <brk id="126"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88"/>
  <sheetViews>
    <sheetView zoomScale="110" zoomScaleNormal="110" zoomScaleSheetLayoutView="160" zoomScalePageLayoutView="90" workbookViewId="0">
      <selection sqref="A1:I1"/>
    </sheetView>
  </sheetViews>
  <sheetFormatPr baseColWidth="10" defaultColWidth="8.6640625" defaultRowHeight="15" x14ac:dyDescent="0.2"/>
  <cols>
    <col min="1" max="1" width="14.33203125" customWidth="1"/>
    <col min="2" max="2" width="49" customWidth="1"/>
    <col min="3" max="3" width="12.6640625" customWidth="1"/>
    <col min="4" max="4" width="8.6640625" customWidth="1"/>
    <col min="5" max="5" width="9.33203125" style="46" customWidth="1"/>
    <col min="6" max="6" width="14.33203125" customWidth="1"/>
    <col min="7" max="7" width="7.33203125" customWidth="1"/>
    <col min="8" max="8" width="13.5" customWidth="1"/>
    <col min="9" max="9" width="16.33203125" customWidth="1"/>
    <col min="10" max="10" width="18.6640625" customWidth="1"/>
  </cols>
  <sheetData>
    <row r="1" spans="1:10" ht="74.25" customHeight="1" thickBot="1" x14ac:dyDescent="0.25">
      <c r="A1" s="285" t="s">
        <v>846</v>
      </c>
      <c r="B1" s="286"/>
      <c r="C1" s="286"/>
      <c r="D1" s="286"/>
      <c r="E1" s="286"/>
      <c r="F1" s="286"/>
      <c r="G1" s="286"/>
      <c r="H1" s="286"/>
      <c r="I1" s="287"/>
      <c r="J1" s="35"/>
    </row>
    <row r="2" spans="1:10" ht="40.5" customHeight="1" thickBot="1" x14ac:dyDescent="0.25">
      <c r="A2" s="340" t="s">
        <v>695</v>
      </c>
      <c r="B2" s="341"/>
      <c r="C2" s="341"/>
      <c r="D2" s="341"/>
      <c r="E2" s="341"/>
      <c r="F2" s="341"/>
      <c r="G2" s="341"/>
      <c r="H2" s="341"/>
      <c r="I2" s="342"/>
      <c r="J2" s="35"/>
    </row>
    <row r="3" spans="1:10" ht="15" customHeight="1" x14ac:dyDescent="0.2">
      <c r="A3" s="343" t="s">
        <v>0</v>
      </c>
      <c r="B3" s="346" t="s">
        <v>1</v>
      </c>
      <c r="C3" s="346" t="s">
        <v>179</v>
      </c>
      <c r="D3" s="346" t="s">
        <v>2</v>
      </c>
      <c r="E3" s="346" t="s">
        <v>3</v>
      </c>
      <c r="F3" s="349" t="s">
        <v>4</v>
      </c>
      <c r="G3" s="350"/>
      <c r="H3" s="346" t="s">
        <v>5</v>
      </c>
      <c r="I3" s="353" t="s">
        <v>191</v>
      </c>
      <c r="J3" s="36"/>
    </row>
    <row r="4" spans="1:10" ht="18.75" customHeight="1" thickBot="1" x14ac:dyDescent="0.25">
      <c r="A4" s="344"/>
      <c r="B4" s="347"/>
      <c r="C4" s="347"/>
      <c r="D4" s="347"/>
      <c r="E4" s="347"/>
      <c r="F4" s="351"/>
      <c r="G4" s="352"/>
      <c r="H4" s="348"/>
      <c r="I4" s="354"/>
      <c r="J4" s="36"/>
    </row>
    <row r="5" spans="1:10" ht="35.25" customHeight="1" thickBot="1" x14ac:dyDescent="0.25">
      <c r="A5" s="345"/>
      <c r="B5" s="348"/>
      <c r="C5" s="348"/>
      <c r="D5" s="348"/>
      <c r="E5" s="348"/>
      <c r="F5" s="244" t="s">
        <v>190</v>
      </c>
      <c r="G5" s="245" t="s">
        <v>193</v>
      </c>
      <c r="H5" s="244" t="s">
        <v>192</v>
      </c>
      <c r="I5" s="246" t="s">
        <v>189</v>
      </c>
      <c r="J5" s="36"/>
    </row>
    <row r="6" spans="1:10" x14ac:dyDescent="0.2">
      <c r="A6" s="247">
        <v>1</v>
      </c>
      <c r="B6" s="245">
        <v>2</v>
      </c>
      <c r="C6" s="245" t="s">
        <v>8</v>
      </c>
      <c r="D6" s="245">
        <v>4</v>
      </c>
      <c r="E6" s="245">
        <v>5</v>
      </c>
      <c r="F6" s="248">
        <v>6</v>
      </c>
      <c r="G6" s="249">
        <v>7</v>
      </c>
      <c r="H6" s="248" t="s">
        <v>194</v>
      </c>
      <c r="I6" s="249">
        <v>9</v>
      </c>
      <c r="J6" s="36"/>
    </row>
    <row r="7" spans="1:10" ht="17" customHeight="1" x14ac:dyDescent="0.2">
      <c r="A7" s="356" t="s">
        <v>829</v>
      </c>
      <c r="B7" s="357"/>
      <c r="C7" s="357"/>
      <c r="D7" s="357"/>
      <c r="E7" s="357"/>
      <c r="F7" s="357"/>
      <c r="G7" s="357"/>
      <c r="H7" s="357"/>
      <c r="I7" s="358"/>
      <c r="J7" s="37"/>
    </row>
    <row r="8" spans="1:10" ht="41.5" customHeight="1" x14ac:dyDescent="0.2">
      <c r="A8" s="359" t="s">
        <v>390</v>
      </c>
      <c r="B8" s="360"/>
      <c r="C8" s="360"/>
      <c r="D8" s="360"/>
      <c r="E8" s="360"/>
      <c r="F8" s="360"/>
      <c r="G8" s="360"/>
      <c r="H8" s="360"/>
      <c r="I8" s="361"/>
      <c r="J8" s="37"/>
    </row>
    <row r="9" spans="1:10" ht="31.25" customHeight="1" x14ac:dyDescent="0.2">
      <c r="A9" s="111">
        <v>1</v>
      </c>
      <c r="B9" s="327" t="s">
        <v>439</v>
      </c>
      <c r="C9" s="327"/>
      <c r="D9" s="327"/>
      <c r="E9" s="327"/>
      <c r="F9" s="327"/>
      <c r="G9" s="327"/>
      <c r="H9" s="327"/>
      <c r="I9" s="327"/>
      <c r="J9" s="38"/>
    </row>
    <row r="10" spans="1:10" x14ac:dyDescent="0.2">
      <c r="A10" s="87">
        <v>1.1000000000000001</v>
      </c>
      <c r="B10" s="88" t="s">
        <v>440</v>
      </c>
      <c r="C10" s="89"/>
      <c r="D10" s="90"/>
      <c r="E10" s="89"/>
      <c r="F10" s="91"/>
      <c r="G10" s="91"/>
      <c r="H10" s="91"/>
      <c r="I10" s="80"/>
      <c r="J10" s="8"/>
    </row>
    <row r="11" spans="1:10" x14ac:dyDescent="0.2">
      <c r="A11" s="92" t="s">
        <v>9</v>
      </c>
      <c r="B11" s="93" t="s">
        <v>441</v>
      </c>
      <c r="C11" s="92"/>
      <c r="D11" s="92" t="s">
        <v>92</v>
      </c>
      <c r="E11" s="94">
        <v>1</v>
      </c>
      <c r="F11" s="94"/>
      <c r="G11" s="91"/>
      <c r="H11" s="91"/>
      <c r="I11" s="113"/>
      <c r="J11" s="8"/>
    </row>
    <row r="12" spans="1:10" x14ac:dyDescent="0.2">
      <c r="A12" s="92" t="s">
        <v>10</v>
      </c>
      <c r="B12" s="93" t="s">
        <v>442</v>
      </c>
      <c r="C12" s="92"/>
      <c r="D12" s="92" t="s">
        <v>92</v>
      </c>
      <c r="E12" s="94">
        <v>1</v>
      </c>
      <c r="F12" s="94"/>
      <c r="G12" s="91"/>
      <c r="H12" s="91"/>
      <c r="I12" s="80"/>
      <c r="J12" s="8"/>
    </row>
    <row r="13" spans="1:10" ht="25.25" customHeight="1" x14ac:dyDescent="0.2">
      <c r="A13" s="95">
        <v>2</v>
      </c>
      <c r="B13" s="355" t="s">
        <v>443</v>
      </c>
      <c r="C13" s="355"/>
      <c r="D13" s="355"/>
      <c r="E13" s="355"/>
      <c r="F13" s="355"/>
      <c r="G13" s="355"/>
      <c r="H13" s="355"/>
      <c r="I13" s="355"/>
      <c r="J13" s="8"/>
    </row>
    <row r="14" spans="1:10" x14ac:dyDescent="0.2">
      <c r="A14" s="87">
        <v>2.1</v>
      </c>
      <c r="B14" s="88" t="s">
        <v>444</v>
      </c>
      <c r="C14" s="96"/>
      <c r="D14" s="96"/>
      <c r="E14" s="96"/>
      <c r="F14" s="96"/>
      <c r="G14" s="96"/>
      <c r="H14" s="96"/>
      <c r="I14" s="96"/>
      <c r="J14" s="8"/>
    </row>
    <row r="15" spans="1:10" x14ac:dyDescent="0.2">
      <c r="A15" s="92" t="s">
        <v>65</v>
      </c>
      <c r="B15" s="97" t="s">
        <v>445</v>
      </c>
      <c r="C15" s="92"/>
      <c r="D15" s="92" t="s">
        <v>92</v>
      </c>
      <c r="E15" s="94">
        <v>1</v>
      </c>
      <c r="F15" s="94"/>
      <c r="G15" s="96"/>
      <c r="H15" s="96"/>
      <c r="I15" s="96"/>
      <c r="J15" s="8"/>
    </row>
    <row r="16" spans="1:10" x14ac:dyDescent="0.2">
      <c r="A16" s="87">
        <v>2.2000000000000002</v>
      </c>
      <c r="B16" s="98" t="s">
        <v>446</v>
      </c>
      <c r="C16" s="96"/>
      <c r="D16" s="96"/>
      <c r="E16" s="96"/>
      <c r="F16" s="96"/>
      <c r="G16" s="96"/>
      <c r="H16" s="96"/>
      <c r="I16" s="96"/>
      <c r="J16" s="8"/>
    </row>
    <row r="17" spans="1:10" x14ac:dyDescent="0.2">
      <c r="A17" s="92" t="s">
        <v>112</v>
      </c>
      <c r="B17" s="99" t="s">
        <v>447</v>
      </c>
      <c r="C17" s="96"/>
      <c r="D17" s="92" t="s">
        <v>92</v>
      </c>
      <c r="E17" s="94">
        <v>1</v>
      </c>
      <c r="F17" s="94"/>
      <c r="G17" s="96"/>
      <c r="H17" s="96"/>
      <c r="I17" s="96"/>
      <c r="J17" s="8"/>
    </row>
    <row r="18" spans="1:10" x14ac:dyDescent="0.2">
      <c r="A18" s="95">
        <v>2.2999999999999998</v>
      </c>
      <c r="B18" s="98" t="s">
        <v>448</v>
      </c>
      <c r="C18" s="96"/>
      <c r="D18" s="92"/>
      <c r="E18" s="96"/>
      <c r="F18" s="96"/>
      <c r="G18" s="96"/>
      <c r="H18" s="96"/>
      <c r="I18" s="96"/>
      <c r="J18" s="8"/>
    </row>
    <row r="19" spans="1:10" x14ac:dyDescent="0.2">
      <c r="A19" s="92" t="s">
        <v>142</v>
      </c>
      <c r="B19" s="99" t="s">
        <v>449</v>
      </c>
      <c r="C19" s="96"/>
      <c r="D19" s="92" t="s">
        <v>92</v>
      </c>
      <c r="E19" s="94">
        <v>2</v>
      </c>
      <c r="F19" s="94"/>
      <c r="G19" s="96"/>
      <c r="H19" s="96"/>
      <c r="I19" s="96"/>
      <c r="J19" s="8"/>
    </row>
    <row r="20" spans="1:10" x14ac:dyDescent="0.2">
      <c r="A20" s="87">
        <v>2.4</v>
      </c>
      <c r="B20" s="88" t="s">
        <v>450</v>
      </c>
      <c r="C20" s="96"/>
      <c r="D20" s="96"/>
      <c r="E20" s="96"/>
      <c r="F20" s="96"/>
      <c r="G20" s="96"/>
      <c r="H20" s="96"/>
      <c r="I20" s="96"/>
      <c r="J20" s="8"/>
    </row>
    <row r="21" spans="1:10" x14ac:dyDescent="0.2">
      <c r="A21" s="92" t="s">
        <v>147</v>
      </c>
      <c r="B21" s="93" t="s">
        <v>451</v>
      </c>
      <c r="C21" s="92"/>
      <c r="D21" s="92" t="s">
        <v>92</v>
      </c>
      <c r="E21" s="94">
        <v>3</v>
      </c>
      <c r="F21" s="94"/>
      <c r="G21" s="91"/>
      <c r="H21" s="91"/>
      <c r="I21" s="80"/>
      <c r="J21" s="8"/>
    </row>
    <row r="22" spans="1:10" x14ac:dyDescent="0.2">
      <c r="A22" s="87">
        <v>3</v>
      </c>
      <c r="B22" s="100" t="s">
        <v>452</v>
      </c>
      <c r="C22" s="92"/>
      <c r="D22" s="92"/>
      <c r="E22" s="94"/>
      <c r="F22" s="91"/>
      <c r="G22" s="91"/>
      <c r="H22" s="91"/>
      <c r="I22" s="80"/>
      <c r="J22" s="8"/>
    </row>
    <row r="23" spans="1:10" ht="24" x14ac:dyDescent="0.2">
      <c r="A23" s="92">
        <v>3.1</v>
      </c>
      <c r="B23" s="93" t="s">
        <v>453</v>
      </c>
      <c r="C23" s="87"/>
      <c r="D23" s="94" t="s">
        <v>39</v>
      </c>
      <c r="E23" s="92">
        <v>4</v>
      </c>
      <c r="F23" s="101"/>
      <c r="G23" s="101"/>
      <c r="H23" s="101"/>
      <c r="I23" s="80"/>
      <c r="J23" s="8"/>
    </row>
    <row r="24" spans="1:10" x14ac:dyDescent="0.2">
      <c r="A24" s="112">
        <v>4</v>
      </c>
      <c r="B24" s="179" t="s">
        <v>40</v>
      </c>
      <c r="C24" s="179"/>
      <c r="D24" s="179"/>
      <c r="E24" s="179"/>
      <c r="F24" s="179"/>
      <c r="G24" s="179"/>
      <c r="H24" s="179"/>
      <c r="I24" s="80"/>
      <c r="J24" s="8"/>
    </row>
    <row r="25" spans="1:10" ht="32.25" customHeight="1" x14ac:dyDescent="0.2">
      <c r="A25" s="111">
        <v>4.0999999999999996</v>
      </c>
      <c r="B25" s="23" t="s">
        <v>467</v>
      </c>
      <c r="C25" s="91"/>
      <c r="D25" s="180" t="s">
        <v>569</v>
      </c>
      <c r="E25" s="180">
        <v>1.55</v>
      </c>
      <c r="F25" s="91"/>
      <c r="G25" s="91"/>
      <c r="H25" s="91"/>
      <c r="I25" s="80"/>
      <c r="J25" s="8"/>
    </row>
    <row r="26" spans="1:10" ht="33" customHeight="1" x14ac:dyDescent="0.2">
      <c r="A26" s="111">
        <v>4.2</v>
      </c>
      <c r="B26" s="23" t="s">
        <v>570</v>
      </c>
      <c r="C26" s="91"/>
      <c r="D26" s="180" t="s">
        <v>569</v>
      </c>
      <c r="E26" s="180">
        <v>1.55</v>
      </c>
      <c r="F26" s="91"/>
      <c r="G26" s="91"/>
      <c r="H26" s="91"/>
      <c r="I26" s="80"/>
      <c r="J26" s="8"/>
    </row>
    <row r="27" spans="1:10" x14ac:dyDescent="0.2">
      <c r="A27" s="112">
        <v>5</v>
      </c>
      <c r="B27" s="179" t="s">
        <v>468</v>
      </c>
      <c r="C27" s="179"/>
      <c r="D27" s="179"/>
      <c r="E27" s="179"/>
      <c r="F27" s="179"/>
      <c r="G27" s="179"/>
      <c r="H27" s="179"/>
      <c r="I27" s="80"/>
      <c r="J27" s="8"/>
    </row>
    <row r="28" spans="1:10" ht="26" x14ac:dyDescent="0.2">
      <c r="A28" s="332">
        <v>5.0999999999999996</v>
      </c>
      <c r="B28" s="102" t="s">
        <v>469</v>
      </c>
      <c r="C28" s="91"/>
      <c r="D28" s="180" t="s">
        <v>41</v>
      </c>
      <c r="E28" s="181">
        <f>(E15)*12</f>
        <v>12</v>
      </c>
      <c r="F28" s="91"/>
      <c r="G28" s="91"/>
      <c r="H28" s="91"/>
      <c r="I28" s="80"/>
      <c r="J28" s="8">
        <f>SUM(E11:E21)</f>
        <v>9</v>
      </c>
    </row>
    <row r="29" spans="1:10" ht="26" x14ac:dyDescent="0.2">
      <c r="A29" s="332"/>
      <c r="B29" s="102" t="s">
        <v>470</v>
      </c>
      <c r="C29" s="91"/>
      <c r="D29" s="180" t="s">
        <v>41</v>
      </c>
      <c r="E29" s="181">
        <f>E28</f>
        <v>12</v>
      </c>
      <c r="F29" s="91"/>
      <c r="G29" s="91"/>
      <c r="H29" s="91"/>
      <c r="I29" s="80"/>
      <c r="J29" s="8"/>
    </row>
    <row r="30" spans="1:10" ht="26" x14ac:dyDescent="0.2">
      <c r="A30" s="332">
        <v>5.2</v>
      </c>
      <c r="B30" s="102" t="s">
        <v>471</v>
      </c>
      <c r="C30" s="91"/>
      <c r="D30" s="180" t="s">
        <v>41</v>
      </c>
      <c r="E30" s="182">
        <f>E11*12+(E17+E19+E21)*24</f>
        <v>156</v>
      </c>
      <c r="F30" s="91"/>
      <c r="G30" s="91"/>
      <c r="H30" s="91"/>
      <c r="I30" s="80"/>
      <c r="J30" s="8"/>
    </row>
    <row r="31" spans="1:10" ht="26" x14ac:dyDescent="0.2">
      <c r="A31" s="332"/>
      <c r="B31" s="102" t="s">
        <v>472</v>
      </c>
      <c r="C31" s="91"/>
      <c r="D31" s="180" t="s">
        <v>41</v>
      </c>
      <c r="E31" s="182">
        <f>E30</f>
        <v>156</v>
      </c>
      <c r="F31" s="91"/>
      <c r="G31" s="91"/>
      <c r="H31" s="91"/>
      <c r="I31" s="80"/>
      <c r="J31" s="8"/>
    </row>
    <row r="32" spans="1:10" ht="26" x14ac:dyDescent="0.2">
      <c r="A32" s="332">
        <v>5.3</v>
      </c>
      <c r="B32" s="102" t="s">
        <v>473</v>
      </c>
      <c r="C32" s="91"/>
      <c r="D32" s="180" t="s">
        <v>41</v>
      </c>
      <c r="E32" s="182">
        <f>E11*6+E19*12+E21*12</f>
        <v>66</v>
      </c>
      <c r="F32" s="91"/>
      <c r="G32" s="91"/>
      <c r="H32" s="91"/>
      <c r="I32" s="80"/>
      <c r="J32" s="8"/>
    </row>
    <row r="33" spans="1:10" ht="26" x14ac:dyDescent="0.2">
      <c r="A33" s="332"/>
      <c r="B33" s="102" t="s">
        <v>474</v>
      </c>
      <c r="C33" s="91"/>
      <c r="D33" s="180" t="s">
        <v>41</v>
      </c>
      <c r="E33" s="182">
        <f>E32</f>
        <v>66</v>
      </c>
      <c r="F33" s="91"/>
      <c r="G33" s="91"/>
      <c r="H33" s="91"/>
      <c r="I33" s="80"/>
      <c r="J33" s="8"/>
    </row>
    <row r="34" spans="1:10" ht="26" x14ac:dyDescent="0.2">
      <c r="A34" s="332">
        <v>5.4</v>
      </c>
      <c r="B34" s="102" t="s">
        <v>475</v>
      </c>
      <c r="C34" s="91"/>
      <c r="D34" s="180" t="s">
        <v>41</v>
      </c>
      <c r="E34" s="180">
        <v>12</v>
      </c>
      <c r="F34" s="91"/>
      <c r="G34" s="91"/>
      <c r="H34" s="91"/>
      <c r="I34" s="80"/>
      <c r="J34" s="8"/>
    </row>
    <row r="35" spans="1:10" ht="26" x14ac:dyDescent="0.2">
      <c r="A35" s="332"/>
      <c r="B35" s="24" t="s">
        <v>477</v>
      </c>
      <c r="C35" s="80"/>
      <c r="D35" s="111" t="s">
        <v>41</v>
      </c>
      <c r="E35" s="111">
        <v>12</v>
      </c>
      <c r="F35" s="80"/>
      <c r="G35" s="80"/>
      <c r="H35" s="80"/>
      <c r="I35" s="80"/>
      <c r="J35" s="8"/>
    </row>
    <row r="36" spans="1:10" ht="26" x14ac:dyDescent="0.2">
      <c r="A36" s="332">
        <v>5.5</v>
      </c>
      <c r="B36" s="24" t="s">
        <v>476</v>
      </c>
      <c r="C36" s="80"/>
      <c r="D36" s="111" t="s">
        <v>41</v>
      </c>
      <c r="E36" s="111">
        <v>12</v>
      </c>
      <c r="F36" s="80"/>
      <c r="G36" s="80"/>
      <c r="H36" s="80"/>
      <c r="I36" s="80"/>
      <c r="J36" s="84"/>
    </row>
    <row r="37" spans="1:10" ht="39" x14ac:dyDescent="0.2">
      <c r="A37" s="332"/>
      <c r="B37" s="24" t="s">
        <v>478</v>
      </c>
      <c r="C37" s="80"/>
      <c r="D37" s="111" t="s">
        <v>41</v>
      </c>
      <c r="E37" s="111">
        <v>12</v>
      </c>
      <c r="F37" s="80"/>
      <c r="G37" s="80"/>
      <c r="H37" s="80"/>
      <c r="I37" s="80"/>
      <c r="J37" s="41"/>
    </row>
    <row r="38" spans="1:10" ht="15" customHeight="1" x14ac:dyDescent="0.2">
      <c r="A38" s="112">
        <v>6</v>
      </c>
      <c r="B38" s="362" t="s">
        <v>46</v>
      </c>
      <c r="C38" s="362"/>
      <c r="D38" s="362"/>
      <c r="E38" s="362"/>
      <c r="F38" s="362"/>
      <c r="G38" s="362"/>
      <c r="H38" s="362"/>
      <c r="I38" s="80"/>
      <c r="J38" s="8"/>
    </row>
    <row r="39" spans="1:10" ht="26" x14ac:dyDescent="0.2">
      <c r="A39" s="111">
        <v>6.1</v>
      </c>
      <c r="B39" s="23" t="s">
        <v>47</v>
      </c>
      <c r="C39" s="80"/>
      <c r="D39" s="111" t="s">
        <v>44</v>
      </c>
      <c r="E39" s="111">
        <f>E15*2</f>
        <v>2</v>
      </c>
      <c r="F39" s="80"/>
      <c r="G39" s="80"/>
      <c r="H39" s="80"/>
      <c r="I39" s="80"/>
      <c r="J39" s="8"/>
    </row>
    <row r="40" spans="1:10" ht="26" x14ac:dyDescent="0.2">
      <c r="A40" s="111">
        <v>6.2</v>
      </c>
      <c r="B40" s="23" t="s">
        <v>48</v>
      </c>
      <c r="C40" s="80"/>
      <c r="D40" s="111" t="s">
        <v>44</v>
      </c>
      <c r="E40" s="111">
        <f>(E11+E15+E19+E21)*4</f>
        <v>28</v>
      </c>
      <c r="F40" s="80"/>
      <c r="G40" s="80"/>
      <c r="H40" s="80"/>
      <c r="I40" s="80"/>
      <c r="J40" s="8"/>
    </row>
    <row r="41" spans="1:10" x14ac:dyDescent="0.2">
      <c r="A41" s="112">
        <v>7</v>
      </c>
      <c r="B41" s="362" t="s">
        <v>49</v>
      </c>
      <c r="C41" s="362"/>
      <c r="D41" s="362"/>
      <c r="E41" s="362"/>
      <c r="F41" s="362"/>
      <c r="G41" s="362"/>
      <c r="H41" s="362"/>
      <c r="I41" s="80"/>
      <c r="J41" s="8"/>
    </row>
    <row r="42" spans="1:10" x14ac:dyDescent="0.2">
      <c r="A42" s="111">
        <v>7.1</v>
      </c>
      <c r="B42" s="23" t="s">
        <v>50</v>
      </c>
      <c r="C42" s="80"/>
      <c r="D42" s="111" t="s">
        <v>51</v>
      </c>
      <c r="E42" s="164">
        <f>6-1</f>
        <v>5</v>
      </c>
      <c r="F42" s="80"/>
      <c r="G42" s="80"/>
      <c r="H42" s="80"/>
      <c r="I42" s="80"/>
      <c r="J42" s="8"/>
    </row>
    <row r="43" spans="1:10" x14ac:dyDescent="0.2">
      <c r="A43" s="111">
        <v>7.2</v>
      </c>
      <c r="B43" s="23" t="s">
        <v>54</v>
      </c>
      <c r="C43" s="80"/>
      <c r="D43" s="111" t="s">
        <v>51</v>
      </c>
      <c r="E43" s="164">
        <f>E42</f>
        <v>5</v>
      </c>
      <c r="F43" s="80"/>
      <c r="G43" s="80"/>
      <c r="H43" s="80"/>
      <c r="I43" s="80"/>
      <c r="J43" s="8"/>
    </row>
    <row r="44" spans="1:10" x14ac:dyDescent="0.2">
      <c r="A44" s="112">
        <v>8</v>
      </c>
      <c r="B44" s="362" t="s">
        <v>56</v>
      </c>
      <c r="C44" s="362"/>
      <c r="D44" s="362"/>
      <c r="E44" s="362"/>
      <c r="F44" s="362"/>
      <c r="G44" s="362"/>
      <c r="H44" s="362"/>
      <c r="I44" s="80"/>
      <c r="J44" s="8"/>
    </row>
    <row r="45" spans="1:10" ht="39" x14ac:dyDescent="0.2">
      <c r="A45" s="111">
        <v>8.1</v>
      </c>
      <c r="B45" s="23" t="s">
        <v>315</v>
      </c>
      <c r="C45" s="80"/>
      <c r="D45" s="111" t="s">
        <v>454</v>
      </c>
      <c r="E45" s="111">
        <v>1</v>
      </c>
      <c r="F45" s="80"/>
      <c r="G45" s="80"/>
      <c r="H45" s="80"/>
      <c r="I45" s="80"/>
      <c r="J45" s="85">
        <f>SUM(E38:E45)</f>
        <v>41</v>
      </c>
    </row>
    <row r="46" spans="1:10" x14ac:dyDescent="0.2">
      <c r="A46" s="111">
        <v>8.1999999999999993</v>
      </c>
      <c r="B46" s="23" t="s">
        <v>317</v>
      </c>
      <c r="C46" s="80"/>
      <c r="D46" s="111" t="s">
        <v>455</v>
      </c>
      <c r="E46" s="111">
        <v>3</v>
      </c>
      <c r="F46" s="80"/>
      <c r="G46" s="80"/>
      <c r="H46" s="80"/>
      <c r="I46" s="80"/>
      <c r="J46" s="83"/>
    </row>
    <row r="47" spans="1:10" ht="26" x14ac:dyDescent="0.2">
      <c r="A47" s="111">
        <v>8.3000000000000007</v>
      </c>
      <c r="B47" s="23" t="s">
        <v>318</v>
      </c>
      <c r="C47" s="80"/>
      <c r="D47" s="111" t="s">
        <v>455</v>
      </c>
      <c r="E47" s="111">
        <f>(E15)*12</f>
        <v>12</v>
      </c>
      <c r="F47" s="80"/>
      <c r="G47" s="80"/>
      <c r="H47" s="80"/>
      <c r="I47" s="80"/>
      <c r="J47" s="8"/>
    </row>
    <row r="48" spans="1:10" x14ac:dyDescent="0.2">
      <c r="A48" s="111">
        <v>8.4</v>
      </c>
      <c r="B48" s="23" t="s">
        <v>316</v>
      </c>
      <c r="C48" s="80"/>
      <c r="D48" s="111" t="s">
        <v>455</v>
      </c>
      <c r="E48" s="111">
        <v>1</v>
      </c>
      <c r="F48" s="80"/>
      <c r="G48" s="80"/>
      <c r="H48" s="80"/>
      <c r="I48" s="80"/>
      <c r="J48" s="8"/>
    </row>
    <row r="49" spans="1:10" ht="26" x14ac:dyDescent="0.2">
      <c r="A49" s="111">
        <v>8.5</v>
      </c>
      <c r="B49" s="23" t="s">
        <v>456</v>
      </c>
      <c r="C49" s="80"/>
      <c r="D49" s="111" t="s">
        <v>76</v>
      </c>
      <c r="E49" s="111">
        <v>1</v>
      </c>
      <c r="F49" s="80"/>
      <c r="G49" s="80"/>
      <c r="H49" s="80"/>
      <c r="I49" s="80"/>
      <c r="J49" s="8"/>
    </row>
    <row r="50" spans="1:10" ht="26" x14ac:dyDescent="0.2">
      <c r="A50" s="111">
        <v>8.6</v>
      </c>
      <c r="B50" s="23" t="s">
        <v>251</v>
      </c>
      <c r="C50" s="80"/>
      <c r="D50" s="111" t="s">
        <v>76</v>
      </c>
      <c r="E50" s="164" t="s">
        <v>457</v>
      </c>
      <c r="F50" s="80"/>
      <c r="G50" s="80"/>
      <c r="H50" s="80"/>
      <c r="I50" s="80"/>
      <c r="J50" s="8"/>
    </row>
    <row r="51" spans="1:10" x14ac:dyDescent="0.2">
      <c r="A51" s="112">
        <v>9</v>
      </c>
      <c r="B51" s="362" t="s">
        <v>57</v>
      </c>
      <c r="C51" s="362"/>
      <c r="D51" s="362"/>
      <c r="E51" s="362"/>
      <c r="F51" s="362"/>
      <c r="G51" s="362"/>
      <c r="H51" s="362"/>
      <c r="I51" s="80"/>
      <c r="J51" s="8">
        <f>SUM(E47:E50)</f>
        <v>14</v>
      </c>
    </row>
    <row r="52" spans="1:10" x14ac:dyDescent="0.2">
      <c r="A52" s="111">
        <v>9.1</v>
      </c>
      <c r="B52" s="23" t="s">
        <v>479</v>
      </c>
      <c r="C52" s="80"/>
      <c r="D52" s="111" t="s">
        <v>58</v>
      </c>
      <c r="E52" s="111">
        <v>2</v>
      </c>
      <c r="F52" s="80"/>
      <c r="G52" s="80"/>
      <c r="H52" s="80"/>
      <c r="I52" s="80"/>
      <c r="J52" s="8"/>
    </row>
    <row r="53" spans="1:10" ht="26" x14ac:dyDescent="0.2">
      <c r="A53" s="183">
        <v>9.1999999999999993</v>
      </c>
      <c r="B53" s="23" t="s">
        <v>458</v>
      </c>
      <c r="C53" s="80"/>
      <c r="D53" s="111" t="s">
        <v>58</v>
      </c>
      <c r="E53" s="111">
        <v>1</v>
      </c>
      <c r="F53" s="80"/>
      <c r="G53" s="80"/>
      <c r="H53" s="80"/>
      <c r="I53" s="80"/>
      <c r="J53" s="8"/>
    </row>
    <row r="54" spans="1:10" ht="26" x14ac:dyDescent="0.2">
      <c r="A54" s="332">
        <v>9.3000000000000007</v>
      </c>
      <c r="B54" s="24" t="s">
        <v>469</v>
      </c>
      <c r="C54" s="80"/>
      <c r="D54" s="111" t="s">
        <v>44</v>
      </c>
      <c r="E54" s="111">
        <v>5</v>
      </c>
      <c r="F54" s="80"/>
      <c r="G54" s="80"/>
      <c r="H54" s="80"/>
      <c r="I54" s="80"/>
      <c r="J54" s="8"/>
    </row>
    <row r="55" spans="1:10" ht="26" x14ac:dyDescent="0.2">
      <c r="A55" s="332"/>
      <c r="B55" s="24" t="s">
        <v>470</v>
      </c>
      <c r="C55" s="80"/>
      <c r="D55" s="111" t="s">
        <v>44</v>
      </c>
      <c r="E55" s="111">
        <v>5</v>
      </c>
      <c r="F55" s="80"/>
      <c r="G55" s="80"/>
      <c r="H55" s="80"/>
      <c r="I55" s="80"/>
      <c r="J55" s="44"/>
    </row>
    <row r="56" spans="1:10" ht="26" x14ac:dyDescent="0.2">
      <c r="A56" s="332">
        <v>9.4</v>
      </c>
      <c r="B56" s="102" t="s">
        <v>471</v>
      </c>
      <c r="C56" s="80"/>
      <c r="D56" s="111" t="s">
        <v>44</v>
      </c>
      <c r="E56" s="111">
        <v>6</v>
      </c>
      <c r="F56" s="80"/>
      <c r="G56" s="80"/>
      <c r="H56" s="80"/>
      <c r="I56" s="80"/>
      <c r="J56" s="8"/>
    </row>
    <row r="57" spans="1:10" ht="26" x14ac:dyDescent="0.2">
      <c r="A57" s="332"/>
      <c r="B57" s="102" t="s">
        <v>480</v>
      </c>
      <c r="C57" s="80"/>
      <c r="D57" s="111" t="s">
        <v>44</v>
      </c>
      <c r="E57" s="111">
        <v>6</v>
      </c>
      <c r="F57" s="80"/>
      <c r="G57" s="80"/>
      <c r="H57" s="80"/>
      <c r="I57" s="80"/>
      <c r="J57" s="8"/>
    </row>
    <row r="58" spans="1:10" x14ac:dyDescent="0.2">
      <c r="A58" s="111">
        <v>9.5</v>
      </c>
      <c r="B58" s="23" t="s">
        <v>459</v>
      </c>
      <c r="C58" s="80"/>
      <c r="D58" s="111" t="s">
        <v>44</v>
      </c>
      <c r="E58" s="111">
        <v>2</v>
      </c>
      <c r="F58" s="80"/>
      <c r="G58" s="80"/>
      <c r="H58" s="80"/>
      <c r="I58" s="80"/>
      <c r="J58" s="8"/>
    </row>
    <row r="59" spans="1:10" x14ac:dyDescent="0.2">
      <c r="A59" s="111">
        <v>9.6</v>
      </c>
      <c r="B59" s="23" t="s">
        <v>460</v>
      </c>
      <c r="C59" s="80"/>
      <c r="D59" s="111" t="s">
        <v>44</v>
      </c>
      <c r="E59" s="111">
        <v>2</v>
      </c>
      <c r="F59" s="80"/>
      <c r="G59" s="80"/>
      <c r="H59" s="80"/>
      <c r="I59" s="80"/>
      <c r="J59" s="8">
        <f>SUM(E55:E59)</f>
        <v>21</v>
      </c>
    </row>
    <row r="60" spans="1:10" x14ac:dyDescent="0.2">
      <c r="A60" s="111">
        <v>9.6999999999999993</v>
      </c>
      <c r="B60" s="23" t="s">
        <v>461</v>
      </c>
      <c r="C60" s="80"/>
      <c r="D60" s="111" t="s">
        <v>44</v>
      </c>
      <c r="E60" s="111">
        <v>8</v>
      </c>
      <c r="F60" s="80"/>
      <c r="G60" s="80"/>
      <c r="H60" s="80"/>
      <c r="I60" s="80"/>
      <c r="J60" s="41"/>
    </row>
    <row r="61" spans="1:10" ht="24" customHeight="1" x14ac:dyDescent="0.2">
      <c r="A61" s="111">
        <v>9.8000000000000007</v>
      </c>
      <c r="B61" s="23" t="s">
        <v>481</v>
      </c>
      <c r="C61" s="80"/>
      <c r="D61" s="111" t="s">
        <v>92</v>
      </c>
      <c r="E61" s="111">
        <v>6</v>
      </c>
      <c r="F61" s="80"/>
      <c r="G61" s="80"/>
      <c r="H61" s="80"/>
      <c r="I61" s="80"/>
      <c r="J61" s="8"/>
    </row>
    <row r="62" spans="1:10" x14ac:dyDescent="0.2">
      <c r="A62" s="111">
        <v>9.9</v>
      </c>
      <c r="B62" s="23" t="s">
        <v>54</v>
      </c>
      <c r="C62" s="80"/>
      <c r="D62" s="111" t="s">
        <v>92</v>
      </c>
      <c r="E62" s="111">
        <v>3</v>
      </c>
      <c r="F62" s="80"/>
      <c r="G62" s="80"/>
      <c r="H62" s="80"/>
      <c r="I62" s="80"/>
      <c r="J62" s="45"/>
    </row>
    <row r="63" spans="1:10" ht="23" customHeight="1" x14ac:dyDescent="0.2">
      <c r="A63" s="232" t="s">
        <v>754</v>
      </c>
      <c r="B63" s="23" t="s">
        <v>482</v>
      </c>
      <c r="C63" s="80"/>
      <c r="D63" s="111" t="s">
        <v>462</v>
      </c>
      <c r="E63" s="111">
        <v>3</v>
      </c>
      <c r="F63" s="80"/>
      <c r="G63" s="80"/>
      <c r="H63" s="80"/>
      <c r="I63" s="80"/>
      <c r="J63" s="45"/>
    </row>
    <row r="64" spans="1:10" ht="26" x14ac:dyDescent="0.2">
      <c r="A64" s="232" t="s">
        <v>755</v>
      </c>
      <c r="B64" s="23" t="s">
        <v>483</v>
      </c>
      <c r="C64" s="80"/>
      <c r="D64" s="111" t="s">
        <v>462</v>
      </c>
      <c r="E64" s="111">
        <v>3</v>
      </c>
      <c r="F64" s="80"/>
      <c r="G64" s="80"/>
      <c r="H64" s="80"/>
      <c r="I64" s="80"/>
      <c r="J64" s="8"/>
    </row>
    <row r="65" spans="1:10" x14ac:dyDescent="0.2">
      <c r="A65" s="232" t="s">
        <v>756</v>
      </c>
      <c r="B65" s="23" t="s">
        <v>317</v>
      </c>
      <c r="C65" s="80"/>
      <c r="D65" s="111" t="s">
        <v>462</v>
      </c>
      <c r="E65" s="111">
        <v>2</v>
      </c>
      <c r="F65" s="80"/>
      <c r="G65" s="80"/>
      <c r="H65" s="80"/>
      <c r="I65" s="80"/>
      <c r="J65" s="8"/>
    </row>
    <row r="66" spans="1:10" x14ac:dyDescent="0.2">
      <c r="A66" s="81">
        <v>9.1300000000000008</v>
      </c>
      <c r="B66" s="23" t="s">
        <v>463</v>
      </c>
      <c r="C66" s="80"/>
      <c r="D66" s="111" t="s">
        <v>462</v>
      </c>
      <c r="E66" s="111">
        <v>4</v>
      </c>
      <c r="F66" s="80"/>
      <c r="G66" s="80"/>
      <c r="H66" s="80"/>
      <c r="I66" s="80"/>
      <c r="J66" s="8"/>
    </row>
    <row r="67" spans="1:10" ht="18" customHeight="1" x14ac:dyDescent="0.2">
      <c r="A67" s="81">
        <v>9.14</v>
      </c>
      <c r="B67" s="23" t="s">
        <v>464</v>
      </c>
      <c r="C67" s="80"/>
      <c r="D67" s="111" t="s">
        <v>462</v>
      </c>
      <c r="E67" s="111">
        <v>1</v>
      </c>
      <c r="F67" s="80"/>
      <c r="G67" s="80"/>
      <c r="H67" s="80"/>
      <c r="I67" s="80"/>
      <c r="J67" s="45"/>
    </row>
    <row r="68" spans="1:10" ht="18" customHeight="1" x14ac:dyDescent="0.2">
      <c r="A68" s="112">
        <v>9.15</v>
      </c>
      <c r="B68" s="106" t="s">
        <v>268</v>
      </c>
      <c r="C68" s="80"/>
      <c r="D68" s="111" t="s">
        <v>92</v>
      </c>
      <c r="E68" s="111">
        <v>1</v>
      </c>
      <c r="F68" s="80"/>
      <c r="G68" s="80"/>
      <c r="H68" s="80"/>
      <c r="I68" s="80"/>
      <c r="J68" s="45"/>
    </row>
    <row r="69" spans="1:10" ht="26" x14ac:dyDescent="0.2">
      <c r="A69" s="112">
        <v>9.16</v>
      </c>
      <c r="B69" s="106" t="s">
        <v>269</v>
      </c>
      <c r="C69" s="80"/>
      <c r="D69" s="111" t="s">
        <v>92</v>
      </c>
      <c r="E69" s="111">
        <v>1</v>
      </c>
      <c r="F69" s="80"/>
      <c r="G69" s="80"/>
      <c r="H69" s="80"/>
      <c r="I69" s="80"/>
      <c r="J69" s="8"/>
    </row>
    <row r="70" spans="1:10" ht="15.75" customHeight="1" thickBot="1" x14ac:dyDescent="0.25">
      <c r="A70" s="363" t="s">
        <v>195</v>
      </c>
      <c r="B70" s="364"/>
      <c r="C70" s="364"/>
      <c r="D70" s="364"/>
      <c r="E70" s="364"/>
      <c r="F70" s="365"/>
      <c r="G70" s="103"/>
      <c r="H70" s="104"/>
      <c r="I70" s="1"/>
      <c r="J70" s="8"/>
    </row>
    <row r="71" spans="1:10" ht="16" thickBot="1" x14ac:dyDescent="0.25">
      <c r="E71"/>
      <c r="J71" s="8"/>
    </row>
    <row r="72" spans="1:10" x14ac:dyDescent="0.2">
      <c r="F72" s="13"/>
      <c r="G72" s="47"/>
      <c r="H72" s="14"/>
      <c r="J72" s="8"/>
    </row>
    <row r="73" spans="1:10" x14ac:dyDescent="0.2">
      <c r="F73" s="15" t="s">
        <v>181</v>
      </c>
      <c r="G73" s="34"/>
      <c r="H73" s="16"/>
      <c r="J73" s="8"/>
    </row>
    <row r="74" spans="1:10" x14ac:dyDescent="0.2">
      <c r="F74" s="17"/>
      <c r="G74" s="48"/>
      <c r="H74" s="18"/>
      <c r="J74" s="8"/>
    </row>
    <row r="75" spans="1:10" x14ac:dyDescent="0.2">
      <c r="F75" s="15" t="s">
        <v>182</v>
      </c>
      <c r="G75" s="34"/>
      <c r="H75" s="16"/>
      <c r="J75" s="8"/>
    </row>
    <row r="76" spans="1:10" ht="18.5" customHeight="1" thickBot="1" x14ac:dyDescent="0.25">
      <c r="F76" s="19"/>
      <c r="G76" s="49"/>
      <c r="H76" s="20"/>
      <c r="J76" s="8"/>
    </row>
    <row r="77" spans="1:10" ht="21" customHeight="1" x14ac:dyDescent="0.2">
      <c r="B77" s="322" t="s">
        <v>93</v>
      </c>
      <c r="C77" s="322"/>
      <c r="D77" s="322"/>
      <c r="E77" s="322"/>
      <c r="F77" s="322"/>
      <c r="G77" s="50"/>
      <c r="J77" s="8"/>
    </row>
    <row r="78" spans="1:10" ht="22.25" customHeight="1" x14ac:dyDescent="0.2">
      <c r="B78" s="322" t="s">
        <v>94</v>
      </c>
      <c r="C78" s="322"/>
      <c r="D78" s="322"/>
      <c r="E78" s="322"/>
      <c r="F78" s="322"/>
      <c r="G78" s="50"/>
      <c r="J78" s="8"/>
    </row>
    <row r="79" spans="1:10" ht="22.25" customHeight="1" x14ac:dyDescent="0.2">
      <c r="B79" s="323" t="s">
        <v>95</v>
      </c>
      <c r="C79" s="323"/>
      <c r="D79" s="323"/>
      <c r="E79" s="323"/>
      <c r="F79" s="323"/>
      <c r="G79" s="51"/>
      <c r="J79" s="8"/>
    </row>
    <row r="80" spans="1:10" x14ac:dyDescent="0.2">
      <c r="B80" s="324"/>
      <c r="C80" s="324"/>
      <c r="D80" s="324"/>
      <c r="E80" s="324"/>
      <c r="F80" s="52"/>
      <c r="G80" s="52"/>
      <c r="J80" s="8"/>
    </row>
    <row r="81" spans="1:10" x14ac:dyDescent="0.2">
      <c r="A81" s="53" t="s">
        <v>465</v>
      </c>
      <c r="B81" s="48"/>
      <c r="C81" s="48"/>
      <c r="D81" s="54"/>
      <c r="E81" s="55"/>
      <c r="F81" s="48"/>
      <c r="G81" s="48"/>
      <c r="H81" s="48"/>
      <c r="J81" s="8"/>
    </row>
    <row r="82" spans="1:10" x14ac:dyDescent="0.2">
      <c r="A82" s="56" t="s">
        <v>466</v>
      </c>
      <c r="B82" s="57" t="s">
        <v>185</v>
      </c>
      <c r="C82" s="57" t="s">
        <v>186</v>
      </c>
      <c r="D82" s="319" t="s">
        <v>187</v>
      </c>
      <c r="E82" s="320"/>
      <c r="F82" s="320"/>
      <c r="G82" s="320"/>
      <c r="H82" s="321"/>
      <c r="J82" s="8"/>
    </row>
    <row r="83" spans="1:10" x14ac:dyDescent="0.2">
      <c r="A83" s="58"/>
      <c r="B83" s="59"/>
      <c r="C83" s="59"/>
      <c r="D83" s="60"/>
      <c r="E83" s="61"/>
      <c r="F83" s="62"/>
      <c r="G83" s="62"/>
      <c r="H83" s="63"/>
      <c r="J83" s="8"/>
    </row>
    <row r="84" spans="1:10" x14ac:dyDescent="0.2">
      <c r="A84" s="64"/>
      <c r="B84" s="65"/>
      <c r="C84" s="65"/>
      <c r="D84" s="66"/>
      <c r="E84" s="67"/>
      <c r="F84" s="68"/>
      <c r="G84" s="68"/>
      <c r="H84" s="69"/>
      <c r="J84" s="45"/>
    </row>
    <row r="85" spans="1:10" x14ac:dyDescent="0.2">
      <c r="A85" s="64"/>
      <c r="B85" s="65"/>
      <c r="C85" s="65"/>
      <c r="D85" s="66"/>
      <c r="E85" s="67"/>
      <c r="F85" s="68"/>
      <c r="G85" s="68"/>
      <c r="H85" s="69"/>
      <c r="J85" s="45"/>
    </row>
    <row r="86" spans="1:10" x14ac:dyDescent="0.2">
      <c r="A86" s="70"/>
      <c r="B86" s="71"/>
      <c r="C86" s="71"/>
      <c r="D86" s="72"/>
      <c r="E86" s="73"/>
      <c r="F86" s="74"/>
      <c r="G86" s="74"/>
      <c r="H86" s="75"/>
      <c r="J86" s="8"/>
    </row>
    <row r="87" spans="1:10" x14ac:dyDescent="0.2">
      <c r="J87" s="8"/>
    </row>
    <row r="88" spans="1:10" ht="15" customHeight="1" x14ac:dyDescent="0.2">
      <c r="J88" s="45"/>
    </row>
  </sheetData>
  <mergeCells count="31">
    <mergeCell ref="A56:A57"/>
    <mergeCell ref="A70:F70"/>
    <mergeCell ref="B77:F77"/>
    <mergeCell ref="B78:F78"/>
    <mergeCell ref="B79:F79"/>
    <mergeCell ref="B9:I9"/>
    <mergeCell ref="B13:I13"/>
    <mergeCell ref="D82:H82"/>
    <mergeCell ref="A7:I7"/>
    <mergeCell ref="A8:I8"/>
    <mergeCell ref="A28:A29"/>
    <mergeCell ref="A30:A31"/>
    <mergeCell ref="A32:A33"/>
    <mergeCell ref="A34:A35"/>
    <mergeCell ref="B80:E80"/>
    <mergeCell ref="A36:A37"/>
    <mergeCell ref="B38:H38"/>
    <mergeCell ref="B41:H41"/>
    <mergeCell ref="B44:H44"/>
    <mergeCell ref="B51:H51"/>
    <mergeCell ref="A54:A55"/>
    <mergeCell ref="A1:I1"/>
    <mergeCell ref="A2:I2"/>
    <mergeCell ref="A3:A5"/>
    <mergeCell ref="B3:B5"/>
    <mergeCell ref="C3:C5"/>
    <mergeCell ref="D3:D5"/>
    <mergeCell ref="E3:E5"/>
    <mergeCell ref="F3:G4"/>
    <mergeCell ref="H3:H4"/>
    <mergeCell ref="I3:I4"/>
  </mergeCells>
  <printOptions horizontalCentered="1"/>
  <pageMargins left="0.7" right="0.7" top="1" bottom="0.5" header="0.7" footer="0.3"/>
  <pageSetup paperSize="9" scale="75" fitToHeight="0" orientation="landscape" r:id="rId1"/>
  <headerFooter>
    <oddFooter>&amp;C&amp;"Calibri,Regular"&amp;K0000001B-&amp;P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02"/>
  <sheetViews>
    <sheetView zoomScale="110" zoomScaleNormal="110" zoomScaleSheetLayoutView="160" zoomScalePageLayoutView="90" workbookViewId="0">
      <selection activeCell="J2" sqref="J2"/>
    </sheetView>
  </sheetViews>
  <sheetFormatPr baseColWidth="10" defaultColWidth="8.6640625" defaultRowHeight="15" x14ac:dyDescent="0.2"/>
  <cols>
    <col min="1" max="1" width="14.33203125" customWidth="1"/>
    <col min="2" max="2" width="49" customWidth="1"/>
    <col min="3" max="3" width="8.6640625" customWidth="1"/>
    <col min="4" max="4" width="9.33203125" style="46" customWidth="1"/>
    <col min="5" max="5" width="10.1640625" customWidth="1"/>
    <col min="6" max="6" width="9.1640625" customWidth="1"/>
    <col min="7" max="7" width="8.6640625" customWidth="1"/>
    <col min="8" max="8" width="9.83203125" customWidth="1"/>
    <col min="9" max="9" width="16.33203125" customWidth="1"/>
    <col min="10" max="10" width="18.6640625" customWidth="1"/>
  </cols>
  <sheetData>
    <row r="1" spans="1:10" ht="42.5" customHeight="1" thickBot="1" x14ac:dyDescent="0.25">
      <c r="A1" s="333" t="s">
        <v>846</v>
      </c>
      <c r="B1" s="334"/>
      <c r="C1" s="334"/>
      <c r="D1" s="334"/>
      <c r="E1" s="334"/>
      <c r="F1" s="334"/>
      <c r="G1" s="334"/>
      <c r="H1" s="334"/>
      <c r="I1" s="335"/>
      <c r="J1" s="35"/>
    </row>
    <row r="2" spans="1:10" ht="40.5" customHeight="1" thickBot="1" x14ac:dyDescent="0.25">
      <c r="A2" s="340" t="s">
        <v>695</v>
      </c>
      <c r="B2" s="341"/>
      <c r="C2" s="341"/>
      <c r="D2" s="341"/>
      <c r="E2" s="341"/>
      <c r="F2" s="341"/>
      <c r="G2" s="341"/>
      <c r="H2" s="341"/>
      <c r="I2" s="342"/>
      <c r="J2" s="35"/>
    </row>
    <row r="3" spans="1:10" ht="15" customHeight="1" x14ac:dyDescent="0.2">
      <c r="A3" s="343" t="s">
        <v>0</v>
      </c>
      <c r="B3" s="346" t="s">
        <v>1</v>
      </c>
      <c r="C3" s="346" t="s">
        <v>2</v>
      </c>
      <c r="D3" s="346" t="s">
        <v>3</v>
      </c>
      <c r="E3" s="349" t="s">
        <v>201</v>
      </c>
      <c r="F3" s="350"/>
      <c r="G3" s="328" t="s">
        <v>801</v>
      </c>
      <c r="H3" s="329"/>
      <c r="I3" s="353" t="s">
        <v>486</v>
      </c>
      <c r="J3" s="36"/>
    </row>
    <row r="4" spans="1:10" ht="18.75" customHeight="1" thickBot="1" x14ac:dyDescent="0.25">
      <c r="A4" s="344"/>
      <c r="B4" s="347"/>
      <c r="C4" s="347"/>
      <c r="D4" s="347"/>
      <c r="E4" s="351"/>
      <c r="F4" s="352"/>
      <c r="G4" s="330"/>
      <c r="H4" s="331"/>
      <c r="I4" s="354"/>
      <c r="J4" s="36"/>
    </row>
    <row r="5" spans="1:10" ht="35.25" customHeight="1" thickBot="1" x14ac:dyDescent="0.25">
      <c r="A5" s="345"/>
      <c r="B5" s="348"/>
      <c r="C5" s="348"/>
      <c r="D5" s="348"/>
      <c r="E5" s="244" t="s">
        <v>484</v>
      </c>
      <c r="F5" s="245" t="s">
        <v>485</v>
      </c>
      <c r="G5" s="239" t="s">
        <v>802</v>
      </c>
      <c r="H5" s="239" t="s">
        <v>485</v>
      </c>
      <c r="I5" s="246" t="s">
        <v>189</v>
      </c>
      <c r="J5" s="36"/>
    </row>
    <row r="6" spans="1:10" x14ac:dyDescent="0.2">
      <c r="A6" s="247">
        <v>1</v>
      </c>
      <c r="B6" s="245">
        <v>2</v>
      </c>
      <c r="C6" s="245">
        <v>3</v>
      </c>
      <c r="D6" s="245">
        <v>4</v>
      </c>
      <c r="E6" s="248">
        <v>5</v>
      </c>
      <c r="F6" s="249" t="s">
        <v>344</v>
      </c>
      <c r="G6" s="250">
        <v>7</v>
      </c>
      <c r="H6" s="250" t="s">
        <v>803</v>
      </c>
      <c r="I6" s="249">
        <v>9</v>
      </c>
      <c r="J6" s="36"/>
    </row>
    <row r="7" spans="1:10" ht="17" customHeight="1" x14ac:dyDescent="0.2">
      <c r="A7" s="356" t="s">
        <v>831</v>
      </c>
      <c r="B7" s="357"/>
      <c r="C7" s="357"/>
      <c r="D7" s="357"/>
      <c r="E7" s="357"/>
      <c r="F7" s="357"/>
      <c r="G7" s="369"/>
      <c r="H7" s="369"/>
      <c r="I7" s="358"/>
      <c r="J7" s="37"/>
    </row>
    <row r="8" spans="1:10" ht="44.5" customHeight="1" x14ac:dyDescent="0.2">
      <c r="A8" s="359" t="s">
        <v>390</v>
      </c>
      <c r="B8" s="360"/>
      <c r="C8" s="360"/>
      <c r="D8" s="360"/>
      <c r="E8" s="360"/>
      <c r="F8" s="360"/>
      <c r="G8" s="370"/>
      <c r="H8" s="370"/>
      <c r="I8" s="361"/>
      <c r="J8" s="37"/>
    </row>
    <row r="9" spans="1:10" ht="46.5" customHeight="1" x14ac:dyDescent="0.2">
      <c r="A9" s="107">
        <v>1</v>
      </c>
      <c r="B9" s="371" t="s">
        <v>439</v>
      </c>
      <c r="C9" s="371"/>
      <c r="D9" s="371"/>
      <c r="E9" s="371"/>
      <c r="F9" s="371"/>
      <c r="G9" s="371"/>
      <c r="H9" s="371"/>
      <c r="I9" s="371"/>
      <c r="J9" s="38"/>
    </row>
    <row r="10" spans="1:10" x14ac:dyDescent="0.2">
      <c r="A10" s="87">
        <v>1.1000000000000001</v>
      </c>
      <c r="B10" s="88" t="s">
        <v>440</v>
      </c>
      <c r="C10" s="90"/>
      <c r="D10" s="89"/>
      <c r="E10" s="91"/>
      <c r="F10" s="91"/>
      <c r="G10" s="197"/>
      <c r="H10" s="197"/>
      <c r="I10" s="80"/>
      <c r="J10" s="8"/>
    </row>
    <row r="11" spans="1:10" x14ac:dyDescent="0.2">
      <c r="A11" s="92" t="s">
        <v>9</v>
      </c>
      <c r="B11" s="93" t="s">
        <v>441</v>
      </c>
      <c r="C11" s="92" t="s">
        <v>92</v>
      </c>
      <c r="D11" s="94">
        <f>'Schedule No. 4.1'!E11</f>
        <v>1</v>
      </c>
      <c r="E11" s="91"/>
      <c r="F11" s="91"/>
      <c r="G11" s="197"/>
      <c r="H11" s="197"/>
      <c r="I11" s="113"/>
      <c r="J11" s="8"/>
    </row>
    <row r="12" spans="1:10" x14ac:dyDescent="0.2">
      <c r="A12" s="92" t="s">
        <v>10</v>
      </c>
      <c r="B12" s="93" t="s">
        <v>442</v>
      </c>
      <c r="C12" s="92" t="s">
        <v>92</v>
      </c>
      <c r="D12" s="94">
        <f>'Schedule No. 4.1'!E12</f>
        <v>1</v>
      </c>
      <c r="E12" s="91"/>
      <c r="F12" s="91"/>
      <c r="G12" s="106"/>
      <c r="H12" s="106"/>
      <c r="I12" s="80"/>
      <c r="J12" s="8"/>
    </row>
    <row r="13" spans="1:10" ht="36" customHeight="1" x14ac:dyDescent="0.2">
      <c r="A13" s="95">
        <v>2</v>
      </c>
      <c r="B13" s="355" t="s">
        <v>443</v>
      </c>
      <c r="C13" s="355"/>
      <c r="D13" s="355"/>
      <c r="E13" s="355"/>
      <c r="F13" s="355"/>
      <c r="G13" s="355"/>
      <c r="H13" s="355"/>
      <c r="I13" s="355"/>
      <c r="J13" s="8"/>
    </row>
    <row r="14" spans="1:10" x14ac:dyDescent="0.2">
      <c r="A14" s="87">
        <v>2.1</v>
      </c>
      <c r="B14" s="88" t="s">
        <v>444</v>
      </c>
      <c r="C14" s="96"/>
      <c r="D14" s="96"/>
      <c r="E14" s="96"/>
      <c r="F14" s="96"/>
      <c r="G14" s="80"/>
      <c r="H14" s="80"/>
      <c r="I14" s="96"/>
      <c r="J14" s="8"/>
    </row>
    <row r="15" spans="1:10" x14ac:dyDescent="0.2">
      <c r="A15" s="92" t="s">
        <v>65</v>
      </c>
      <c r="B15" s="97" t="s">
        <v>445</v>
      </c>
      <c r="C15" s="92" t="s">
        <v>92</v>
      </c>
      <c r="D15" s="94">
        <f>'Schedule No. 4.1'!E15</f>
        <v>1</v>
      </c>
      <c r="E15" s="96"/>
      <c r="F15" s="96"/>
      <c r="G15" s="80"/>
      <c r="H15" s="80"/>
      <c r="I15" s="96"/>
      <c r="J15" s="8"/>
    </row>
    <row r="16" spans="1:10" x14ac:dyDescent="0.2">
      <c r="A16" s="87">
        <v>2.2000000000000002</v>
      </c>
      <c r="B16" s="98" t="s">
        <v>446</v>
      </c>
      <c r="C16" s="96"/>
      <c r="D16" s="96"/>
      <c r="E16" s="96"/>
      <c r="F16" s="96"/>
      <c r="G16" s="80"/>
      <c r="H16" s="80"/>
      <c r="I16" s="96"/>
      <c r="J16" s="8"/>
    </row>
    <row r="17" spans="1:10" x14ac:dyDescent="0.2">
      <c r="A17" s="92" t="s">
        <v>112</v>
      </c>
      <c r="B17" s="99" t="s">
        <v>447</v>
      </c>
      <c r="C17" s="92" t="s">
        <v>92</v>
      </c>
      <c r="D17" s="94">
        <f>'Schedule No. 4.1'!E17</f>
        <v>1</v>
      </c>
      <c r="E17" s="96"/>
      <c r="F17" s="96"/>
      <c r="G17" s="80"/>
      <c r="H17" s="80"/>
      <c r="I17" s="96"/>
      <c r="J17" s="8"/>
    </row>
    <row r="18" spans="1:10" x14ac:dyDescent="0.2">
      <c r="A18" s="95">
        <v>2.2999999999999998</v>
      </c>
      <c r="B18" s="98" t="s">
        <v>448</v>
      </c>
      <c r="C18" s="92"/>
      <c r="D18" s="94"/>
      <c r="E18" s="96"/>
      <c r="F18" s="96"/>
      <c r="G18" s="80"/>
      <c r="H18" s="80"/>
      <c r="I18" s="96"/>
      <c r="J18" s="8"/>
    </row>
    <row r="19" spans="1:10" x14ac:dyDescent="0.2">
      <c r="A19" s="92" t="s">
        <v>142</v>
      </c>
      <c r="B19" s="99" t="s">
        <v>449</v>
      </c>
      <c r="C19" s="92" t="s">
        <v>92</v>
      </c>
      <c r="D19" s="94">
        <f>'Schedule No. 4.1'!E19</f>
        <v>2</v>
      </c>
      <c r="E19" s="96"/>
      <c r="F19" s="96"/>
      <c r="G19" s="80"/>
      <c r="H19" s="80"/>
      <c r="I19" s="96"/>
      <c r="J19" s="8"/>
    </row>
    <row r="20" spans="1:10" x14ac:dyDescent="0.2">
      <c r="A20" s="87">
        <v>2.4</v>
      </c>
      <c r="B20" s="88" t="s">
        <v>450</v>
      </c>
      <c r="C20" s="96"/>
      <c r="D20" s="96"/>
      <c r="E20" s="96"/>
      <c r="F20" s="96"/>
      <c r="G20" s="113"/>
      <c r="H20" s="113"/>
      <c r="I20" s="96"/>
      <c r="J20" s="8"/>
    </row>
    <row r="21" spans="1:10" x14ac:dyDescent="0.2">
      <c r="A21" s="92" t="s">
        <v>147</v>
      </c>
      <c r="B21" s="93" t="s">
        <v>451</v>
      </c>
      <c r="C21" s="92" t="s">
        <v>92</v>
      </c>
      <c r="D21" s="94">
        <f>'Schedule No. 4.1'!E21</f>
        <v>3</v>
      </c>
      <c r="E21" s="91"/>
      <c r="F21" s="91"/>
      <c r="G21" s="80"/>
      <c r="H21" s="80"/>
      <c r="I21" s="80"/>
      <c r="J21" s="8"/>
    </row>
    <row r="22" spans="1:10" x14ac:dyDescent="0.2">
      <c r="A22" s="87">
        <v>3</v>
      </c>
      <c r="B22" s="100" t="s">
        <v>452</v>
      </c>
      <c r="C22" s="92"/>
      <c r="D22" s="94"/>
      <c r="E22" s="91"/>
      <c r="F22" s="91"/>
      <c r="G22" s="80"/>
      <c r="H22" s="80"/>
      <c r="I22" s="80"/>
      <c r="J22" s="8"/>
    </row>
    <row r="23" spans="1:10" ht="24" x14ac:dyDescent="0.2">
      <c r="A23" s="92">
        <v>3.1</v>
      </c>
      <c r="B23" s="93" t="s">
        <v>453</v>
      </c>
      <c r="C23" s="94" t="s">
        <v>39</v>
      </c>
      <c r="D23" s="94">
        <f>'Schedule No. 4.1'!E23</f>
        <v>4</v>
      </c>
      <c r="E23" s="101"/>
      <c r="F23" s="101"/>
      <c r="G23" s="80"/>
      <c r="H23" s="80"/>
      <c r="I23" s="80"/>
      <c r="J23" s="8"/>
    </row>
    <row r="24" spans="1:10" x14ac:dyDescent="0.2">
      <c r="A24" s="112">
        <v>4</v>
      </c>
      <c r="B24" s="179" t="s">
        <v>40</v>
      </c>
      <c r="C24" s="179"/>
      <c r="D24" s="179"/>
      <c r="E24" s="179"/>
      <c r="F24" s="179"/>
      <c r="G24" s="80"/>
      <c r="H24" s="80"/>
      <c r="I24" s="80"/>
      <c r="J24" s="8"/>
    </row>
    <row r="25" spans="1:10" ht="32.25" customHeight="1" x14ac:dyDescent="0.2">
      <c r="A25" s="111">
        <v>4.0999999999999996</v>
      </c>
      <c r="B25" s="23" t="s">
        <v>467</v>
      </c>
      <c r="C25" s="180" t="s">
        <v>569</v>
      </c>
      <c r="D25" s="231">
        <f>'Schedule No. 4.1'!E25</f>
        <v>1.55</v>
      </c>
      <c r="E25" s="91"/>
      <c r="F25" s="91"/>
      <c r="G25" s="80"/>
      <c r="H25" s="80"/>
      <c r="I25" s="80"/>
      <c r="J25" s="8"/>
    </row>
    <row r="26" spans="1:10" ht="33" customHeight="1" x14ac:dyDescent="0.2">
      <c r="A26" s="111">
        <v>4.2</v>
      </c>
      <c r="B26" s="23" t="s">
        <v>570</v>
      </c>
      <c r="C26" s="180" t="s">
        <v>569</v>
      </c>
      <c r="D26" s="231">
        <f>'Schedule No. 4.1'!E26</f>
        <v>1.55</v>
      </c>
      <c r="E26" s="91"/>
      <c r="F26" s="91"/>
      <c r="G26" s="80"/>
      <c r="H26" s="80"/>
      <c r="I26" s="80"/>
      <c r="J26" s="8"/>
    </row>
    <row r="27" spans="1:10" x14ac:dyDescent="0.2">
      <c r="A27" s="112">
        <v>5</v>
      </c>
      <c r="B27" s="179" t="s">
        <v>468</v>
      </c>
      <c r="C27" s="179"/>
      <c r="D27" s="179"/>
      <c r="E27" s="179"/>
      <c r="F27" s="179"/>
      <c r="G27" s="80"/>
      <c r="H27" s="80"/>
      <c r="I27" s="80"/>
      <c r="J27" s="8"/>
    </row>
    <row r="28" spans="1:10" ht="26" x14ac:dyDescent="0.2">
      <c r="A28" s="332">
        <v>5.0999999999999996</v>
      </c>
      <c r="B28" s="102" t="s">
        <v>469</v>
      </c>
      <c r="C28" s="180" t="s">
        <v>41</v>
      </c>
      <c r="D28" s="231">
        <f>'Schedule No. 4.1'!E28</f>
        <v>12</v>
      </c>
      <c r="E28" s="91"/>
      <c r="F28" s="91"/>
      <c r="G28" s="80"/>
      <c r="H28" s="80"/>
      <c r="I28" s="80"/>
      <c r="J28" s="8">
        <f>SUM(D11:D21)</f>
        <v>9</v>
      </c>
    </row>
    <row r="29" spans="1:10" ht="26" x14ac:dyDescent="0.2">
      <c r="A29" s="332"/>
      <c r="B29" s="102" t="s">
        <v>470</v>
      </c>
      <c r="C29" s="180" t="s">
        <v>41</v>
      </c>
      <c r="D29" s="231">
        <f>'Schedule No. 4.1'!E29</f>
        <v>12</v>
      </c>
      <c r="E29" s="91"/>
      <c r="F29" s="91"/>
      <c r="G29" s="80"/>
      <c r="H29" s="80"/>
      <c r="I29" s="80"/>
      <c r="J29" s="8"/>
    </row>
    <row r="30" spans="1:10" ht="26" x14ac:dyDescent="0.2">
      <c r="A30" s="332">
        <v>5.2</v>
      </c>
      <c r="B30" s="102" t="s">
        <v>471</v>
      </c>
      <c r="C30" s="180" t="s">
        <v>41</v>
      </c>
      <c r="D30" s="231">
        <f>'Schedule No. 4.1'!E30</f>
        <v>156</v>
      </c>
      <c r="E30" s="91"/>
      <c r="F30" s="91"/>
      <c r="G30" s="80"/>
      <c r="H30" s="80"/>
      <c r="I30" s="80"/>
      <c r="J30" s="8"/>
    </row>
    <row r="31" spans="1:10" ht="26" x14ac:dyDescent="0.2">
      <c r="A31" s="332"/>
      <c r="B31" s="102" t="s">
        <v>472</v>
      </c>
      <c r="C31" s="180" t="s">
        <v>41</v>
      </c>
      <c r="D31" s="231">
        <f>'Schedule No. 4.1'!E31</f>
        <v>156</v>
      </c>
      <c r="E31" s="91"/>
      <c r="F31" s="91"/>
      <c r="G31" s="113"/>
      <c r="H31" s="113"/>
      <c r="I31" s="80"/>
      <c r="J31" s="8"/>
    </row>
    <row r="32" spans="1:10" ht="26" x14ac:dyDescent="0.2">
      <c r="A32" s="332">
        <v>5.3</v>
      </c>
      <c r="B32" s="102" t="s">
        <v>473</v>
      </c>
      <c r="C32" s="180" t="s">
        <v>41</v>
      </c>
      <c r="D32" s="231">
        <f>'Schedule No. 4.1'!E32</f>
        <v>66</v>
      </c>
      <c r="E32" s="91"/>
      <c r="F32" s="91"/>
      <c r="G32" s="80"/>
      <c r="H32" s="80"/>
      <c r="I32" s="80"/>
      <c r="J32" s="8"/>
    </row>
    <row r="33" spans="1:10" ht="26" x14ac:dyDescent="0.2">
      <c r="A33" s="332"/>
      <c r="B33" s="102" t="s">
        <v>474</v>
      </c>
      <c r="C33" s="180" t="s">
        <v>41</v>
      </c>
      <c r="D33" s="231">
        <f>'Schedule No. 4.1'!E33</f>
        <v>66</v>
      </c>
      <c r="E33" s="91"/>
      <c r="F33" s="91"/>
      <c r="G33" s="80"/>
      <c r="H33" s="80"/>
      <c r="I33" s="80"/>
      <c r="J33" s="8"/>
    </row>
    <row r="34" spans="1:10" ht="26" x14ac:dyDescent="0.2">
      <c r="A34" s="332">
        <v>5.4</v>
      </c>
      <c r="B34" s="102" t="s">
        <v>475</v>
      </c>
      <c r="C34" s="180" t="s">
        <v>41</v>
      </c>
      <c r="D34" s="231">
        <f>'Schedule No. 4.1'!E34</f>
        <v>12</v>
      </c>
      <c r="E34" s="91"/>
      <c r="F34" s="91"/>
      <c r="G34" s="80"/>
      <c r="H34" s="80"/>
      <c r="I34" s="80"/>
      <c r="J34" s="8"/>
    </row>
    <row r="35" spans="1:10" ht="26" x14ac:dyDescent="0.2">
      <c r="A35" s="332"/>
      <c r="B35" s="24" t="s">
        <v>477</v>
      </c>
      <c r="C35" s="111" t="s">
        <v>41</v>
      </c>
      <c r="D35" s="231">
        <f>'Schedule No. 4.1'!E35</f>
        <v>12</v>
      </c>
      <c r="E35" s="80"/>
      <c r="F35" s="80"/>
      <c r="G35" s="80"/>
      <c r="H35" s="80"/>
      <c r="I35" s="80"/>
      <c r="J35" s="8"/>
    </row>
    <row r="36" spans="1:10" ht="26" x14ac:dyDescent="0.2">
      <c r="A36" s="332">
        <v>5.5</v>
      </c>
      <c r="B36" s="24" t="s">
        <v>476</v>
      </c>
      <c r="C36" s="111" t="s">
        <v>41</v>
      </c>
      <c r="D36" s="231">
        <f>'Schedule No. 4.1'!E36</f>
        <v>12</v>
      </c>
      <c r="E36" s="80"/>
      <c r="F36" s="80"/>
      <c r="G36" s="80"/>
      <c r="H36" s="80"/>
      <c r="I36" s="80"/>
      <c r="J36" s="84"/>
    </row>
    <row r="37" spans="1:10" ht="39" x14ac:dyDescent="0.2">
      <c r="A37" s="332"/>
      <c r="B37" s="24" t="s">
        <v>478</v>
      </c>
      <c r="C37" s="111" t="s">
        <v>41</v>
      </c>
      <c r="D37" s="231">
        <f>'Schedule No. 4.1'!E37</f>
        <v>12</v>
      </c>
      <c r="E37" s="80"/>
      <c r="F37" s="80"/>
      <c r="G37" s="80"/>
      <c r="H37" s="80"/>
      <c r="I37" s="80"/>
      <c r="J37" s="41"/>
    </row>
    <row r="38" spans="1:10" ht="15" customHeight="1" x14ac:dyDescent="0.2">
      <c r="A38" s="112">
        <v>6</v>
      </c>
      <c r="B38" s="362" t="s">
        <v>46</v>
      </c>
      <c r="C38" s="362"/>
      <c r="D38" s="362"/>
      <c r="E38" s="362"/>
      <c r="F38" s="362"/>
      <c r="G38" s="80"/>
      <c r="H38" s="80"/>
      <c r="I38" s="80"/>
      <c r="J38" s="8"/>
    </row>
    <row r="39" spans="1:10" ht="26" x14ac:dyDescent="0.2">
      <c r="A39" s="111">
        <v>6.1</v>
      </c>
      <c r="B39" s="23" t="s">
        <v>47</v>
      </c>
      <c r="C39" s="111" t="s">
        <v>44</v>
      </c>
      <c r="D39" s="231">
        <f>'Schedule No. 4.1'!E39</f>
        <v>2</v>
      </c>
      <c r="E39" s="80"/>
      <c r="F39" s="80"/>
      <c r="G39" s="80"/>
      <c r="H39" s="80"/>
      <c r="I39" s="80"/>
      <c r="J39" s="8"/>
    </row>
    <row r="40" spans="1:10" ht="26" x14ac:dyDescent="0.2">
      <c r="A40" s="111">
        <v>6.2</v>
      </c>
      <c r="B40" s="23" t="s">
        <v>48</v>
      </c>
      <c r="C40" s="111" t="s">
        <v>44</v>
      </c>
      <c r="D40" s="231">
        <f>'Schedule No. 4.1'!E40</f>
        <v>28</v>
      </c>
      <c r="E40" s="80"/>
      <c r="F40" s="80"/>
      <c r="G40" s="113"/>
      <c r="H40" s="113"/>
      <c r="I40" s="80"/>
      <c r="J40" s="8"/>
    </row>
    <row r="41" spans="1:10" x14ac:dyDescent="0.2">
      <c r="A41" s="112">
        <v>7</v>
      </c>
      <c r="B41" s="362" t="s">
        <v>49</v>
      </c>
      <c r="C41" s="362"/>
      <c r="D41" s="362"/>
      <c r="E41" s="362"/>
      <c r="F41" s="362"/>
      <c r="G41" s="80"/>
      <c r="H41" s="80"/>
      <c r="I41" s="80"/>
      <c r="J41" s="8"/>
    </row>
    <row r="42" spans="1:10" x14ac:dyDescent="0.2">
      <c r="A42" s="111">
        <v>7.1</v>
      </c>
      <c r="B42" s="23" t="s">
        <v>50</v>
      </c>
      <c r="C42" s="111" t="s">
        <v>51</v>
      </c>
      <c r="D42" s="231">
        <f>'Schedule No. 4.1'!E42</f>
        <v>5</v>
      </c>
      <c r="E42" s="80"/>
      <c r="F42" s="80"/>
      <c r="G42" s="80"/>
      <c r="H42" s="80"/>
      <c r="I42" s="80"/>
      <c r="J42" s="8"/>
    </row>
    <row r="43" spans="1:10" x14ac:dyDescent="0.2">
      <c r="A43" s="111">
        <v>7.2</v>
      </c>
      <c r="B43" s="23" t="s">
        <v>54</v>
      </c>
      <c r="C43" s="111" t="s">
        <v>51</v>
      </c>
      <c r="D43" s="231">
        <f>'Schedule No. 4.1'!E43</f>
        <v>5</v>
      </c>
      <c r="E43" s="80"/>
      <c r="F43" s="80"/>
      <c r="G43" s="80"/>
      <c r="H43" s="80"/>
      <c r="I43" s="80"/>
      <c r="J43" s="8"/>
    </row>
    <row r="44" spans="1:10" x14ac:dyDescent="0.2">
      <c r="A44" s="112">
        <v>8</v>
      </c>
      <c r="B44" s="362" t="s">
        <v>56</v>
      </c>
      <c r="C44" s="362"/>
      <c r="D44" s="362"/>
      <c r="E44" s="362"/>
      <c r="F44" s="362"/>
      <c r="G44" s="80"/>
      <c r="H44" s="80"/>
      <c r="I44" s="80"/>
      <c r="J44" s="8"/>
    </row>
    <row r="45" spans="1:10" ht="39" x14ac:dyDescent="0.2">
      <c r="A45" s="111">
        <v>8.1</v>
      </c>
      <c r="B45" s="23" t="s">
        <v>315</v>
      </c>
      <c r="C45" s="111" t="s">
        <v>454</v>
      </c>
      <c r="D45" s="231">
        <f>'Schedule No. 4.1'!E45</f>
        <v>1</v>
      </c>
      <c r="E45" s="80"/>
      <c r="F45" s="80"/>
      <c r="G45" s="80"/>
      <c r="H45" s="80"/>
      <c r="I45" s="80"/>
      <c r="J45" s="85">
        <f>SUM(D38:D45)</f>
        <v>41</v>
      </c>
    </row>
    <row r="46" spans="1:10" x14ac:dyDescent="0.2">
      <c r="A46" s="111">
        <v>8.1999999999999993</v>
      </c>
      <c r="B46" s="23" t="s">
        <v>317</v>
      </c>
      <c r="C46" s="111" t="s">
        <v>455</v>
      </c>
      <c r="D46" s="231">
        <f>'Schedule No. 4.1'!E46</f>
        <v>3</v>
      </c>
      <c r="E46" s="80"/>
      <c r="F46" s="80"/>
      <c r="G46" s="80"/>
      <c r="H46" s="80"/>
      <c r="I46" s="80"/>
      <c r="J46" s="83"/>
    </row>
    <row r="47" spans="1:10" ht="26" x14ac:dyDescent="0.2">
      <c r="A47" s="111">
        <v>8.3000000000000007</v>
      </c>
      <c r="B47" s="23" t="s">
        <v>318</v>
      </c>
      <c r="C47" s="111" t="s">
        <v>455</v>
      </c>
      <c r="D47" s="231">
        <f>'Schedule No. 4.1'!E47</f>
        <v>12</v>
      </c>
      <c r="E47" s="80"/>
      <c r="F47" s="80"/>
      <c r="G47" s="80"/>
      <c r="H47" s="80"/>
      <c r="I47" s="80"/>
      <c r="J47" s="8"/>
    </row>
    <row r="48" spans="1:10" x14ac:dyDescent="0.2">
      <c r="A48" s="111">
        <v>8.4</v>
      </c>
      <c r="B48" s="23" t="s">
        <v>316</v>
      </c>
      <c r="C48" s="111" t="s">
        <v>455</v>
      </c>
      <c r="D48" s="231">
        <f>'Schedule No. 4.1'!E48</f>
        <v>1</v>
      </c>
      <c r="E48" s="80"/>
      <c r="F48" s="80"/>
      <c r="G48" s="80"/>
      <c r="H48" s="80"/>
      <c r="I48" s="80"/>
      <c r="J48" s="8"/>
    </row>
    <row r="49" spans="1:10" ht="26" x14ac:dyDescent="0.2">
      <c r="A49" s="111">
        <v>8.5</v>
      </c>
      <c r="B49" s="23" t="s">
        <v>456</v>
      </c>
      <c r="C49" s="111" t="s">
        <v>76</v>
      </c>
      <c r="D49" s="231">
        <f>'Schedule No. 4.1'!E49</f>
        <v>1</v>
      </c>
      <c r="E49" s="80"/>
      <c r="F49" s="80"/>
      <c r="G49" s="113"/>
      <c r="H49" s="113"/>
      <c r="I49" s="80"/>
      <c r="J49" s="8"/>
    </row>
    <row r="50" spans="1:10" ht="26" x14ac:dyDescent="0.2">
      <c r="A50" s="111">
        <v>8.6</v>
      </c>
      <c r="B50" s="23" t="s">
        <v>251</v>
      </c>
      <c r="C50" s="111" t="s">
        <v>76</v>
      </c>
      <c r="D50" s="231" t="str">
        <f>'Schedule No. 4.1'!E50</f>
        <v>NIL</v>
      </c>
      <c r="E50" s="80"/>
      <c r="F50" s="80"/>
      <c r="G50" s="80"/>
      <c r="H50" s="80"/>
      <c r="I50" s="80"/>
      <c r="J50" s="8"/>
    </row>
    <row r="51" spans="1:10" x14ac:dyDescent="0.2">
      <c r="A51" s="112">
        <v>9</v>
      </c>
      <c r="B51" s="362" t="s">
        <v>57</v>
      </c>
      <c r="C51" s="362"/>
      <c r="D51" s="362"/>
      <c r="E51" s="362"/>
      <c r="F51" s="362"/>
      <c r="G51" s="80"/>
      <c r="H51" s="80"/>
      <c r="I51" s="80"/>
      <c r="J51" s="8">
        <f>SUM(D47:D50)</f>
        <v>14</v>
      </c>
    </row>
    <row r="52" spans="1:10" x14ac:dyDescent="0.2">
      <c r="A52" s="111">
        <v>9.1</v>
      </c>
      <c r="B52" s="23" t="s">
        <v>479</v>
      </c>
      <c r="C52" s="111" t="s">
        <v>58</v>
      </c>
      <c r="D52" s="231">
        <f>'Schedule No. 4.1'!E52</f>
        <v>2</v>
      </c>
      <c r="E52" s="80"/>
      <c r="F52" s="80"/>
      <c r="G52" s="80"/>
      <c r="H52" s="80"/>
      <c r="I52" s="80"/>
      <c r="J52" s="8"/>
    </row>
    <row r="53" spans="1:10" ht="26" x14ac:dyDescent="0.2">
      <c r="A53" s="183">
        <v>9.1999999999999993</v>
      </c>
      <c r="B53" s="23" t="s">
        <v>458</v>
      </c>
      <c r="C53" s="111" t="s">
        <v>58</v>
      </c>
      <c r="D53" s="231">
        <f>'Schedule No. 4.1'!E53</f>
        <v>1</v>
      </c>
      <c r="E53" s="80"/>
      <c r="F53" s="80"/>
      <c r="G53" s="80"/>
      <c r="H53" s="80"/>
      <c r="I53" s="80"/>
      <c r="J53" s="8"/>
    </row>
    <row r="54" spans="1:10" ht="26" x14ac:dyDescent="0.2">
      <c r="A54" s="332">
        <v>9.3000000000000007</v>
      </c>
      <c r="B54" s="24" t="s">
        <v>469</v>
      </c>
      <c r="C54" s="111" t="s">
        <v>44</v>
      </c>
      <c r="D54" s="231">
        <f>'Schedule No. 4.1'!E54</f>
        <v>5</v>
      </c>
      <c r="E54" s="80"/>
      <c r="F54" s="80"/>
      <c r="G54" s="80"/>
      <c r="H54" s="80"/>
      <c r="I54" s="80"/>
      <c r="J54" s="8"/>
    </row>
    <row r="55" spans="1:10" ht="26" x14ac:dyDescent="0.2">
      <c r="A55" s="332"/>
      <c r="B55" s="24" t="s">
        <v>470</v>
      </c>
      <c r="C55" s="111" t="s">
        <v>44</v>
      </c>
      <c r="D55" s="231">
        <f>'Schedule No. 4.1'!E55</f>
        <v>5</v>
      </c>
      <c r="E55" s="80"/>
      <c r="F55" s="80"/>
      <c r="G55" s="80"/>
      <c r="H55" s="80"/>
      <c r="I55" s="80"/>
      <c r="J55" s="44"/>
    </row>
    <row r="56" spans="1:10" ht="26" x14ac:dyDescent="0.2">
      <c r="A56" s="332">
        <v>9.4</v>
      </c>
      <c r="B56" s="102" t="s">
        <v>471</v>
      </c>
      <c r="C56" s="111" t="s">
        <v>44</v>
      </c>
      <c r="D56" s="231">
        <f>'Schedule No. 4.1'!E56</f>
        <v>6</v>
      </c>
      <c r="E56" s="80"/>
      <c r="F56" s="80"/>
      <c r="G56" s="80"/>
      <c r="H56" s="80"/>
      <c r="I56" s="80"/>
      <c r="J56" s="8"/>
    </row>
    <row r="57" spans="1:10" ht="26" x14ac:dyDescent="0.2">
      <c r="A57" s="332"/>
      <c r="B57" s="102" t="s">
        <v>480</v>
      </c>
      <c r="C57" s="111" t="s">
        <v>44</v>
      </c>
      <c r="D57" s="231">
        <f>'Schedule No. 4.1'!E57</f>
        <v>6</v>
      </c>
      <c r="E57" s="80"/>
      <c r="F57" s="80"/>
      <c r="G57" s="80"/>
      <c r="H57" s="80"/>
      <c r="I57" s="80"/>
      <c r="J57" s="8"/>
    </row>
    <row r="58" spans="1:10" x14ac:dyDescent="0.2">
      <c r="A58" s="111">
        <v>9.5</v>
      </c>
      <c r="B58" s="23" t="s">
        <v>459</v>
      </c>
      <c r="C58" s="111" t="s">
        <v>44</v>
      </c>
      <c r="D58" s="231">
        <f>'Schedule No. 4.1'!E58</f>
        <v>2</v>
      </c>
      <c r="E58" s="80"/>
      <c r="F58" s="80"/>
      <c r="G58" s="206"/>
      <c r="H58" s="206"/>
      <c r="I58" s="80"/>
      <c r="J58" s="8"/>
    </row>
    <row r="59" spans="1:10" x14ac:dyDescent="0.2">
      <c r="A59" s="111">
        <v>9.6</v>
      </c>
      <c r="B59" s="23" t="s">
        <v>460</v>
      </c>
      <c r="C59" s="111" t="s">
        <v>44</v>
      </c>
      <c r="D59" s="231">
        <f>'Schedule No. 4.1'!E59</f>
        <v>2</v>
      </c>
      <c r="E59" s="80"/>
      <c r="F59" s="80"/>
      <c r="G59" s="39"/>
      <c r="H59" s="39"/>
      <c r="I59" s="80"/>
      <c r="J59" s="8">
        <f>SUM(D55:D59)</f>
        <v>21</v>
      </c>
    </row>
    <row r="60" spans="1:10" ht="24.75" customHeight="1" x14ac:dyDescent="0.2">
      <c r="A60" s="111">
        <v>9.6999999999999993</v>
      </c>
      <c r="B60" s="23" t="s">
        <v>461</v>
      </c>
      <c r="C60" s="111" t="s">
        <v>44</v>
      </c>
      <c r="D60" s="231">
        <f>'Schedule No. 4.1'!E60</f>
        <v>8</v>
      </c>
      <c r="E60" s="80"/>
      <c r="F60" s="80"/>
      <c r="G60" s="39"/>
      <c r="H60" s="39"/>
      <c r="I60" s="80"/>
      <c r="J60" s="41"/>
    </row>
    <row r="61" spans="1:10" ht="24" customHeight="1" x14ac:dyDescent="0.2">
      <c r="A61" s="111">
        <v>9.8000000000000007</v>
      </c>
      <c r="B61" s="23" t="s">
        <v>481</v>
      </c>
      <c r="C61" s="111" t="s">
        <v>92</v>
      </c>
      <c r="D61" s="231">
        <f>'Schedule No. 4.1'!E61</f>
        <v>6</v>
      </c>
      <c r="E61" s="80"/>
      <c r="F61" s="80"/>
      <c r="G61" s="39"/>
      <c r="H61" s="39"/>
      <c r="I61" s="80"/>
      <c r="J61" s="8"/>
    </row>
    <row r="62" spans="1:10" ht="23" customHeight="1" x14ac:dyDescent="0.2">
      <c r="A62" s="111">
        <v>9.9</v>
      </c>
      <c r="B62" s="23" t="s">
        <v>54</v>
      </c>
      <c r="C62" s="111" t="s">
        <v>92</v>
      </c>
      <c r="D62" s="231">
        <f>'Schedule No. 4.1'!E62</f>
        <v>3</v>
      </c>
      <c r="E62" s="80"/>
      <c r="F62" s="80"/>
      <c r="G62" s="39"/>
      <c r="H62" s="39"/>
      <c r="I62" s="80"/>
      <c r="J62" s="45"/>
    </row>
    <row r="63" spans="1:10" ht="23" customHeight="1" x14ac:dyDescent="0.2">
      <c r="A63" s="232" t="s">
        <v>754</v>
      </c>
      <c r="B63" s="23" t="s">
        <v>482</v>
      </c>
      <c r="C63" s="111" t="s">
        <v>462</v>
      </c>
      <c r="D63" s="231">
        <f>'Schedule No. 4.1'!E63</f>
        <v>3</v>
      </c>
      <c r="E63" s="80"/>
      <c r="F63" s="80"/>
      <c r="G63" s="39"/>
      <c r="H63" s="39"/>
      <c r="I63" s="80"/>
      <c r="J63" s="45"/>
    </row>
    <row r="64" spans="1:10" ht="26" x14ac:dyDescent="0.2">
      <c r="A64" s="232" t="s">
        <v>755</v>
      </c>
      <c r="B64" s="23" t="s">
        <v>483</v>
      </c>
      <c r="C64" s="111" t="s">
        <v>462</v>
      </c>
      <c r="D64" s="231">
        <f>'Schedule No. 4.1'!E64</f>
        <v>3</v>
      </c>
      <c r="E64" s="80"/>
      <c r="F64" s="80"/>
      <c r="G64" s="39"/>
      <c r="H64" s="39"/>
      <c r="I64" s="80"/>
      <c r="J64" s="8"/>
    </row>
    <row r="65" spans="1:10" ht="35.75" customHeight="1" x14ac:dyDescent="0.2">
      <c r="A65" s="232" t="s">
        <v>756</v>
      </c>
      <c r="B65" s="23" t="s">
        <v>317</v>
      </c>
      <c r="C65" s="111" t="s">
        <v>462</v>
      </c>
      <c r="D65" s="231">
        <f>'Schedule No. 4.1'!E65</f>
        <v>2</v>
      </c>
      <c r="E65" s="80"/>
      <c r="F65" s="80"/>
      <c r="G65" s="206"/>
      <c r="H65" s="206"/>
      <c r="I65" s="80"/>
      <c r="J65" s="8"/>
    </row>
    <row r="66" spans="1:10" x14ac:dyDescent="0.2">
      <c r="A66" s="81">
        <v>9.1300000000000008</v>
      </c>
      <c r="B66" s="23" t="s">
        <v>463</v>
      </c>
      <c r="C66" s="111" t="s">
        <v>462</v>
      </c>
      <c r="D66" s="231">
        <f>'Schedule No. 4.1'!E66</f>
        <v>4</v>
      </c>
      <c r="E66" s="80"/>
      <c r="F66" s="80"/>
      <c r="G66" s="39"/>
      <c r="H66" s="39"/>
      <c r="I66" s="80"/>
      <c r="J66" s="8"/>
    </row>
    <row r="67" spans="1:10" ht="18" customHeight="1" x14ac:dyDescent="0.2">
      <c r="A67" s="81">
        <v>9.14</v>
      </c>
      <c r="B67" s="23" t="s">
        <v>464</v>
      </c>
      <c r="C67" s="111" t="s">
        <v>462</v>
      </c>
      <c r="D67" s="231">
        <f>'Schedule No. 4.1'!E67</f>
        <v>1</v>
      </c>
      <c r="E67" s="80"/>
      <c r="F67" s="80"/>
      <c r="G67" s="39"/>
      <c r="H67" s="39"/>
      <c r="I67" s="80"/>
      <c r="J67" s="45"/>
    </row>
    <row r="68" spans="1:10" ht="18" customHeight="1" x14ac:dyDescent="0.2">
      <c r="A68" s="112">
        <v>9.15</v>
      </c>
      <c r="B68" s="106" t="s">
        <v>268</v>
      </c>
      <c r="C68" s="111" t="s">
        <v>92</v>
      </c>
      <c r="D68" s="231">
        <f>'Schedule No. 4.1'!E68</f>
        <v>1</v>
      </c>
      <c r="E68" s="80"/>
      <c r="F68" s="80"/>
      <c r="G68" s="39"/>
      <c r="H68" s="39"/>
      <c r="I68" s="80"/>
      <c r="J68" s="45"/>
    </row>
    <row r="69" spans="1:10" ht="26" x14ac:dyDescent="0.2">
      <c r="A69" s="112">
        <v>9.16</v>
      </c>
      <c r="B69" s="106" t="s">
        <v>269</v>
      </c>
      <c r="C69" s="111" t="s">
        <v>92</v>
      </c>
      <c r="D69" s="231">
        <f>'Schedule No. 4.1'!E69</f>
        <v>1</v>
      </c>
      <c r="E69" s="80"/>
      <c r="F69" s="80"/>
      <c r="G69" s="39"/>
      <c r="H69" s="39"/>
      <c r="I69" s="80"/>
      <c r="J69" s="8"/>
    </row>
    <row r="70" spans="1:10" ht="15.75" customHeight="1" thickBot="1" x14ac:dyDescent="0.25">
      <c r="A70" s="366" t="s">
        <v>195</v>
      </c>
      <c r="B70" s="367"/>
      <c r="C70" s="367"/>
      <c r="D70" s="367"/>
      <c r="E70" s="368"/>
      <c r="F70" s="185"/>
      <c r="G70" s="39"/>
      <c r="H70" s="39"/>
      <c r="I70" s="186"/>
      <c r="J70" s="8"/>
    </row>
    <row r="71" spans="1:10" ht="16" thickBot="1" x14ac:dyDescent="0.25">
      <c r="D71"/>
      <c r="G71" s="251"/>
      <c r="H71" s="251"/>
      <c r="J71" s="8"/>
    </row>
    <row r="72" spans="1:10" x14ac:dyDescent="0.2">
      <c r="E72" s="13"/>
      <c r="F72" s="47"/>
      <c r="G72" s="8"/>
      <c r="H72" s="8"/>
      <c r="J72" s="8"/>
    </row>
    <row r="73" spans="1:10" x14ac:dyDescent="0.2">
      <c r="E73" s="15" t="s">
        <v>181</v>
      </c>
      <c r="F73" s="34"/>
      <c r="G73" s="8"/>
      <c r="H73" s="8"/>
      <c r="J73" s="8"/>
    </row>
    <row r="74" spans="1:10" x14ac:dyDescent="0.2">
      <c r="E74" s="17"/>
      <c r="F74" s="48"/>
      <c r="G74" s="8"/>
      <c r="H74" s="8"/>
      <c r="J74" s="8"/>
    </row>
    <row r="75" spans="1:10" x14ac:dyDescent="0.2">
      <c r="E75" s="15" t="s">
        <v>182</v>
      </c>
      <c r="F75" s="34"/>
      <c r="G75" s="8"/>
      <c r="H75" s="8"/>
      <c r="J75" s="8"/>
    </row>
    <row r="76" spans="1:10" ht="18.5" customHeight="1" thickBot="1" x14ac:dyDescent="0.25">
      <c r="E76" s="19"/>
      <c r="F76" s="49"/>
      <c r="G76" s="8"/>
      <c r="H76" s="8"/>
      <c r="J76" s="8"/>
    </row>
    <row r="77" spans="1:10" ht="21" customHeight="1" x14ac:dyDescent="0.2">
      <c r="B77" s="322" t="s">
        <v>93</v>
      </c>
      <c r="C77" s="322"/>
      <c r="D77" s="322"/>
      <c r="E77" s="322"/>
      <c r="F77" s="50"/>
      <c r="G77" s="8"/>
      <c r="H77" s="8"/>
      <c r="J77" s="8"/>
    </row>
    <row r="78" spans="1:10" ht="22.25" customHeight="1" x14ac:dyDescent="0.2">
      <c r="B78" s="322" t="s">
        <v>94</v>
      </c>
      <c r="C78" s="322"/>
      <c r="D78" s="322"/>
      <c r="E78" s="322"/>
      <c r="F78" s="50"/>
      <c r="G78" s="8"/>
      <c r="H78" s="8"/>
      <c r="J78" s="8"/>
    </row>
    <row r="79" spans="1:10" ht="22.25" customHeight="1" x14ac:dyDescent="0.2">
      <c r="B79" s="323" t="s">
        <v>95</v>
      </c>
      <c r="C79" s="323"/>
      <c r="D79" s="323"/>
      <c r="E79" s="323"/>
      <c r="F79" s="51"/>
      <c r="G79" s="8"/>
      <c r="H79" s="8"/>
      <c r="J79" s="8"/>
    </row>
    <row r="80" spans="1:10" x14ac:dyDescent="0.2">
      <c r="B80" s="324"/>
      <c r="C80" s="324"/>
      <c r="D80" s="324"/>
      <c r="E80" s="52"/>
      <c r="F80" s="52"/>
      <c r="G80" s="8"/>
      <c r="H80" s="8"/>
      <c r="J80" s="8"/>
    </row>
    <row r="81" spans="1:10" x14ac:dyDescent="0.2">
      <c r="A81" s="53" t="s">
        <v>183</v>
      </c>
      <c r="B81" s="48"/>
      <c r="C81" s="54"/>
      <c r="D81" s="55"/>
      <c r="E81" s="48"/>
      <c r="F81" s="48"/>
      <c r="G81" s="8"/>
      <c r="H81" s="8"/>
      <c r="J81" s="8"/>
    </row>
    <row r="82" spans="1:10" x14ac:dyDescent="0.2">
      <c r="A82" s="56" t="s">
        <v>184</v>
      </c>
      <c r="B82" s="57" t="s">
        <v>185</v>
      </c>
      <c r="C82" s="319" t="s">
        <v>187</v>
      </c>
      <c r="D82" s="320"/>
      <c r="E82" s="320"/>
      <c r="F82" s="321"/>
      <c r="G82" s="45"/>
      <c r="H82" s="45"/>
      <c r="J82" s="8"/>
    </row>
    <row r="83" spans="1:10" x14ac:dyDescent="0.2">
      <c r="A83" s="58"/>
      <c r="B83" s="59"/>
      <c r="C83" s="60"/>
      <c r="D83" s="61"/>
      <c r="E83" s="62"/>
      <c r="F83" s="63"/>
      <c r="G83" s="8"/>
      <c r="H83" s="8"/>
      <c r="J83" s="8"/>
    </row>
    <row r="84" spans="1:10" x14ac:dyDescent="0.2">
      <c r="A84" s="64"/>
      <c r="B84" s="65"/>
      <c r="C84" s="66"/>
      <c r="D84" s="67"/>
      <c r="E84" s="68"/>
      <c r="F84" s="69"/>
      <c r="G84" s="8"/>
      <c r="H84" s="8"/>
      <c r="J84" s="45"/>
    </row>
    <row r="85" spans="1:10" x14ac:dyDescent="0.2">
      <c r="A85" s="64"/>
      <c r="B85" s="65"/>
      <c r="C85" s="66"/>
      <c r="D85" s="67"/>
      <c r="E85" s="68"/>
      <c r="F85" s="69"/>
      <c r="G85" s="8"/>
      <c r="H85" s="8"/>
      <c r="J85" s="45"/>
    </row>
    <row r="86" spans="1:10" x14ac:dyDescent="0.2">
      <c r="A86" s="70"/>
      <c r="B86" s="71"/>
      <c r="C86" s="72"/>
      <c r="D86" s="73"/>
      <c r="E86" s="74"/>
      <c r="F86" s="75"/>
      <c r="G86" s="8"/>
      <c r="H86" s="8"/>
      <c r="J86" s="8"/>
    </row>
    <row r="87" spans="1:10" x14ac:dyDescent="0.2">
      <c r="G87" s="8"/>
      <c r="H87" s="8"/>
      <c r="J87" s="8"/>
    </row>
    <row r="88" spans="1:10" ht="15" customHeight="1" x14ac:dyDescent="0.2">
      <c r="G88" s="8"/>
      <c r="H88" s="8"/>
      <c r="J88" s="45"/>
    </row>
    <row r="89" spans="1:10" x14ac:dyDescent="0.2">
      <c r="G89" s="45"/>
      <c r="H89" s="45"/>
    </row>
    <row r="90" spans="1:10" x14ac:dyDescent="0.2">
      <c r="G90" s="45"/>
      <c r="H90" s="45"/>
    </row>
    <row r="91" spans="1:10" x14ac:dyDescent="0.2">
      <c r="G91" s="8"/>
      <c r="H91" s="8"/>
    </row>
    <row r="92" spans="1:10" x14ac:dyDescent="0.2">
      <c r="G92" s="8"/>
      <c r="H92" s="8"/>
    </row>
    <row r="93" spans="1:10" x14ac:dyDescent="0.2">
      <c r="G93" s="8"/>
      <c r="H93" s="8"/>
    </row>
    <row r="94" spans="1:10" x14ac:dyDescent="0.2">
      <c r="G94" s="8"/>
      <c r="H94" s="8"/>
    </row>
    <row r="95" spans="1:10" x14ac:dyDescent="0.2">
      <c r="G95" s="8"/>
      <c r="H95" s="8"/>
    </row>
    <row r="96" spans="1:10" x14ac:dyDescent="0.2">
      <c r="G96" s="242"/>
      <c r="H96" s="242"/>
    </row>
    <row r="97" spans="7:8" x14ac:dyDescent="0.2">
      <c r="G97" s="242"/>
      <c r="H97" s="242"/>
    </row>
    <row r="98" spans="7:8" x14ac:dyDescent="0.2">
      <c r="G98" s="242"/>
      <c r="H98" s="242"/>
    </row>
    <row r="99" spans="7:8" x14ac:dyDescent="0.2">
      <c r="G99" s="241"/>
      <c r="H99" s="241"/>
    </row>
    <row r="100" spans="7:8" x14ac:dyDescent="0.2">
      <c r="G100" s="80"/>
      <c r="H100" s="80"/>
    </row>
    <row r="101" spans="7:8" x14ac:dyDescent="0.2">
      <c r="G101" s="80"/>
      <c r="H101" s="80"/>
    </row>
    <row r="102" spans="7:8" x14ac:dyDescent="0.2">
      <c r="G102" s="113"/>
      <c r="H102" s="113"/>
    </row>
    <row r="103" spans="7:8" x14ac:dyDescent="0.2">
      <c r="G103" s="113"/>
      <c r="H103" s="113"/>
    </row>
    <row r="104" spans="7:8" x14ac:dyDescent="0.2">
      <c r="G104" s="80"/>
      <c r="H104" s="80"/>
    </row>
    <row r="105" spans="7:8" x14ac:dyDescent="0.2">
      <c r="G105" s="80"/>
      <c r="H105" s="80"/>
    </row>
    <row r="106" spans="7:8" x14ac:dyDescent="0.2">
      <c r="G106" s="80"/>
      <c r="H106" s="80"/>
    </row>
    <row r="107" spans="7:8" x14ac:dyDescent="0.2">
      <c r="G107" s="80"/>
      <c r="H107" s="80"/>
    </row>
    <row r="108" spans="7:8" x14ac:dyDescent="0.2">
      <c r="G108" s="80"/>
      <c r="H108" s="80"/>
    </row>
    <row r="109" spans="7:8" x14ac:dyDescent="0.2">
      <c r="G109" s="173"/>
      <c r="H109" s="173"/>
    </row>
    <row r="110" spans="7:8" x14ac:dyDescent="0.2">
      <c r="G110" s="173"/>
      <c r="H110" s="173"/>
    </row>
    <row r="111" spans="7:8" x14ac:dyDescent="0.2">
      <c r="G111" s="80"/>
      <c r="H111" s="80"/>
    </row>
    <row r="112" spans="7:8" x14ac:dyDescent="0.2">
      <c r="G112" s="80"/>
      <c r="H112" s="80"/>
    </row>
    <row r="113" spans="7:8" x14ac:dyDescent="0.2">
      <c r="G113" s="80"/>
      <c r="H113" s="80"/>
    </row>
    <row r="114" spans="7:8" x14ac:dyDescent="0.2">
      <c r="G114" s="80"/>
      <c r="H114" s="80"/>
    </row>
    <row r="115" spans="7:8" x14ac:dyDescent="0.2">
      <c r="G115" s="80"/>
      <c r="H115" s="80"/>
    </row>
    <row r="116" spans="7:8" x14ac:dyDescent="0.2">
      <c r="G116" s="80"/>
      <c r="H116" s="80"/>
    </row>
    <row r="117" spans="7:8" x14ac:dyDescent="0.2">
      <c r="G117" s="80"/>
      <c r="H117" s="80"/>
    </row>
    <row r="118" spans="7:8" x14ac:dyDescent="0.2">
      <c r="G118" s="80"/>
      <c r="H118" s="80"/>
    </row>
    <row r="119" spans="7:8" x14ac:dyDescent="0.2">
      <c r="G119" s="80"/>
      <c r="H119" s="80"/>
    </row>
    <row r="120" spans="7:8" x14ac:dyDescent="0.2">
      <c r="G120" s="80"/>
      <c r="H120" s="80"/>
    </row>
    <row r="121" spans="7:8" x14ac:dyDescent="0.2">
      <c r="G121" s="80"/>
      <c r="H121" s="80"/>
    </row>
    <row r="122" spans="7:8" x14ac:dyDescent="0.2">
      <c r="G122" s="80"/>
      <c r="H122" s="80"/>
    </row>
    <row r="123" spans="7:8" x14ac:dyDescent="0.2">
      <c r="G123" s="80"/>
      <c r="H123" s="80"/>
    </row>
    <row r="124" spans="7:8" x14ac:dyDescent="0.2">
      <c r="G124" s="80"/>
      <c r="H124" s="80"/>
    </row>
    <row r="125" spans="7:8" x14ac:dyDescent="0.2">
      <c r="G125" s="80"/>
      <c r="H125" s="80"/>
    </row>
    <row r="126" spans="7:8" x14ac:dyDescent="0.2">
      <c r="G126" s="80"/>
      <c r="H126" s="80"/>
    </row>
    <row r="127" spans="7:8" x14ac:dyDescent="0.2">
      <c r="G127" s="80"/>
      <c r="H127" s="80"/>
    </row>
    <row r="128" spans="7:8" x14ac:dyDescent="0.2">
      <c r="G128" s="80"/>
      <c r="H128" s="80"/>
    </row>
    <row r="129" spans="7:8" x14ac:dyDescent="0.2">
      <c r="G129" s="80"/>
      <c r="H129" s="80"/>
    </row>
    <row r="130" spans="7:8" x14ac:dyDescent="0.2">
      <c r="G130" s="80"/>
      <c r="H130" s="80"/>
    </row>
    <row r="131" spans="7:8" x14ac:dyDescent="0.2">
      <c r="G131" s="80"/>
      <c r="H131" s="80"/>
    </row>
    <row r="132" spans="7:8" x14ac:dyDescent="0.2">
      <c r="G132" s="113"/>
      <c r="H132" s="113"/>
    </row>
    <row r="133" spans="7:8" x14ac:dyDescent="0.2">
      <c r="G133" s="113"/>
      <c r="H133" s="113"/>
    </row>
    <row r="134" spans="7:8" x14ac:dyDescent="0.2">
      <c r="G134" s="80"/>
      <c r="H134" s="80"/>
    </row>
    <row r="135" spans="7:8" x14ac:dyDescent="0.2">
      <c r="G135" s="80"/>
      <c r="H135" s="80"/>
    </row>
    <row r="136" spans="7:8" x14ac:dyDescent="0.2">
      <c r="G136" s="80"/>
      <c r="H136" s="80"/>
    </row>
    <row r="137" spans="7:8" x14ac:dyDescent="0.2">
      <c r="G137" s="80"/>
      <c r="H137" s="80"/>
    </row>
    <row r="138" spans="7:8" x14ac:dyDescent="0.2">
      <c r="G138" s="80"/>
      <c r="H138" s="80"/>
    </row>
    <row r="139" spans="7:8" x14ac:dyDescent="0.2">
      <c r="G139" s="113"/>
      <c r="H139" s="113"/>
    </row>
    <row r="140" spans="7:8" x14ac:dyDescent="0.2">
      <c r="G140" s="113"/>
      <c r="H140" s="113"/>
    </row>
    <row r="141" spans="7:8" x14ac:dyDescent="0.2">
      <c r="G141" s="80"/>
      <c r="H141" s="80"/>
    </row>
    <row r="142" spans="7:8" x14ac:dyDescent="0.2">
      <c r="G142" s="80"/>
      <c r="H142" s="80"/>
    </row>
    <row r="143" spans="7:8" x14ac:dyDescent="0.2">
      <c r="G143" s="80"/>
      <c r="H143" s="80"/>
    </row>
    <row r="144" spans="7:8" x14ac:dyDescent="0.2">
      <c r="G144" s="80"/>
      <c r="H144" s="80"/>
    </row>
    <row r="145" spans="7:8" x14ac:dyDescent="0.2">
      <c r="G145" s="80"/>
      <c r="H145" s="80"/>
    </row>
    <row r="146" spans="7:8" x14ac:dyDescent="0.2">
      <c r="G146" s="80"/>
      <c r="H146" s="80"/>
    </row>
    <row r="147" spans="7:8" x14ac:dyDescent="0.2">
      <c r="G147" s="80"/>
      <c r="H147" s="80"/>
    </row>
    <row r="148" spans="7:8" x14ac:dyDescent="0.2">
      <c r="G148" s="80"/>
      <c r="H148" s="80"/>
    </row>
    <row r="149" spans="7:8" x14ac:dyDescent="0.2">
      <c r="G149" s="80"/>
      <c r="H149" s="80"/>
    </row>
    <row r="150" spans="7:8" x14ac:dyDescent="0.2">
      <c r="G150" s="80"/>
      <c r="H150" s="80"/>
    </row>
    <row r="151" spans="7:8" x14ac:dyDescent="0.2">
      <c r="G151" s="80"/>
      <c r="H151" s="80"/>
    </row>
    <row r="152" spans="7:8" x14ac:dyDescent="0.2">
      <c r="G152" s="80"/>
      <c r="H152" s="80"/>
    </row>
    <row r="153" spans="7:8" x14ac:dyDescent="0.2">
      <c r="G153" s="80"/>
      <c r="H153" s="80"/>
    </row>
    <row r="154" spans="7:8" x14ac:dyDescent="0.2">
      <c r="G154" s="80"/>
      <c r="H154" s="80"/>
    </row>
    <row r="155" spans="7:8" x14ac:dyDescent="0.2">
      <c r="G155" s="80"/>
      <c r="H155" s="80"/>
    </row>
    <row r="156" spans="7:8" x14ac:dyDescent="0.2">
      <c r="G156" s="80"/>
      <c r="H156" s="80"/>
    </row>
    <row r="157" spans="7:8" x14ac:dyDescent="0.2">
      <c r="G157" s="80"/>
      <c r="H157" s="80"/>
    </row>
    <row r="158" spans="7:8" x14ac:dyDescent="0.2">
      <c r="G158" s="80"/>
      <c r="H158" s="80"/>
    </row>
    <row r="159" spans="7:8" x14ac:dyDescent="0.2">
      <c r="G159" s="113"/>
      <c r="H159" s="113"/>
    </row>
    <row r="160" spans="7:8" x14ac:dyDescent="0.2">
      <c r="G160" s="106"/>
      <c r="H160" s="106"/>
    </row>
    <row r="161" spans="7:8" x14ac:dyDescent="0.2">
      <c r="G161" s="80"/>
      <c r="H161" s="80"/>
    </row>
    <row r="162" spans="7:8" x14ac:dyDescent="0.2">
      <c r="G162" s="240"/>
      <c r="H162" s="240"/>
    </row>
    <row r="163" spans="7:8" x14ac:dyDescent="0.2">
      <c r="G163" s="242"/>
      <c r="H163" s="242"/>
    </row>
    <row r="164" spans="7:8" x14ac:dyDescent="0.2">
      <c r="G164" s="242"/>
      <c r="H164" s="242"/>
    </row>
    <row r="165" spans="7:8" x14ac:dyDescent="0.2">
      <c r="G165" s="242"/>
      <c r="H165" s="242"/>
    </row>
    <row r="166" spans="7:8" x14ac:dyDescent="0.2">
      <c r="G166" s="242"/>
      <c r="H166" s="242"/>
    </row>
    <row r="167" spans="7:8" x14ac:dyDescent="0.2">
      <c r="G167" s="242"/>
      <c r="H167" s="242"/>
    </row>
    <row r="168" spans="7:8" x14ac:dyDescent="0.2">
      <c r="G168" s="242"/>
      <c r="H168" s="242"/>
    </row>
    <row r="169" spans="7:8" x14ac:dyDescent="0.2">
      <c r="G169" s="242"/>
      <c r="H169" s="242"/>
    </row>
    <row r="170" spans="7:8" x14ac:dyDescent="0.2">
      <c r="G170" s="242"/>
      <c r="H170" s="242"/>
    </row>
    <row r="171" spans="7:8" x14ac:dyDescent="0.2">
      <c r="G171" s="242"/>
      <c r="H171" s="242"/>
    </row>
    <row r="172" spans="7:8" x14ac:dyDescent="0.2">
      <c r="G172" s="242"/>
      <c r="H172" s="242"/>
    </row>
    <row r="173" spans="7:8" x14ac:dyDescent="0.2">
      <c r="G173" s="242"/>
      <c r="H173" s="242"/>
    </row>
    <row r="174" spans="7:8" x14ac:dyDescent="0.2">
      <c r="G174" s="242"/>
      <c r="H174" s="242"/>
    </row>
    <row r="175" spans="7:8" x14ac:dyDescent="0.2">
      <c r="G175" s="242"/>
      <c r="H175" s="242"/>
    </row>
    <row r="176" spans="7:8" x14ac:dyDescent="0.2">
      <c r="G176" s="242"/>
      <c r="H176" s="242"/>
    </row>
    <row r="177" spans="7:8" x14ac:dyDescent="0.2">
      <c r="G177" s="242"/>
      <c r="H177" s="242"/>
    </row>
    <row r="178" spans="7:8" x14ac:dyDescent="0.2">
      <c r="G178" s="242"/>
      <c r="H178" s="242"/>
    </row>
    <row r="179" spans="7:8" x14ac:dyDescent="0.2">
      <c r="G179" s="242"/>
      <c r="H179" s="242"/>
    </row>
    <row r="180" spans="7:8" x14ac:dyDescent="0.2">
      <c r="G180" s="242"/>
      <c r="H180" s="242"/>
    </row>
    <row r="181" spans="7:8" x14ac:dyDescent="0.2">
      <c r="G181" s="242"/>
      <c r="H181" s="242"/>
    </row>
    <row r="182" spans="7:8" x14ac:dyDescent="0.2">
      <c r="G182" s="242"/>
      <c r="H182" s="242"/>
    </row>
    <row r="183" spans="7:8" x14ac:dyDescent="0.2">
      <c r="G183" s="242"/>
      <c r="H183" s="242"/>
    </row>
    <row r="184" spans="7:8" x14ac:dyDescent="0.2">
      <c r="G184" s="242"/>
      <c r="H184" s="242"/>
    </row>
    <row r="185" spans="7:8" x14ac:dyDescent="0.2">
      <c r="G185" s="242"/>
      <c r="H185" s="242"/>
    </row>
    <row r="186" spans="7:8" x14ac:dyDescent="0.2">
      <c r="G186" s="190"/>
      <c r="H186" s="190"/>
    </row>
    <row r="189" spans="7:8" x14ac:dyDescent="0.2">
      <c r="G189" s="34"/>
      <c r="H189" s="34"/>
    </row>
    <row r="190" spans="7:8" x14ac:dyDescent="0.2">
      <c r="G190" s="48"/>
      <c r="H190" s="48"/>
    </row>
    <row r="191" spans="7:8" x14ac:dyDescent="0.2">
      <c r="G191" s="34"/>
      <c r="H191" s="34"/>
    </row>
    <row r="192" spans="7:8" x14ac:dyDescent="0.2">
      <c r="G192" s="34"/>
      <c r="H192" s="34"/>
    </row>
    <row r="193" spans="7:8" x14ac:dyDescent="0.2">
      <c r="G193" s="50"/>
      <c r="H193" s="50"/>
    </row>
    <row r="194" spans="7:8" x14ac:dyDescent="0.2">
      <c r="G194" s="50"/>
      <c r="H194" s="50"/>
    </row>
    <row r="195" spans="7:8" x14ac:dyDescent="0.2">
      <c r="G195" s="51"/>
      <c r="H195" s="51"/>
    </row>
    <row r="196" spans="7:8" x14ac:dyDescent="0.2">
      <c r="G196" s="52"/>
      <c r="H196" s="52"/>
    </row>
    <row r="197" spans="7:8" x14ac:dyDescent="0.2">
      <c r="G197" s="48"/>
      <c r="H197" s="48"/>
    </row>
    <row r="198" spans="7:8" x14ac:dyDescent="0.2">
      <c r="G198" s="55"/>
      <c r="H198" s="55"/>
    </row>
    <row r="199" spans="7:8" x14ac:dyDescent="0.2">
      <c r="G199" s="48"/>
      <c r="H199" s="48"/>
    </row>
    <row r="200" spans="7:8" x14ac:dyDescent="0.2">
      <c r="G200" s="48"/>
      <c r="H200" s="48"/>
    </row>
    <row r="201" spans="7:8" x14ac:dyDescent="0.2">
      <c r="G201" s="48"/>
      <c r="H201" s="48"/>
    </row>
    <row r="202" spans="7:8" x14ac:dyDescent="0.2">
      <c r="G202" s="48"/>
      <c r="H202" s="48"/>
    </row>
  </sheetData>
  <mergeCells count="30">
    <mergeCell ref="A1:I1"/>
    <mergeCell ref="A2:I2"/>
    <mergeCell ref="A3:A5"/>
    <mergeCell ref="B3:B5"/>
    <mergeCell ref="C3:C5"/>
    <mergeCell ref="D3:D5"/>
    <mergeCell ref="E3:F4"/>
    <mergeCell ref="I3:I4"/>
    <mergeCell ref="G3:H4"/>
    <mergeCell ref="B44:F44"/>
    <mergeCell ref="A7:I7"/>
    <mergeCell ref="A8:I8"/>
    <mergeCell ref="B9:I9"/>
    <mergeCell ref="B13:I13"/>
    <mergeCell ref="A28:A29"/>
    <mergeCell ref="A30:A31"/>
    <mergeCell ref="A32:A33"/>
    <mergeCell ref="A34:A35"/>
    <mergeCell ref="A36:A37"/>
    <mergeCell ref="B38:F38"/>
    <mergeCell ref="B41:F41"/>
    <mergeCell ref="B79:E79"/>
    <mergeCell ref="B80:D80"/>
    <mergeCell ref="C82:F82"/>
    <mergeCell ref="B51:F51"/>
    <mergeCell ref="A54:A55"/>
    <mergeCell ref="A56:A57"/>
    <mergeCell ref="A70:E70"/>
    <mergeCell ref="B77:E77"/>
    <mergeCell ref="B78:E78"/>
  </mergeCells>
  <printOptions horizontalCentered="1"/>
  <pageMargins left="0.7" right="0.7" top="1" bottom="0.5" header="0.7" footer="0.3"/>
  <pageSetup paperSize="9" scale="75" fitToHeight="0" orientation="landscape" r:id="rId1"/>
  <headerFooter>
    <oddFooter>&amp;C&amp;"Calibri,Regular"&amp;K0000001B-&amp;P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54"/>
  <sheetViews>
    <sheetView topLeftCell="A26" zoomScaleNormal="100" zoomScaleSheetLayoutView="100" workbookViewId="0">
      <selection activeCell="I3" sqref="I3"/>
    </sheetView>
  </sheetViews>
  <sheetFormatPr baseColWidth="10" defaultColWidth="8.6640625" defaultRowHeight="15" x14ac:dyDescent="0.2"/>
  <cols>
    <col min="2" max="2" width="85.5" customWidth="1"/>
    <col min="3" max="3" width="11" customWidth="1"/>
    <col min="5" max="5" width="14" customWidth="1"/>
    <col min="6" max="6" width="14.5" customWidth="1"/>
    <col min="7" max="7" width="12.6640625" customWidth="1"/>
    <col min="8" max="8" width="14.5" customWidth="1"/>
  </cols>
  <sheetData>
    <row r="1" spans="1:8" ht="14.75" customHeight="1" x14ac:dyDescent="0.2">
      <c r="A1" s="382" t="s">
        <v>848</v>
      </c>
      <c r="B1" s="383"/>
      <c r="C1" s="383"/>
      <c r="D1" s="383"/>
      <c r="E1" s="383"/>
      <c r="F1" s="383"/>
      <c r="G1" s="383"/>
      <c r="H1" s="384"/>
    </row>
    <row r="2" spans="1:8" ht="45.75" customHeight="1" thickBot="1" x14ac:dyDescent="0.25">
      <c r="A2" s="385"/>
      <c r="B2" s="386"/>
      <c r="C2" s="386"/>
      <c r="D2" s="386"/>
      <c r="E2" s="386"/>
      <c r="F2" s="386"/>
      <c r="G2" s="386"/>
      <c r="H2" s="387"/>
    </row>
    <row r="3" spans="1:8" ht="23" customHeight="1" thickBot="1" x14ac:dyDescent="0.25">
      <c r="A3" s="388"/>
      <c r="B3" s="389"/>
      <c r="C3" s="389"/>
      <c r="D3" s="389"/>
      <c r="E3" s="389"/>
      <c r="F3" s="389"/>
      <c r="G3" s="389"/>
      <c r="H3" s="390"/>
    </row>
    <row r="4" spans="1:8" x14ac:dyDescent="0.2">
      <c r="A4" s="295" t="s">
        <v>0</v>
      </c>
      <c r="B4" s="295" t="s">
        <v>1</v>
      </c>
      <c r="C4" s="295" t="s">
        <v>2</v>
      </c>
      <c r="D4" s="295" t="s">
        <v>3</v>
      </c>
      <c r="E4" s="391" t="s">
        <v>561</v>
      </c>
      <c r="F4" s="392"/>
      <c r="G4" s="391" t="s">
        <v>562</v>
      </c>
      <c r="H4" s="392"/>
    </row>
    <row r="5" spans="1:8" ht="12" customHeight="1" thickBot="1" x14ac:dyDescent="0.25">
      <c r="A5" s="295"/>
      <c r="B5" s="295"/>
      <c r="C5" s="295"/>
      <c r="D5" s="295"/>
      <c r="E5" s="393"/>
      <c r="F5" s="394"/>
      <c r="G5" s="393"/>
      <c r="H5" s="394"/>
    </row>
    <row r="6" spans="1:8" ht="37.25" customHeight="1" thickBot="1" x14ac:dyDescent="0.25">
      <c r="A6" s="296"/>
      <c r="B6" s="296"/>
      <c r="C6" s="296"/>
      <c r="D6" s="296"/>
      <c r="E6" s="175" t="s">
        <v>345</v>
      </c>
      <c r="F6" s="175" t="s">
        <v>346</v>
      </c>
      <c r="G6" s="175" t="s">
        <v>59</v>
      </c>
      <c r="H6" s="175" t="s">
        <v>346</v>
      </c>
    </row>
    <row r="7" spans="1:8" ht="16" thickBot="1" x14ac:dyDescent="0.25">
      <c r="A7" s="176">
        <v>1</v>
      </c>
      <c r="B7" s="175">
        <v>2</v>
      </c>
      <c r="C7" s="175">
        <v>3</v>
      </c>
      <c r="D7" s="175">
        <v>4</v>
      </c>
      <c r="E7" s="175">
        <v>5</v>
      </c>
      <c r="F7" s="175">
        <v>6</v>
      </c>
      <c r="G7" s="175" t="s">
        <v>60</v>
      </c>
      <c r="H7" s="175" t="s">
        <v>61</v>
      </c>
    </row>
    <row r="8" spans="1:8" ht="16" thickBot="1" x14ac:dyDescent="0.25">
      <c r="A8" s="374" t="s">
        <v>805</v>
      </c>
      <c r="B8" s="375"/>
      <c r="C8" s="375"/>
      <c r="D8" s="375"/>
      <c r="E8" s="375"/>
      <c r="F8" s="375"/>
      <c r="G8" s="375"/>
      <c r="H8" s="376"/>
    </row>
    <row r="9" spans="1:8" ht="20.5" customHeight="1" x14ac:dyDescent="0.2">
      <c r="A9" s="177">
        <v>1</v>
      </c>
      <c r="B9" s="377" t="s">
        <v>62</v>
      </c>
      <c r="C9" s="378"/>
      <c r="D9" s="378"/>
      <c r="E9" s="378"/>
      <c r="F9" s="378"/>
      <c r="G9" s="378"/>
      <c r="H9" s="379"/>
    </row>
    <row r="10" spans="1:8" ht="24" customHeight="1" x14ac:dyDescent="0.2">
      <c r="A10" s="332">
        <v>1.1000000000000001</v>
      </c>
      <c r="B10" s="380" t="s">
        <v>63</v>
      </c>
      <c r="C10" s="332" t="s">
        <v>64</v>
      </c>
      <c r="D10" s="332">
        <v>1</v>
      </c>
      <c r="E10" s="381"/>
      <c r="F10" s="381"/>
      <c r="G10" s="381"/>
      <c r="H10" s="381"/>
    </row>
    <row r="11" spans="1:8" ht="7.25" customHeight="1" x14ac:dyDescent="0.2">
      <c r="A11" s="332"/>
      <c r="B11" s="380"/>
      <c r="C11" s="332"/>
      <c r="D11" s="332"/>
      <c r="E11" s="381"/>
      <c r="F11" s="381"/>
      <c r="G11" s="381"/>
      <c r="H11" s="381"/>
    </row>
    <row r="12" spans="1:8" ht="18.5" customHeight="1" x14ac:dyDescent="0.2">
      <c r="A12" s="112">
        <v>2</v>
      </c>
      <c r="B12" s="106" t="s">
        <v>499</v>
      </c>
      <c r="C12" s="113"/>
      <c r="D12" s="112"/>
      <c r="E12" s="113"/>
      <c r="F12" s="113"/>
      <c r="G12" s="113"/>
      <c r="H12" s="113"/>
    </row>
    <row r="13" spans="1:8" ht="26" x14ac:dyDescent="0.2">
      <c r="A13" s="112">
        <v>2.1</v>
      </c>
      <c r="B13" s="174" t="s">
        <v>103</v>
      </c>
      <c r="C13" s="111"/>
      <c r="D13" s="111"/>
      <c r="E13" s="80"/>
      <c r="F13" s="80"/>
      <c r="G13" s="80"/>
      <c r="H13" s="80"/>
    </row>
    <row r="14" spans="1:8" x14ac:dyDescent="0.2">
      <c r="A14" s="111" t="s">
        <v>65</v>
      </c>
      <c r="B14" s="252" t="s">
        <v>548</v>
      </c>
      <c r="C14" s="111" t="s">
        <v>270</v>
      </c>
      <c r="D14" s="111">
        <v>1</v>
      </c>
      <c r="E14" s="80"/>
      <c r="F14" s="80"/>
      <c r="G14" s="80"/>
      <c r="H14" s="80"/>
    </row>
    <row r="15" spans="1:8" x14ac:dyDescent="0.2">
      <c r="A15" s="111" t="s">
        <v>66</v>
      </c>
      <c r="B15" s="162" t="s">
        <v>276</v>
      </c>
      <c r="C15" s="178" t="s">
        <v>270</v>
      </c>
      <c r="D15" s="178">
        <v>1</v>
      </c>
      <c r="E15" s="80"/>
      <c r="F15" s="80"/>
      <c r="G15" s="80"/>
      <c r="H15" s="80"/>
    </row>
    <row r="16" spans="1:8" x14ac:dyDescent="0.2">
      <c r="A16" s="111" t="s">
        <v>67</v>
      </c>
      <c r="B16" s="162" t="s">
        <v>277</v>
      </c>
      <c r="C16" s="178" t="s">
        <v>270</v>
      </c>
      <c r="D16" s="178">
        <v>1</v>
      </c>
      <c r="E16" s="80"/>
      <c r="F16" s="80"/>
      <c r="G16" s="80"/>
      <c r="H16" s="80"/>
    </row>
    <row r="17" spans="1:8" x14ac:dyDescent="0.2">
      <c r="A17" s="111" t="s">
        <v>199</v>
      </c>
      <c r="B17" s="162" t="s">
        <v>278</v>
      </c>
      <c r="C17" s="178" t="s">
        <v>270</v>
      </c>
      <c r="D17" s="178">
        <v>1</v>
      </c>
      <c r="E17" s="80"/>
      <c r="F17" s="80"/>
      <c r="G17" s="80"/>
      <c r="H17" s="80"/>
    </row>
    <row r="18" spans="1:8" x14ac:dyDescent="0.2">
      <c r="A18" s="111" t="s">
        <v>200</v>
      </c>
      <c r="B18" s="162" t="s">
        <v>279</v>
      </c>
      <c r="C18" s="178" t="s">
        <v>270</v>
      </c>
      <c r="D18" s="178">
        <v>1</v>
      </c>
      <c r="E18" s="80"/>
      <c r="F18" s="80"/>
      <c r="G18" s="80"/>
      <c r="H18" s="80"/>
    </row>
    <row r="19" spans="1:8" x14ac:dyDescent="0.2">
      <c r="A19" s="111" t="s">
        <v>539</v>
      </c>
      <c r="B19" s="162" t="s">
        <v>280</v>
      </c>
      <c r="C19" s="178" t="s">
        <v>270</v>
      </c>
      <c r="D19" s="178">
        <v>1</v>
      </c>
      <c r="E19" s="80"/>
      <c r="F19" s="80"/>
      <c r="G19" s="80"/>
      <c r="H19" s="80"/>
    </row>
    <row r="20" spans="1:8" x14ac:dyDescent="0.2">
      <c r="A20" s="111" t="s">
        <v>540</v>
      </c>
      <c r="B20" s="162" t="s">
        <v>580</v>
      </c>
      <c r="C20" s="178" t="s">
        <v>270</v>
      </c>
      <c r="D20" s="178">
        <v>1</v>
      </c>
      <c r="E20" s="80"/>
      <c r="F20" s="80"/>
      <c r="G20" s="80"/>
      <c r="H20" s="80"/>
    </row>
    <row r="21" spans="1:8" x14ac:dyDescent="0.2">
      <c r="A21" s="111" t="s">
        <v>541</v>
      </c>
      <c r="B21" s="162" t="s">
        <v>581</v>
      </c>
      <c r="C21" s="178" t="s">
        <v>270</v>
      </c>
      <c r="D21" s="178">
        <v>1</v>
      </c>
      <c r="E21" s="80"/>
      <c r="F21" s="80"/>
      <c r="G21" s="80"/>
      <c r="H21" s="80"/>
    </row>
    <row r="22" spans="1:8" x14ac:dyDescent="0.2">
      <c r="A22" s="111" t="s">
        <v>542</v>
      </c>
      <c r="B22" s="162" t="s">
        <v>696</v>
      </c>
      <c r="C22" s="178" t="s">
        <v>270</v>
      </c>
      <c r="D22" s="178">
        <v>1</v>
      </c>
      <c r="E22" s="80"/>
      <c r="F22" s="80"/>
      <c r="G22" s="80"/>
      <c r="H22" s="80"/>
    </row>
    <row r="23" spans="1:8" x14ac:dyDescent="0.2">
      <c r="A23" s="111" t="s">
        <v>543</v>
      </c>
      <c r="B23" s="162" t="s">
        <v>697</v>
      </c>
      <c r="C23" s="178" t="s">
        <v>270</v>
      </c>
      <c r="D23" s="178">
        <v>1</v>
      </c>
      <c r="E23" s="80"/>
      <c r="F23" s="80"/>
      <c r="G23" s="80"/>
      <c r="H23" s="80"/>
    </row>
    <row r="24" spans="1:8" x14ac:dyDescent="0.2">
      <c r="A24" s="111" t="s">
        <v>582</v>
      </c>
      <c r="B24" s="162" t="s">
        <v>698</v>
      </c>
      <c r="C24" s="178" t="s">
        <v>270</v>
      </c>
      <c r="D24" s="178">
        <v>1</v>
      </c>
      <c r="E24" s="80"/>
      <c r="F24" s="80"/>
      <c r="G24" s="80"/>
      <c r="H24" s="80"/>
    </row>
    <row r="25" spans="1:8" x14ac:dyDescent="0.2">
      <c r="A25" s="111" t="s">
        <v>544</v>
      </c>
      <c r="B25" s="162" t="s">
        <v>699</v>
      </c>
      <c r="C25" s="178" t="s">
        <v>270</v>
      </c>
      <c r="D25" s="178">
        <v>1</v>
      </c>
      <c r="E25" s="80"/>
      <c r="F25" s="80"/>
      <c r="G25" s="80"/>
      <c r="H25" s="80"/>
    </row>
    <row r="26" spans="1:8" x14ac:dyDescent="0.2">
      <c r="A26" s="111" t="s">
        <v>545</v>
      </c>
      <c r="B26" s="162" t="s">
        <v>700</v>
      </c>
      <c r="C26" s="178" t="s">
        <v>270</v>
      </c>
      <c r="D26" s="178">
        <v>1</v>
      </c>
      <c r="E26" s="80"/>
      <c r="F26" s="80"/>
      <c r="G26" s="80"/>
      <c r="H26" s="80"/>
    </row>
    <row r="27" spans="1:8" x14ac:dyDescent="0.2">
      <c r="A27" s="111" t="s">
        <v>546</v>
      </c>
      <c r="B27" s="162" t="s">
        <v>487</v>
      </c>
      <c r="C27" s="178" t="s">
        <v>270</v>
      </c>
      <c r="D27" s="178">
        <v>1</v>
      </c>
      <c r="E27" s="80"/>
      <c r="F27" s="80"/>
      <c r="G27" s="80"/>
      <c r="H27" s="80"/>
    </row>
    <row r="28" spans="1:8" x14ac:dyDescent="0.2">
      <c r="A28" s="111" t="s">
        <v>547</v>
      </c>
      <c r="B28" s="162" t="s">
        <v>488</v>
      </c>
      <c r="C28" s="178" t="s">
        <v>270</v>
      </c>
      <c r="D28" s="178">
        <v>1</v>
      </c>
      <c r="E28" s="80"/>
      <c r="F28" s="80"/>
      <c r="G28" s="80"/>
      <c r="H28" s="80"/>
    </row>
    <row r="29" spans="1:8" x14ac:dyDescent="0.2">
      <c r="A29" s="111" t="s">
        <v>583</v>
      </c>
      <c r="B29" s="162" t="s">
        <v>489</v>
      </c>
      <c r="C29" s="178" t="s">
        <v>270</v>
      </c>
      <c r="D29" s="178">
        <v>1</v>
      </c>
      <c r="E29" s="80"/>
      <c r="F29" s="80"/>
      <c r="G29" s="80"/>
      <c r="H29" s="80"/>
    </row>
    <row r="30" spans="1:8" x14ac:dyDescent="0.2">
      <c r="A30" s="111" t="s">
        <v>701</v>
      </c>
      <c r="B30" s="162" t="s">
        <v>490</v>
      </c>
      <c r="C30" s="178" t="s">
        <v>270</v>
      </c>
      <c r="D30" s="178">
        <v>1</v>
      </c>
      <c r="E30" s="80"/>
      <c r="F30" s="80"/>
      <c r="G30" s="80"/>
      <c r="H30" s="80"/>
    </row>
    <row r="31" spans="1:8" x14ac:dyDescent="0.2">
      <c r="A31" s="111" t="s">
        <v>702</v>
      </c>
      <c r="B31" s="162" t="s">
        <v>491</v>
      </c>
      <c r="C31" s="178" t="s">
        <v>270</v>
      </c>
      <c r="D31" s="178">
        <v>1</v>
      </c>
      <c r="E31" s="80"/>
      <c r="F31" s="80"/>
      <c r="G31" s="80"/>
      <c r="H31" s="80"/>
    </row>
    <row r="32" spans="1:8" x14ac:dyDescent="0.2">
      <c r="A32" s="111" t="s">
        <v>703</v>
      </c>
      <c r="B32" s="162" t="s">
        <v>492</v>
      </c>
      <c r="C32" s="178" t="s">
        <v>270</v>
      </c>
      <c r="D32" s="178">
        <v>1</v>
      </c>
      <c r="E32" s="80"/>
      <c r="F32" s="80"/>
      <c r="G32" s="80"/>
      <c r="H32" s="80"/>
    </row>
    <row r="33" spans="1:8" x14ac:dyDescent="0.2">
      <c r="A33" s="111" t="s">
        <v>704</v>
      </c>
      <c r="B33" s="162" t="s">
        <v>493</v>
      </c>
      <c r="C33" s="178" t="s">
        <v>270</v>
      </c>
      <c r="D33" s="178">
        <v>1</v>
      </c>
      <c r="E33" s="80"/>
      <c r="F33" s="80"/>
      <c r="G33" s="80"/>
      <c r="H33" s="80"/>
    </row>
    <row r="34" spans="1:8" x14ac:dyDescent="0.2">
      <c r="A34" s="111" t="s">
        <v>705</v>
      </c>
      <c r="B34" s="162" t="s">
        <v>494</v>
      </c>
      <c r="C34" s="178" t="s">
        <v>270</v>
      </c>
      <c r="D34" s="178">
        <v>1</v>
      </c>
      <c r="E34" s="80"/>
      <c r="F34" s="80"/>
      <c r="G34" s="80"/>
      <c r="H34" s="80"/>
    </row>
    <row r="35" spans="1:8" ht="28" x14ac:dyDescent="0.2">
      <c r="A35" s="112">
        <v>2.2000000000000002</v>
      </c>
      <c r="B35" s="117" t="s">
        <v>500</v>
      </c>
      <c r="C35" s="178"/>
      <c r="D35" s="178"/>
      <c r="E35" s="80"/>
      <c r="F35" s="80"/>
      <c r="G35" s="80"/>
      <c r="H35" s="80"/>
    </row>
    <row r="36" spans="1:8" x14ac:dyDescent="0.2">
      <c r="A36" s="111" t="s">
        <v>112</v>
      </c>
      <c r="B36" s="163" t="s">
        <v>495</v>
      </c>
      <c r="C36" s="178"/>
      <c r="D36" s="178"/>
      <c r="E36" s="80"/>
      <c r="F36" s="80"/>
      <c r="G36" s="80"/>
      <c r="H36" s="80"/>
    </row>
    <row r="37" spans="1:8" x14ac:dyDescent="0.2">
      <c r="A37" s="111" t="s">
        <v>113</v>
      </c>
      <c r="B37" s="23" t="s">
        <v>496</v>
      </c>
      <c r="C37" s="178" t="s">
        <v>270</v>
      </c>
      <c r="D37" s="178">
        <v>1</v>
      </c>
      <c r="E37" s="80"/>
      <c r="F37" s="80"/>
      <c r="G37" s="80"/>
      <c r="H37" s="80"/>
    </row>
    <row r="38" spans="1:8" x14ac:dyDescent="0.2">
      <c r="A38" s="111" t="s">
        <v>114</v>
      </c>
      <c r="B38" s="23" t="s">
        <v>497</v>
      </c>
      <c r="C38" s="178" t="s">
        <v>270</v>
      </c>
      <c r="D38" s="178">
        <v>1</v>
      </c>
      <c r="E38" s="80"/>
      <c r="F38" s="80"/>
      <c r="G38" s="80"/>
      <c r="H38" s="80"/>
    </row>
    <row r="39" spans="1:8" x14ac:dyDescent="0.2">
      <c r="A39" s="111" t="s">
        <v>140</v>
      </c>
      <c r="B39" s="23" t="s">
        <v>498</v>
      </c>
      <c r="C39" s="178" t="s">
        <v>270</v>
      </c>
      <c r="D39" s="178">
        <v>1</v>
      </c>
      <c r="E39" s="80"/>
      <c r="F39" s="80"/>
      <c r="G39" s="80"/>
      <c r="H39" s="80"/>
    </row>
    <row r="40" spans="1:8" x14ac:dyDescent="0.2">
      <c r="A40" s="111" t="s">
        <v>141</v>
      </c>
      <c r="B40" s="23" t="s">
        <v>706</v>
      </c>
      <c r="C40" s="178" t="s">
        <v>270</v>
      </c>
      <c r="D40" s="178">
        <v>1</v>
      </c>
      <c r="E40" s="80"/>
      <c r="F40" s="80"/>
      <c r="G40" s="80"/>
      <c r="H40" s="80"/>
    </row>
    <row r="41" spans="1:8" x14ac:dyDescent="0.2">
      <c r="A41" s="112">
        <v>3</v>
      </c>
      <c r="B41" s="113" t="s">
        <v>68</v>
      </c>
      <c r="C41" s="178" t="s">
        <v>270</v>
      </c>
      <c r="D41" s="178">
        <v>1</v>
      </c>
      <c r="E41" s="113"/>
      <c r="F41" s="113"/>
      <c r="G41" s="113"/>
      <c r="H41" s="113"/>
    </row>
    <row r="42" spans="1:8" x14ac:dyDescent="0.2">
      <c r="A42" s="111">
        <v>3.1</v>
      </c>
      <c r="B42" s="23" t="s">
        <v>69</v>
      </c>
      <c r="C42" s="111" t="s">
        <v>64</v>
      </c>
      <c r="D42" s="111">
        <v>1</v>
      </c>
      <c r="E42" s="80"/>
      <c r="F42" s="80"/>
      <c r="G42" s="80"/>
      <c r="H42" s="80"/>
    </row>
    <row r="43" spans="1:8" ht="15" customHeight="1" x14ac:dyDescent="0.2">
      <c r="A43" s="327" t="s">
        <v>188</v>
      </c>
      <c r="B43" s="327"/>
      <c r="C43" s="327"/>
      <c r="D43" s="327"/>
      <c r="E43" s="327"/>
      <c r="F43" s="327"/>
      <c r="G43" s="80"/>
      <c r="H43" s="80"/>
    </row>
    <row r="44" spans="1:8" ht="27" x14ac:dyDescent="0.2">
      <c r="A44" s="111">
        <v>4</v>
      </c>
      <c r="B44" s="23" t="s">
        <v>568</v>
      </c>
      <c r="C44" s="114"/>
      <c r="D44" s="114"/>
      <c r="E44" s="114"/>
      <c r="F44" s="114"/>
      <c r="G44" s="114"/>
      <c r="H44" s="114"/>
    </row>
    <row r="45" spans="1:8" x14ac:dyDescent="0.2">
      <c r="A45" s="32"/>
      <c r="B45" s="33"/>
      <c r="G45" s="26"/>
      <c r="H45" s="27"/>
    </row>
    <row r="46" spans="1:8" x14ac:dyDescent="0.2">
      <c r="G46" s="21"/>
      <c r="H46" s="28"/>
    </row>
    <row r="47" spans="1:8" x14ac:dyDescent="0.2">
      <c r="G47" s="15" t="s">
        <v>181</v>
      </c>
      <c r="H47" s="16"/>
    </row>
    <row r="48" spans="1:8" x14ac:dyDescent="0.2">
      <c r="G48" s="17"/>
      <c r="H48" s="18"/>
    </row>
    <row r="49" spans="1:12" x14ac:dyDescent="0.2">
      <c r="G49" s="15" t="s">
        <v>182</v>
      </c>
      <c r="H49" s="16"/>
    </row>
    <row r="50" spans="1:12" ht="16" thickBot="1" x14ac:dyDescent="0.25">
      <c r="B50" s="11"/>
      <c r="C50" s="11"/>
      <c r="D50" s="10"/>
      <c r="E50" s="10"/>
      <c r="F50" s="10"/>
      <c r="G50" s="19"/>
      <c r="H50" s="20"/>
      <c r="I50" s="10"/>
      <c r="J50" s="10"/>
      <c r="K50" s="10"/>
      <c r="L50" s="10"/>
    </row>
    <row r="51" spans="1:12" x14ac:dyDescent="0.2">
      <c r="B51" s="11"/>
      <c r="C51" s="11"/>
      <c r="D51" s="10"/>
      <c r="E51" s="10"/>
      <c r="F51" s="10"/>
      <c r="G51" s="34"/>
      <c r="I51" s="10"/>
      <c r="J51" s="10"/>
      <c r="K51" s="10"/>
      <c r="L51" s="10"/>
    </row>
    <row r="52" spans="1:12" ht="15" customHeight="1" x14ac:dyDescent="0.2">
      <c r="A52" s="372" t="s">
        <v>96</v>
      </c>
      <c r="B52" s="372"/>
      <c r="C52" s="372"/>
      <c r="D52" s="372"/>
      <c r="E52" s="372"/>
      <c r="F52" s="372"/>
      <c r="G52" s="372"/>
      <c r="H52" s="372"/>
    </row>
    <row r="53" spans="1:12" ht="36" customHeight="1" x14ac:dyDescent="0.2">
      <c r="A53" s="373" t="s">
        <v>196</v>
      </c>
      <c r="B53" s="373"/>
      <c r="C53" s="373"/>
      <c r="D53" s="373"/>
      <c r="E53" s="373"/>
      <c r="F53" s="373"/>
      <c r="G53" s="373"/>
    </row>
    <row r="54" spans="1:12" x14ac:dyDescent="0.2">
      <c r="B54" s="12"/>
    </row>
  </sheetData>
  <mergeCells count="21">
    <mergeCell ref="A1:H2"/>
    <mergeCell ref="A3:H3"/>
    <mergeCell ref="A4:A6"/>
    <mergeCell ref="B4:B6"/>
    <mergeCell ref="C4:C6"/>
    <mergeCell ref="D4:D6"/>
    <mergeCell ref="E4:F5"/>
    <mergeCell ref="G4:H5"/>
    <mergeCell ref="A43:F43"/>
    <mergeCell ref="A52:H52"/>
    <mergeCell ref="A53:G53"/>
    <mergeCell ref="A8:H8"/>
    <mergeCell ref="B9:H9"/>
    <mergeCell ref="A10:A11"/>
    <mergeCell ref="B10:B11"/>
    <mergeCell ref="C10:C11"/>
    <mergeCell ref="D10:D11"/>
    <mergeCell ref="E10:E11"/>
    <mergeCell ref="F10:F11"/>
    <mergeCell ref="G10:G11"/>
    <mergeCell ref="H10:H11"/>
  </mergeCells>
  <phoneticPr fontId="23" type="noConversion"/>
  <printOptions horizontalCentered="1"/>
  <pageMargins left="0.7" right="0.5" top="1" bottom="0.75" header="0.3" footer="0.3"/>
  <pageSetup scale="70" orientation="landscape" horizontalDpi="4294967293" r:id="rId1"/>
  <headerFooter>
    <oddFooter>&amp;C&amp;"Calibri,Regular"&amp;K0000003-&amp;P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248"/>
  <sheetViews>
    <sheetView topLeftCell="A119" zoomScale="85" zoomScaleNormal="85" zoomScaleSheetLayoutView="100" workbookViewId="0">
      <selection activeCell="B95" sqref="B95"/>
    </sheetView>
  </sheetViews>
  <sheetFormatPr baseColWidth="10" defaultColWidth="8.6640625" defaultRowHeight="15" x14ac:dyDescent="0.2"/>
  <cols>
    <col min="1" max="1" width="9.33203125"/>
    <col min="2" max="2" width="68.33203125" customWidth="1"/>
    <col min="4" max="4" width="9.33203125" style="46"/>
    <col min="5" max="5" width="16.6640625" bestFit="1" customWidth="1"/>
    <col min="6" max="6" width="14.6640625" customWidth="1"/>
    <col min="7" max="7" width="22.33203125" customWidth="1"/>
    <col min="8" max="8" width="15.5" customWidth="1"/>
  </cols>
  <sheetData>
    <row r="1" spans="1:9" ht="15" customHeight="1" x14ac:dyDescent="0.2">
      <c r="A1" s="401" t="s">
        <v>849</v>
      </c>
      <c r="B1" s="402"/>
      <c r="C1" s="402"/>
      <c r="D1" s="402"/>
      <c r="E1" s="402"/>
      <c r="F1" s="402"/>
      <c r="G1" s="402"/>
      <c r="H1" s="403"/>
      <c r="I1" s="76"/>
    </row>
    <row r="2" spans="1:9" ht="27" customHeight="1" thickBot="1" x14ac:dyDescent="0.25">
      <c r="A2" s="404"/>
      <c r="B2" s="405"/>
      <c r="C2" s="405"/>
      <c r="D2" s="405"/>
      <c r="E2" s="405"/>
      <c r="F2" s="405"/>
      <c r="G2" s="405"/>
      <c r="H2" s="406"/>
      <c r="I2" s="76"/>
    </row>
    <row r="3" spans="1:9" ht="41.25" customHeight="1" x14ac:dyDescent="0.2">
      <c r="A3" s="398" t="s">
        <v>688</v>
      </c>
      <c r="B3" s="399"/>
      <c r="C3" s="399"/>
      <c r="D3" s="399"/>
      <c r="E3" s="399"/>
      <c r="F3" s="399"/>
      <c r="G3" s="399"/>
      <c r="H3" s="400"/>
      <c r="I3" s="76"/>
    </row>
    <row r="4" spans="1:9" x14ac:dyDescent="0.2">
      <c r="A4" s="327" t="s">
        <v>0</v>
      </c>
      <c r="B4" s="327" t="s">
        <v>1</v>
      </c>
      <c r="C4" s="327" t="s">
        <v>2</v>
      </c>
      <c r="D4" s="327" t="s">
        <v>3</v>
      </c>
      <c r="E4" s="327" t="s">
        <v>561</v>
      </c>
      <c r="F4" s="327"/>
      <c r="G4" s="327" t="s">
        <v>562</v>
      </c>
      <c r="H4" s="327"/>
    </row>
    <row r="5" spans="1:9" ht="6.5" customHeight="1" x14ac:dyDescent="0.2">
      <c r="A5" s="327"/>
      <c r="B5" s="327"/>
      <c r="C5" s="327"/>
      <c r="D5" s="327"/>
      <c r="E5" s="327"/>
      <c r="F5" s="327"/>
      <c r="G5" s="327"/>
      <c r="H5" s="327"/>
    </row>
    <row r="6" spans="1:9" ht="30" customHeight="1" x14ac:dyDescent="0.2">
      <c r="A6" s="327"/>
      <c r="B6" s="327"/>
      <c r="C6" s="327"/>
      <c r="D6" s="327"/>
      <c r="E6" s="112" t="s">
        <v>560</v>
      </c>
      <c r="F6" s="112" t="s">
        <v>7</v>
      </c>
      <c r="G6" s="165" t="s">
        <v>560</v>
      </c>
      <c r="H6" s="112" t="s">
        <v>346</v>
      </c>
    </row>
    <row r="7" spans="1:9" x14ac:dyDescent="0.2">
      <c r="A7" s="112">
        <v>1</v>
      </c>
      <c r="B7" s="112">
        <v>2</v>
      </c>
      <c r="C7" s="112">
        <v>3</v>
      </c>
      <c r="D7" s="112">
        <v>4</v>
      </c>
      <c r="E7" s="112">
        <v>5</v>
      </c>
      <c r="F7" s="112">
        <v>6</v>
      </c>
      <c r="G7" s="165" t="s">
        <v>60</v>
      </c>
      <c r="H7" s="166" t="s">
        <v>61</v>
      </c>
    </row>
    <row r="8" spans="1:9" x14ac:dyDescent="0.2">
      <c r="A8" s="407" t="s">
        <v>830</v>
      </c>
      <c r="B8" s="408"/>
      <c r="C8" s="408"/>
      <c r="D8" s="408"/>
      <c r="E8" s="408"/>
      <c r="F8" s="408"/>
      <c r="G8" s="408"/>
      <c r="H8" s="409"/>
    </row>
    <row r="9" spans="1:9" x14ac:dyDescent="0.2">
      <c r="A9" s="112">
        <v>1</v>
      </c>
      <c r="B9" s="362" t="s">
        <v>70</v>
      </c>
      <c r="C9" s="362"/>
      <c r="D9" s="362"/>
      <c r="E9" s="362"/>
      <c r="F9" s="362"/>
      <c r="G9" s="113"/>
      <c r="H9" s="113"/>
    </row>
    <row r="10" spans="1:9" x14ac:dyDescent="0.2">
      <c r="A10" s="112">
        <v>1.1000000000000001</v>
      </c>
      <c r="B10" s="362" t="s">
        <v>71</v>
      </c>
      <c r="C10" s="362"/>
      <c r="D10" s="362"/>
      <c r="E10" s="362"/>
      <c r="F10" s="362"/>
      <c r="G10" s="113"/>
      <c r="H10" s="113"/>
    </row>
    <row r="11" spans="1:9" x14ac:dyDescent="0.2">
      <c r="A11" s="332" t="s">
        <v>9</v>
      </c>
      <c r="B11" s="380" t="s">
        <v>72</v>
      </c>
      <c r="C11" s="332" t="s">
        <v>353</v>
      </c>
      <c r="D11" s="332">
        <v>109.49</v>
      </c>
      <c r="E11" s="381"/>
      <c r="F11" s="381"/>
      <c r="G11" s="381"/>
      <c r="H11" s="381"/>
    </row>
    <row r="12" spans="1:9" ht="25.5" customHeight="1" x14ac:dyDescent="0.2">
      <c r="A12" s="332"/>
      <c r="B12" s="380"/>
      <c r="C12" s="332"/>
      <c r="D12" s="332"/>
      <c r="E12" s="381"/>
      <c r="F12" s="381"/>
      <c r="G12" s="381"/>
      <c r="H12" s="381"/>
    </row>
    <row r="13" spans="1:9" x14ac:dyDescent="0.2">
      <c r="A13" s="112">
        <v>1.2</v>
      </c>
      <c r="B13" s="362" t="s">
        <v>73</v>
      </c>
      <c r="C13" s="362"/>
      <c r="D13" s="362"/>
      <c r="E13" s="362"/>
      <c r="F13" s="362"/>
      <c r="G13" s="113"/>
      <c r="H13" s="114"/>
    </row>
    <row r="14" spans="1:9" ht="28.5" customHeight="1" x14ac:dyDescent="0.2">
      <c r="A14" s="111" t="s">
        <v>14</v>
      </c>
      <c r="B14" s="23" t="s">
        <v>177</v>
      </c>
      <c r="C14" s="111"/>
      <c r="D14" s="111"/>
      <c r="E14" s="80"/>
      <c r="F14" s="80"/>
      <c r="G14" s="80"/>
      <c r="H14" s="80"/>
    </row>
    <row r="15" spans="1:9" x14ac:dyDescent="0.2">
      <c r="A15" s="111" t="s">
        <v>97</v>
      </c>
      <c r="B15" s="23" t="s">
        <v>150</v>
      </c>
      <c r="C15" s="23" t="s">
        <v>152</v>
      </c>
      <c r="D15" s="111">
        <v>1</v>
      </c>
      <c r="E15" s="80"/>
      <c r="F15" s="80"/>
      <c r="G15" s="80"/>
      <c r="H15" s="80"/>
    </row>
    <row r="16" spans="1:9" x14ac:dyDescent="0.2">
      <c r="A16" s="111" t="s">
        <v>99</v>
      </c>
      <c r="B16" s="23" t="s">
        <v>151</v>
      </c>
      <c r="C16" s="23" t="s">
        <v>152</v>
      </c>
      <c r="D16" s="111">
        <v>1</v>
      </c>
      <c r="E16" s="80"/>
      <c r="F16" s="80"/>
      <c r="G16" s="80"/>
      <c r="H16" s="80"/>
    </row>
    <row r="17" spans="1:9" x14ac:dyDescent="0.2">
      <c r="A17" s="260" t="s">
        <v>15</v>
      </c>
      <c r="B17" s="233" t="s">
        <v>75</v>
      </c>
      <c r="C17" s="260" t="s">
        <v>74</v>
      </c>
      <c r="D17" s="266">
        <v>336</v>
      </c>
      <c r="E17" s="80"/>
      <c r="F17" s="80"/>
      <c r="G17" s="80"/>
      <c r="H17" s="80"/>
    </row>
    <row r="18" spans="1:9" ht="33" customHeight="1" x14ac:dyDescent="0.2">
      <c r="A18" s="112">
        <v>2</v>
      </c>
      <c r="B18" s="362" t="s">
        <v>883</v>
      </c>
      <c r="C18" s="362"/>
      <c r="D18" s="362"/>
      <c r="E18" s="362"/>
      <c r="F18" s="362"/>
      <c r="G18" s="362"/>
      <c r="H18" s="362"/>
    </row>
    <row r="19" spans="1:9" ht="17.25" customHeight="1" x14ac:dyDescent="0.2">
      <c r="A19" s="112">
        <v>2.1</v>
      </c>
      <c r="B19" s="106" t="s">
        <v>911</v>
      </c>
      <c r="C19" s="106"/>
      <c r="D19" s="106"/>
      <c r="E19" s="106"/>
      <c r="F19" s="106"/>
      <c r="G19" s="106"/>
      <c r="H19" s="106"/>
    </row>
    <row r="20" spans="1:9" ht="15.75" customHeight="1" x14ac:dyDescent="0.2">
      <c r="A20" s="260" t="s">
        <v>65</v>
      </c>
      <c r="B20" s="271" t="s">
        <v>556</v>
      </c>
      <c r="C20" s="260" t="s">
        <v>76</v>
      </c>
      <c r="D20" s="260">
        <v>2</v>
      </c>
      <c r="E20" s="106"/>
      <c r="F20" s="106"/>
      <c r="G20" s="106"/>
      <c r="H20" s="106"/>
    </row>
    <row r="21" spans="1:9" ht="14.25" customHeight="1" x14ac:dyDescent="0.2">
      <c r="A21" s="260" t="s">
        <v>66</v>
      </c>
      <c r="B21" s="272" t="s">
        <v>855</v>
      </c>
      <c r="C21" s="260" t="s">
        <v>76</v>
      </c>
      <c r="D21" s="260">
        <v>2</v>
      </c>
      <c r="E21" s="106"/>
      <c r="F21" s="106"/>
      <c r="G21" s="106"/>
      <c r="H21" s="106"/>
      <c r="I21">
        <f>SUM(D20:D21)</f>
        <v>4</v>
      </c>
    </row>
    <row r="22" spans="1:9" x14ac:dyDescent="0.2">
      <c r="A22" s="112">
        <v>2.2000000000000002</v>
      </c>
      <c r="B22" s="362" t="s">
        <v>202</v>
      </c>
      <c r="C22" s="362"/>
      <c r="D22" s="362"/>
      <c r="E22" s="362"/>
      <c r="F22" s="362"/>
      <c r="G22" s="113"/>
      <c r="H22" s="80"/>
    </row>
    <row r="23" spans="1:9" ht="16" x14ac:dyDescent="0.2">
      <c r="A23" s="111" t="s">
        <v>112</v>
      </c>
      <c r="B23" s="119" t="s">
        <v>174</v>
      </c>
      <c r="C23" s="111" t="s">
        <v>76</v>
      </c>
      <c r="D23" s="164">
        <v>40</v>
      </c>
      <c r="E23" s="80"/>
      <c r="F23" s="80"/>
      <c r="G23" s="80"/>
      <c r="H23" s="80"/>
    </row>
    <row r="24" spans="1:9" ht="16" x14ac:dyDescent="0.2">
      <c r="A24" s="260" t="s">
        <v>113</v>
      </c>
      <c r="B24" s="271" t="s">
        <v>175</v>
      </c>
      <c r="C24" s="260" t="s">
        <v>76</v>
      </c>
      <c r="D24" s="266">
        <v>48</v>
      </c>
      <c r="E24" s="80"/>
      <c r="F24" s="80"/>
      <c r="G24" s="80"/>
      <c r="H24" s="80"/>
    </row>
    <row r="25" spans="1:9" ht="16" x14ac:dyDescent="0.2">
      <c r="A25" s="260" t="s">
        <v>114</v>
      </c>
      <c r="B25" s="271" t="s">
        <v>176</v>
      </c>
      <c r="C25" s="260" t="s">
        <v>76</v>
      </c>
      <c r="D25" s="266">
        <v>40</v>
      </c>
      <c r="E25" s="80"/>
      <c r="F25" s="80"/>
      <c r="G25" s="80"/>
      <c r="H25" s="80"/>
    </row>
    <row r="26" spans="1:9" ht="16" x14ac:dyDescent="0.2">
      <c r="A26" s="261" t="s">
        <v>140</v>
      </c>
      <c r="B26" s="276" t="s">
        <v>884</v>
      </c>
      <c r="C26" s="261" t="s">
        <v>76</v>
      </c>
      <c r="D26" s="261">
        <v>7</v>
      </c>
      <c r="E26" s="80"/>
      <c r="F26" s="80"/>
      <c r="G26" s="80"/>
      <c r="H26" s="80"/>
    </row>
    <row r="27" spans="1:9" ht="16" x14ac:dyDescent="0.2">
      <c r="A27" s="261" t="s">
        <v>141</v>
      </c>
      <c r="B27" s="276" t="s">
        <v>885</v>
      </c>
      <c r="C27" s="261" t="s">
        <v>76</v>
      </c>
      <c r="D27" s="261">
        <v>8</v>
      </c>
      <c r="E27" s="80"/>
      <c r="F27" s="80"/>
      <c r="G27" s="80"/>
      <c r="H27" s="80"/>
    </row>
    <row r="28" spans="1:9" ht="16" x14ac:dyDescent="0.2">
      <c r="A28" s="261" t="s">
        <v>852</v>
      </c>
      <c r="B28" s="276" t="s">
        <v>886</v>
      </c>
      <c r="C28" s="261" t="s">
        <v>76</v>
      </c>
      <c r="D28" s="261">
        <v>7</v>
      </c>
      <c r="E28" s="80"/>
      <c r="F28" s="80"/>
      <c r="G28" s="80"/>
      <c r="H28" s="80"/>
    </row>
    <row r="29" spans="1:9" ht="16" x14ac:dyDescent="0.2">
      <c r="A29" s="261" t="s">
        <v>887</v>
      </c>
      <c r="B29" s="276" t="s">
        <v>890</v>
      </c>
      <c r="C29" s="261" t="s">
        <v>76</v>
      </c>
      <c r="D29" s="261">
        <v>7</v>
      </c>
      <c r="E29" s="80"/>
      <c r="F29" s="80"/>
      <c r="G29" s="80"/>
      <c r="H29" s="80"/>
    </row>
    <row r="30" spans="1:9" ht="16" x14ac:dyDescent="0.2">
      <c r="A30" s="261" t="s">
        <v>888</v>
      </c>
      <c r="B30" s="276" t="s">
        <v>891</v>
      </c>
      <c r="C30" s="261" t="s">
        <v>76</v>
      </c>
      <c r="D30" s="261">
        <v>8</v>
      </c>
      <c r="E30" s="80"/>
      <c r="F30" s="80"/>
      <c r="G30" s="80"/>
      <c r="H30" s="80"/>
    </row>
    <row r="31" spans="1:9" ht="16" x14ac:dyDescent="0.2">
      <c r="A31" s="261" t="s">
        <v>889</v>
      </c>
      <c r="B31" s="276" t="s">
        <v>892</v>
      </c>
      <c r="C31" s="261" t="s">
        <v>76</v>
      </c>
      <c r="D31" s="261">
        <v>7</v>
      </c>
      <c r="E31" s="80"/>
      <c r="F31" s="80"/>
      <c r="G31" s="80"/>
      <c r="H31" s="80"/>
    </row>
    <row r="32" spans="1:9" ht="16" x14ac:dyDescent="0.2">
      <c r="A32" s="261" t="s">
        <v>899</v>
      </c>
      <c r="B32" s="116" t="s">
        <v>853</v>
      </c>
      <c r="C32" s="111" t="s">
        <v>76</v>
      </c>
      <c r="D32" s="164">
        <v>6</v>
      </c>
      <c r="E32" s="80"/>
      <c r="F32" s="80"/>
      <c r="G32" s="80"/>
      <c r="H32" s="80"/>
    </row>
    <row r="33" spans="1:12" x14ac:dyDescent="0.2">
      <c r="A33" s="112">
        <v>2.2999999999999998</v>
      </c>
      <c r="B33" s="362" t="s">
        <v>912</v>
      </c>
      <c r="C33" s="362"/>
      <c r="D33" s="362"/>
      <c r="E33" s="362"/>
      <c r="F33" s="362"/>
      <c r="G33" s="113"/>
      <c r="H33" s="80"/>
      <c r="I33" s="40">
        <f>SUM(D23:D32)</f>
        <v>178</v>
      </c>
      <c r="K33">
        <v>178</v>
      </c>
    </row>
    <row r="34" spans="1:12" ht="16" x14ac:dyDescent="0.2">
      <c r="A34" s="115" t="s">
        <v>142</v>
      </c>
      <c r="B34" s="116" t="s">
        <v>174</v>
      </c>
      <c r="C34" s="111" t="s">
        <v>76</v>
      </c>
      <c r="D34" s="111">
        <v>4</v>
      </c>
      <c r="E34" s="162"/>
      <c r="F34" s="163"/>
      <c r="G34" s="111"/>
      <c r="H34" s="111"/>
    </row>
    <row r="35" spans="1:12" ht="16" x14ac:dyDescent="0.2">
      <c r="A35" s="115" t="s">
        <v>143</v>
      </c>
      <c r="B35" s="116" t="s">
        <v>175</v>
      </c>
      <c r="C35" s="111" t="s">
        <v>76</v>
      </c>
      <c r="D35" s="111">
        <v>4</v>
      </c>
      <c r="E35" s="80"/>
      <c r="F35" s="80"/>
      <c r="G35" s="80"/>
      <c r="H35" s="80"/>
    </row>
    <row r="36" spans="1:12" ht="16" x14ac:dyDescent="0.2">
      <c r="A36" s="115" t="s">
        <v>144</v>
      </c>
      <c r="B36" s="116" t="s">
        <v>176</v>
      </c>
      <c r="C36" s="111" t="s">
        <v>76</v>
      </c>
      <c r="D36" s="111">
        <v>4</v>
      </c>
      <c r="E36" s="80"/>
      <c r="F36" s="80"/>
      <c r="G36" s="80"/>
      <c r="H36" s="80"/>
    </row>
    <row r="37" spans="1:12" ht="16" x14ac:dyDescent="0.2">
      <c r="A37" s="115" t="s">
        <v>145</v>
      </c>
      <c r="B37" s="116" t="s">
        <v>320</v>
      </c>
      <c r="C37" s="111" t="s">
        <v>76</v>
      </c>
      <c r="D37" s="111">
        <v>4</v>
      </c>
      <c r="E37" s="80"/>
      <c r="F37" s="80"/>
      <c r="G37" s="80"/>
      <c r="H37" s="80"/>
    </row>
    <row r="38" spans="1:12" ht="16" x14ac:dyDescent="0.2">
      <c r="A38" s="115" t="s">
        <v>146</v>
      </c>
      <c r="B38" s="116" t="s">
        <v>319</v>
      </c>
      <c r="C38" s="111" t="s">
        <v>76</v>
      </c>
      <c r="D38" s="111">
        <v>4</v>
      </c>
      <c r="E38" s="80"/>
      <c r="F38" s="80"/>
      <c r="G38" s="80"/>
      <c r="H38" s="80"/>
      <c r="I38">
        <f>SUM(D34:D39)</f>
        <v>24</v>
      </c>
    </row>
    <row r="39" spans="1:12" ht="16" x14ac:dyDescent="0.2">
      <c r="A39" s="115" t="s">
        <v>854</v>
      </c>
      <c r="B39" s="116" t="s">
        <v>853</v>
      </c>
      <c r="C39" s="111" t="s">
        <v>76</v>
      </c>
      <c r="D39" s="111">
        <v>4</v>
      </c>
      <c r="E39" s="80"/>
      <c r="F39" s="80"/>
      <c r="G39" s="80"/>
      <c r="H39" s="80"/>
    </row>
    <row r="40" spans="1:12" x14ac:dyDescent="0.2">
      <c r="A40" s="112">
        <v>2.4</v>
      </c>
      <c r="B40" s="362" t="s">
        <v>223</v>
      </c>
      <c r="C40" s="362"/>
      <c r="D40" s="362"/>
      <c r="E40" s="362"/>
      <c r="F40" s="362"/>
      <c r="G40" s="113"/>
      <c r="H40" s="80"/>
    </row>
    <row r="41" spans="1:12" ht="16" x14ac:dyDescent="0.2">
      <c r="A41" s="115" t="s">
        <v>147</v>
      </c>
      <c r="B41" s="116" t="s">
        <v>174</v>
      </c>
      <c r="C41" s="111" t="s">
        <v>76</v>
      </c>
      <c r="D41" s="111">
        <v>9</v>
      </c>
      <c r="E41" s="80"/>
      <c r="F41" s="80"/>
      <c r="G41" s="80"/>
      <c r="H41" s="80"/>
    </row>
    <row r="42" spans="1:12" ht="16" x14ac:dyDescent="0.2">
      <c r="A42" s="273" t="s">
        <v>148</v>
      </c>
      <c r="B42" s="272" t="s">
        <v>175</v>
      </c>
      <c r="C42" s="260" t="s">
        <v>76</v>
      </c>
      <c r="D42" s="260">
        <v>8</v>
      </c>
      <c r="E42" s="80"/>
      <c r="F42" s="80"/>
      <c r="G42" s="80"/>
      <c r="H42" s="80"/>
    </row>
    <row r="43" spans="1:12" ht="16" x14ac:dyDescent="0.2">
      <c r="A43" s="273" t="s">
        <v>149</v>
      </c>
      <c r="B43" s="272" t="s">
        <v>176</v>
      </c>
      <c r="C43" s="260" t="s">
        <v>76</v>
      </c>
      <c r="D43" s="260">
        <v>9</v>
      </c>
      <c r="E43" s="80"/>
      <c r="F43" s="80"/>
      <c r="G43" s="80"/>
      <c r="H43" s="80"/>
    </row>
    <row r="44" spans="1:12" ht="16" x14ac:dyDescent="0.2">
      <c r="A44" s="273" t="s">
        <v>341</v>
      </c>
      <c r="B44" s="272" t="s">
        <v>320</v>
      </c>
      <c r="C44" s="260" t="s">
        <v>76</v>
      </c>
      <c r="D44" s="260">
        <v>4</v>
      </c>
      <c r="E44" s="80"/>
      <c r="F44" s="80"/>
      <c r="G44" s="80"/>
      <c r="H44" s="80"/>
    </row>
    <row r="45" spans="1:12" ht="16" x14ac:dyDescent="0.2">
      <c r="A45" s="273" t="s">
        <v>342</v>
      </c>
      <c r="B45" s="272" t="s">
        <v>319</v>
      </c>
      <c r="C45" s="260" t="s">
        <v>76</v>
      </c>
      <c r="D45" s="260">
        <v>4</v>
      </c>
      <c r="E45" s="80"/>
      <c r="F45" s="80"/>
      <c r="G45" s="80"/>
      <c r="H45" s="80"/>
      <c r="I45">
        <f>SUM(D41:D46)</f>
        <v>38</v>
      </c>
    </row>
    <row r="46" spans="1:12" ht="16" x14ac:dyDescent="0.2">
      <c r="A46" s="115" t="s">
        <v>856</v>
      </c>
      <c r="B46" s="116" t="s">
        <v>853</v>
      </c>
      <c r="C46" s="111" t="s">
        <v>76</v>
      </c>
      <c r="D46" s="111">
        <v>4</v>
      </c>
      <c r="E46" s="80"/>
      <c r="F46" s="80"/>
      <c r="G46" s="80"/>
      <c r="H46" s="80"/>
    </row>
    <row r="47" spans="1:12" ht="18.75" customHeight="1" x14ac:dyDescent="0.2">
      <c r="A47" s="112">
        <v>2.5</v>
      </c>
      <c r="B47" s="362" t="s">
        <v>232</v>
      </c>
      <c r="C47" s="362"/>
      <c r="D47" s="362"/>
      <c r="E47" s="362"/>
      <c r="F47" s="362"/>
      <c r="G47" s="113"/>
      <c r="H47" s="113"/>
      <c r="L47" s="40"/>
    </row>
    <row r="48" spans="1:12" ht="16" x14ac:dyDescent="0.2">
      <c r="A48" s="115" t="s">
        <v>321</v>
      </c>
      <c r="B48" s="116" t="s">
        <v>174</v>
      </c>
      <c r="C48" s="111" t="s">
        <v>76</v>
      </c>
      <c r="D48" s="111">
        <v>14</v>
      </c>
      <c r="E48" s="80"/>
      <c r="F48" s="80"/>
      <c r="G48" s="80"/>
      <c r="H48" s="80"/>
    </row>
    <row r="49" spans="1:9" ht="16" x14ac:dyDescent="0.2">
      <c r="A49" s="273" t="s">
        <v>322</v>
      </c>
      <c r="B49" s="272" t="s">
        <v>175</v>
      </c>
      <c r="C49" s="260" t="s">
        <v>76</v>
      </c>
      <c r="D49" s="260">
        <v>13</v>
      </c>
      <c r="E49" s="80"/>
      <c r="F49" s="80"/>
      <c r="G49" s="80"/>
      <c r="H49" s="80"/>
    </row>
    <row r="50" spans="1:9" ht="16" x14ac:dyDescent="0.2">
      <c r="A50" s="273" t="s">
        <v>323</v>
      </c>
      <c r="B50" s="272" t="s">
        <v>176</v>
      </c>
      <c r="C50" s="260" t="s">
        <v>76</v>
      </c>
      <c r="D50" s="260">
        <v>12</v>
      </c>
      <c r="E50" s="80"/>
      <c r="F50" s="80"/>
      <c r="G50" s="80"/>
      <c r="H50" s="80"/>
    </row>
    <row r="51" spans="1:9" ht="16" x14ac:dyDescent="0.2">
      <c r="A51" s="273" t="s">
        <v>324</v>
      </c>
      <c r="B51" s="276" t="s">
        <v>884</v>
      </c>
      <c r="C51" s="261" t="s">
        <v>76</v>
      </c>
      <c r="D51" s="261">
        <v>3</v>
      </c>
      <c r="E51" s="80"/>
      <c r="F51" s="80"/>
      <c r="G51" s="80"/>
      <c r="H51" s="80"/>
    </row>
    <row r="52" spans="1:9" ht="16" x14ac:dyDescent="0.2">
      <c r="A52" s="273" t="s">
        <v>325</v>
      </c>
      <c r="B52" s="276" t="s">
        <v>885</v>
      </c>
      <c r="C52" s="261" t="s">
        <v>76</v>
      </c>
      <c r="D52" s="261">
        <v>3</v>
      </c>
      <c r="E52" s="80"/>
      <c r="F52" s="80"/>
      <c r="G52" s="80"/>
      <c r="H52" s="80"/>
    </row>
    <row r="53" spans="1:9" ht="16" x14ac:dyDescent="0.2">
      <c r="A53" s="273" t="s">
        <v>857</v>
      </c>
      <c r="B53" s="276" t="s">
        <v>886</v>
      </c>
      <c r="C53" s="261" t="s">
        <v>76</v>
      </c>
      <c r="D53" s="261">
        <v>3</v>
      </c>
      <c r="E53" s="80"/>
      <c r="F53" s="80"/>
      <c r="G53" s="80"/>
      <c r="H53" s="80"/>
    </row>
    <row r="54" spans="1:9" ht="16" x14ac:dyDescent="0.2">
      <c r="A54" s="273" t="s">
        <v>896</v>
      </c>
      <c r="B54" s="276" t="s">
        <v>890</v>
      </c>
      <c r="C54" s="261" t="s">
        <v>76</v>
      </c>
      <c r="D54" s="261">
        <v>3</v>
      </c>
      <c r="E54" s="80"/>
      <c r="F54" s="80"/>
      <c r="G54" s="80"/>
      <c r="H54" s="80"/>
    </row>
    <row r="55" spans="1:9" ht="16" x14ac:dyDescent="0.2">
      <c r="A55" s="273" t="s">
        <v>897</v>
      </c>
      <c r="B55" s="276" t="s">
        <v>891</v>
      </c>
      <c r="C55" s="261" t="s">
        <v>76</v>
      </c>
      <c r="D55" s="261">
        <v>3</v>
      </c>
      <c r="E55" s="80"/>
      <c r="F55" s="80"/>
      <c r="G55" s="80"/>
      <c r="H55" s="80"/>
    </row>
    <row r="56" spans="1:9" ht="16" x14ac:dyDescent="0.2">
      <c r="A56" s="273" t="s">
        <v>898</v>
      </c>
      <c r="B56" s="276" t="s">
        <v>892</v>
      </c>
      <c r="C56" s="261" t="s">
        <v>76</v>
      </c>
      <c r="D56" s="261">
        <v>3</v>
      </c>
      <c r="E56" s="80"/>
      <c r="F56" s="80"/>
      <c r="G56" s="80"/>
      <c r="H56" s="80"/>
      <c r="I56">
        <f>SUM(D48:D57)</f>
        <v>60</v>
      </c>
    </row>
    <row r="57" spans="1:9" ht="16" x14ac:dyDescent="0.2">
      <c r="A57" s="115" t="s">
        <v>857</v>
      </c>
      <c r="B57" s="116" t="s">
        <v>853</v>
      </c>
      <c r="C57" s="111" t="s">
        <v>76</v>
      </c>
      <c r="D57" s="111">
        <v>3</v>
      </c>
      <c r="E57" s="80"/>
      <c r="F57" s="80"/>
      <c r="G57" s="80"/>
      <c r="H57" s="80"/>
    </row>
    <row r="58" spans="1:9" x14ac:dyDescent="0.2">
      <c r="A58" s="112">
        <v>2.6</v>
      </c>
      <c r="B58" s="113" t="s">
        <v>235</v>
      </c>
      <c r="C58" s="111"/>
      <c r="D58" s="112"/>
      <c r="E58" s="113"/>
      <c r="F58" s="113"/>
      <c r="G58" s="113"/>
      <c r="H58" s="113"/>
    </row>
    <row r="59" spans="1:9" ht="16" x14ac:dyDescent="0.2">
      <c r="A59" s="115" t="s">
        <v>281</v>
      </c>
      <c r="B59" s="116" t="s">
        <v>174</v>
      </c>
      <c r="C59" s="111" t="s">
        <v>76</v>
      </c>
      <c r="D59" s="111">
        <v>1</v>
      </c>
      <c r="E59" s="80"/>
      <c r="F59" s="162"/>
      <c r="G59" s="113"/>
      <c r="H59" s="113"/>
    </row>
    <row r="60" spans="1:9" ht="16" x14ac:dyDescent="0.2">
      <c r="A60" s="115" t="s">
        <v>282</v>
      </c>
      <c r="B60" s="116" t="s">
        <v>175</v>
      </c>
      <c r="C60" s="111" t="s">
        <v>76</v>
      </c>
      <c r="D60" s="111">
        <v>1</v>
      </c>
      <c r="E60" s="80"/>
      <c r="F60" s="113"/>
      <c r="G60" s="113"/>
      <c r="H60" s="113"/>
    </row>
    <row r="61" spans="1:9" ht="16" x14ac:dyDescent="0.2">
      <c r="A61" s="115" t="s">
        <v>283</v>
      </c>
      <c r="B61" s="116" t="s">
        <v>176</v>
      </c>
      <c r="C61" s="111" t="s">
        <v>76</v>
      </c>
      <c r="D61" s="111">
        <v>1</v>
      </c>
      <c r="E61" s="80"/>
      <c r="F61" s="113"/>
      <c r="G61" s="113"/>
      <c r="H61" s="113"/>
    </row>
    <row r="62" spans="1:9" ht="16" x14ac:dyDescent="0.2">
      <c r="A62" s="115" t="s">
        <v>284</v>
      </c>
      <c r="B62" s="116" t="s">
        <v>320</v>
      </c>
      <c r="C62" s="111" t="s">
        <v>76</v>
      </c>
      <c r="D62" s="111">
        <v>1</v>
      </c>
      <c r="E62" s="80"/>
      <c r="F62" s="113"/>
      <c r="G62" s="113"/>
      <c r="H62" s="113"/>
    </row>
    <row r="63" spans="1:9" ht="17" customHeight="1" x14ac:dyDescent="0.2">
      <c r="A63" s="115" t="s">
        <v>285</v>
      </c>
      <c r="B63" s="116" t="s">
        <v>858</v>
      </c>
      <c r="C63" s="111" t="s">
        <v>76</v>
      </c>
      <c r="D63" s="111">
        <v>1</v>
      </c>
      <c r="E63" s="80"/>
      <c r="F63" s="117"/>
      <c r="G63" s="113"/>
      <c r="H63" s="113"/>
      <c r="I63">
        <f>SUM(D59:D63)</f>
        <v>5</v>
      </c>
    </row>
    <row r="64" spans="1:9" ht="16" x14ac:dyDescent="0.2">
      <c r="A64" s="30">
        <v>2.5</v>
      </c>
      <c r="B64" s="221" t="s">
        <v>589</v>
      </c>
      <c r="C64" s="29"/>
      <c r="D64" s="29"/>
      <c r="E64" s="29"/>
      <c r="F64" s="29"/>
      <c r="G64" s="206"/>
      <c r="H64" s="206"/>
    </row>
    <row r="65" spans="1:9" ht="16" x14ac:dyDescent="0.2">
      <c r="A65" s="222" t="s">
        <v>321</v>
      </c>
      <c r="B65" s="223" t="s">
        <v>556</v>
      </c>
      <c r="C65" s="107" t="s">
        <v>76</v>
      </c>
      <c r="D65" s="107">
        <v>1</v>
      </c>
      <c r="E65" s="224"/>
      <c r="F65" s="224"/>
      <c r="G65" s="107"/>
      <c r="H65" s="107"/>
    </row>
    <row r="66" spans="1:9" ht="16" x14ac:dyDescent="0.2">
      <c r="A66" s="222" t="s">
        <v>322</v>
      </c>
      <c r="B66" s="223" t="s">
        <v>320</v>
      </c>
      <c r="C66" s="107" t="s">
        <v>76</v>
      </c>
      <c r="D66" s="107">
        <v>1</v>
      </c>
      <c r="E66" s="224"/>
      <c r="F66" s="224"/>
      <c r="G66" s="107"/>
      <c r="H66" s="107"/>
    </row>
    <row r="67" spans="1:9" ht="16" x14ac:dyDescent="0.2">
      <c r="A67" s="222" t="s">
        <v>323</v>
      </c>
      <c r="B67" s="223" t="s">
        <v>319</v>
      </c>
      <c r="C67" s="107" t="s">
        <v>76</v>
      </c>
      <c r="D67" s="107">
        <v>1</v>
      </c>
      <c r="E67" s="224"/>
      <c r="F67" s="107"/>
      <c r="G67" s="107"/>
      <c r="H67" s="107"/>
    </row>
    <row r="68" spans="1:9" ht="16" x14ac:dyDescent="0.2">
      <c r="A68" s="30">
        <v>2.6</v>
      </c>
      <c r="B68" s="221" t="s">
        <v>595</v>
      </c>
      <c r="C68" s="107"/>
      <c r="D68" s="107"/>
      <c r="E68" s="224"/>
      <c r="F68" s="208"/>
      <c r="G68" s="107"/>
      <c r="H68" s="107"/>
      <c r="I68">
        <f>SUM(D65:D67)</f>
        <v>3</v>
      </c>
    </row>
    <row r="69" spans="1:9" ht="16" x14ac:dyDescent="0.2">
      <c r="A69" s="222" t="s">
        <v>281</v>
      </c>
      <c r="B69" s="223" t="s">
        <v>556</v>
      </c>
      <c r="C69" s="107" t="s">
        <v>76</v>
      </c>
      <c r="D69" s="107">
        <v>1</v>
      </c>
      <c r="E69" s="224"/>
      <c r="F69" s="208"/>
      <c r="G69" s="107"/>
      <c r="H69" s="107"/>
    </row>
    <row r="70" spans="1:9" ht="16" x14ac:dyDescent="0.2">
      <c r="A70" s="222" t="s">
        <v>282</v>
      </c>
      <c r="B70" s="223" t="s">
        <v>320</v>
      </c>
      <c r="C70" s="107" t="s">
        <v>76</v>
      </c>
      <c r="D70" s="107">
        <v>1</v>
      </c>
      <c r="E70" s="224"/>
      <c r="F70" s="208"/>
      <c r="G70" s="107"/>
      <c r="H70" s="107"/>
    </row>
    <row r="71" spans="1:9" ht="16" x14ac:dyDescent="0.2">
      <c r="A71" s="222" t="s">
        <v>283</v>
      </c>
      <c r="B71" s="223" t="s">
        <v>319</v>
      </c>
      <c r="C71" s="107" t="s">
        <v>76</v>
      </c>
      <c r="D71" s="107">
        <v>1</v>
      </c>
      <c r="E71" s="224"/>
      <c r="F71" s="208"/>
      <c r="G71" s="107"/>
      <c r="H71" s="107"/>
    </row>
    <row r="72" spans="1:9" ht="16" x14ac:dyDescent="0.2">
      <c r="A72" s="112">
        <v>2.7</v>
      </c>
      <c r="B72" s="226" t="s">
        <v>600</v>
      </c>
      <c r="C72" s="107"/>
      <c r="D72" s="107"/>
      <c r="E72" s="224"/>
      <c r="F72" s="208"/>
      <c r="G72" s="107"/>
      <c r="H72" s="107"/>
      <c r="I72">
        <f>SUM(D69:D71)</f>
        <v>3</v>
      </c>
    </row>
    <row r="73" spans="1:9" ht="16" x14ac:dyDescent="0.2">
      <c r="A73" s="222" t="s">
        <v>501</v>
      </c>
      <c r="B73" s="223" t="s">
        <v>556</v>
      </c>
      <c r="C73" s="107" t="s">
        <v>76</v>
      </c>
      <c r="D73" s="107">
        <v>1</v>
      </c>
      <c r="E73" s="224"/>
      <c r="F73" s="208"/>
      <c r="G73" s="107"/>
      <c r="H73" s="107"/>
    </row>
    <row r="74" spans="1:9" ht="16" x14ac:dyDescent="0.2">
      <c r="A74" s="222" t="s">
        <v>635</v>
      </c>
      <c r="B74" s="223" t="s">
        <v>320</v>
      </c>
      <c r="C74" s="107" t="s">
        <v>76</v>
      </c>
      <c r="D74" s="107">
        <v>1</v>
      </c>
      <c r="E74" s="224"/>
      <c r="F74" s="208"/>
      <c r="G74" s="107"/>
      <c r="H74" s="107"/>
    </row>
    <row r="75" spans="1:9" ht="16" x14ac:dyDescent="0.2">
      <c r="A75" s="222" t="s">
        <v>792</v>
      </c>
      <c r="B75" s="223" t="s">
        <v>319</v>
      </c>
      <c r="C75" s="107" t="s">
        <v>76</v>
      </c>
      <c r="D75" s="107">
        <v>1</v>
      </c>
      <c r="E75" s="224"/>
      <c r="F75" s="208"/>
      <c r="G75" s="107"/>
      <c r="H75" s="107"/>
    </row>
    <row r="76" spans="1:9" ht="16" x14ac:dyDescent="0.2">
      <c r="A76" s="112">
        <v>2.8</v>
      </c>
      <c r="B76" s="221" t="s">
        <v>607</v>
      </c>
      <c r="C76" s="107"/>
      <c r="D76" s="107"/>
      <c r="E76" s="224"/>
      <c r="F76" s="208"/>
      <c r="G76" s="107"/>
      <c r="H76" s="107"/>
      <c r="I76">
        <f>SUM(D73:D75)</f>
        <v>3</v>
      </c>
    </row>
    <row r="77" spans="1:9" ht="16" x14ac:dyDescent="0.2">
      <c r="A77" s="222" t="s">
        <v>513</v>
      </c>
      <c r="B77" s="223" t="s">
        <v>556</v>
      </c>
      <c r="C77" s="107" t="s">
        <v>76</v>
      </c>
      <c r="D77" s="107">
        <v>1</v>
      </c>
      <c r="E77" s="224"/>
      <c r="F77" s="208"/>
      <c r="G77" s="107"/>
      <c r="H77" s="107"/>
    </row>
    <row r="78" spans="1:9" ht="16" x14ac:dyDescent="0.2">
      <c r="A78" s="222" t="s">
        <v>636</v>
      </c>
      <c r="B78" s="223" t="s">
        <v>320</v>
      </c>
      <c r="C78" s="107" t="s">
        <v>76</v>
      </c>
      <c r="D78" s="107">
        <v>1</v>
      </c>
      <c r="E78" s="224"/>
      <c r="F78" s="208"/>
      <c r="G78" s="107"/>
      <c r="H78" s="107"/>
    </row>
    <row r="79" spans="1:9" ht="16" x14ac:dyDescent="0.2">
      <c r="A79" s="222" t="s">
        <v>793</v>
      </c>
      <c r="B79" s="223" t="s">
        <v>319</v>
      </c>
      <c r="C79" s="107" t="s">
        <v>76</v>
      </c>
      <c r="D79" s="107">
        <v>1</v>
      </c>
      <c r="E79" s="224"/>
      <c r="F79" s="208"/>
      <c r="G79" s="107"/>
      <c r="H79" s="107"/>
    </row>
    <row r="80" spans="1:9" ht="16" x14ac:dyDescent="0.2">
      <c r="A80" s="112">
        <v>2.9</v>
      </c>
      <c r="B80" s="221" t="s">
        <v>614</v>
      </c>
      <c r="C80" s="107"/>
      <c r="D80" s="107"/>
      <c r="E80" s="224"/>
      <c r="F80" s="208"/>
      <c r="G80" s="107"/>
      <c r="H80" s="107"/>
      <c r="I80">
        <f>SUM(D77:D79)</f>
        <v>3</v>
      </c>
    </row>
    <row r="81" spans="1:9" ht="16" x14ac:dyDescent="0.2">
      <c r="A81" s="222" t="s">
        <v>637</v>
      </c>
      <c r="B81" s="223" t="s">
        <v>556</v>
      </c>
      <c r="C81" s="107" t="s">
        <v>76</v>
      </c>
      <c r="D81" s="107">
        <v>1</v>
      </c>
      <c r="E81" s="224"/>
      <c r="F81" s="208"/>
      <c r="G81" s="107"/>
      <c r="H81" s="107"/>
    </row>
    <row r="82" spans="1:9" ht="16" x14ac:dyDescent="0.2">
      <c r="A82" s="222" t="s">
        <v>638</v>
      </c>
      <c r="B82" s="223" t="s">
        <v>320</v>
      </c>
      <c r="C82" s="107" t="s">
        <v>76</v>
      </c>
      <c r="D82" s="107">
        <v>1</v>
      </c>
      <c r="E82" s="224"/>
      <c r="F82" s="208"/>
      <c r="G82" s="107"/>
      <c r="H82" s="107"/>
    </row>
    <row r="83" spans="1:9" ht="16" x14ac:dyDescent="0.2">
      <c r="A83" s="222" t="s">
        <v>794</v>
      </c>
      <c r="B83" s="223" t="s">
        <v>319</v>
      </c>
      <c r="C83" s="107" t="s">
        <v>76</v>
      </c>
      <c r="D83" s="107">
        <v>1</v>
      </c>
      <c r="E83" s="224"/>
      <c r="F83" s="208"/>
      <c r="G83" s="107"/>
      <c r="H83" s="107"/>
    </row>
    <row r="84" spans="1:9" x14ac:dyDescent="0.2">
      <c r="A84" s="112" t="s">
        <v>760</v>
      </c>
      <c r="B84" s="277" t="s">
        <v>893</v>
      </c>
      <c r="C84" s="111"/>
      <c r="D84" s="111"/>
      <c r="E84" s="114"/>
      <c r="F84" s="117"/>
      <c r="G84" s="113"/>
      <c r="H84" s="113"/>
      <c r="I84">
        <f>SUM(D81:D83)</f>
        <v>3</v>
      </c>
    </row>
    <row r="85" spans="1:9" x14ac:dyDescent="0.2">
      <c r="A85" s="222" t="s">
        <v>761</v>
      </c>
      <c r="B85" s="23" t="s">
        <v>924</v>
      </c>
      <c r="C85" s="111" t="s">
        <v>76</v>
      </c>
      <c r="D85" s="111">
        <v>1</v>
      </c>
      <c r="E85" s="114"/>
      <c r="F85" s="117"/>
      <c r="G85" s="113"/>
      <c r="H85" s="113"/>
    </row>
    <row r="86" spans="1:9" x14ac:dyDescent="0.2">
      <c r="A86" s="222" t="s">
        <v>900</v>
      </c>
      <c r="B86" s="23" t="s">
        <v>925</v>
      </c>
      <c r="C86" s="111" t="s">
        <v>76</v>
      </c>
      <c r="D86" s="111">
        <v>1</v>
      </c>
      <c r="E86" s="114"/>
      <c r="F86" s="117"/>
      <c r="G86" s="113"/>
      <c r="H86" s="113"/>
    </row>
    <row r="87" spans="1:9" x14ac:dyDescent="0.2">
      <c r="A87" s="112">
        <v>2.11</v>
      </c>
      <c r="B87" s="277" t="s">
        <v>902</v>
      </c>
      <c r="C87" s="111"/>
      <c r="D87" s="111"/>
      <c r="E87" s="114"/>
      <c r="F87" s="117"/>
      <c r="G87" s="113"/>
      <c r="H87" s="113"/>
    </row>
    <row r="88" spans="1:9" x14ac:dyDescent="0.2">
      <c r="A88" s="222" t="s">
        <v>762</v>
      </c>
      <c r="B88" s="23" t="s">
        <v>924</v>
      </c>
      <c r="C88" s="111" t="s">
        <v>76</v>
      </c>
      <c r="D88" s="111">
        <v>1</v>
      </c>
      <c r="E88" s="114"/>
      <c r="F88" s="117"/>
      <c r="G88" s="113"/>
      <c r="H88" s="113"/>
    </row>
    <row r="89" spans="1:9" x14ac:dyDescent="0.2">
      <c r="A89" s="112">
        <v>2.12</v>
      </c>
      <c r="B89" s="277" t="s">
        <v>894</v>
      </c>
      <c r="C89" s="111"/>
      <c r="D89" s="111"/>
      <c r="E89" s="114"/>
      <c r="F89" s="117"/>
      <c r="G89" s="113"/>
      <c r="H89" s="113"/>
    </row>
    <row r="90" spans="1:9" x14ac:dyDescent="0.2">
      <c r="A90" s="115" t="s">
        <v>882</v>
      </c>
      <c r="B90" s="280" t="s">
        <v>926</v>
      </c>
      <c r="C90" s="111" t="s">
        <v>76</v>
      </c>
      <c r="D90" s="111">
        <v>2</v>
      </c>
      <c r="E90" s="114"/>
      <c r="F90" s="117"/>
      <c r="G90" s="113"/>
      <c r="H90" s="113"/>
      <c r="I90">
        <f>SUM(D85:D92)</f>
        <v>6</v>
      </c>
    </row>
    <row r="91" spans="1:9" x14ac:dyDescent="0.2">
      <c r="A91" s="112">
        <v>2.13</v>
      </c>
      <c r="B91" s="281" t="s">
        <v>903</v>
      </c>
      <c r="C91" s="111"/>
      <c r="D91" s="111"/>
      <c r="E91" s="114"/>
      <c r="F91" s="117"/>
      <c r="G91" s="113"/>
      <c r="H91" s="113"/>
    </row>
    <row r="92" spans="1:9" x14ac:dyDescent="0.2">
      <c r="A92" s="115" t="s">
        <v>904</v>
      </c>
      <c r="B92" s="280" t="s">
        <v>926</v>
      </c>
      <c r="C92" s="111" t="s">
        <v>76</v>
      </c>
      <c r="D92" s="111">
        <v>1</v>
      </c>
      <c r="E92" s="114"/>
      <c r="F92" s="117"/>
      <c r="G92" s="113"/>
      <c r="H92" s="113"/>
    </row>
    <row r="93" spans="1:9" ht="16" x14ac:dyDescent="0.2">
      <c r="A93" s="225">
        <v>2.14</v>
      </c>
      <c r="B93" s="279" t="s">
        <v>880</v>
      </c>
      <c r="C93" s="282"/>
      <c r="D93" s="282"/>
      <c r="E93" s="282"/>
      <c r="F93" s="282"/>
      <c r="G93" s="282"/>
      <c r="H93" s="282"/>
    </row>
    <row r="94" spans="1:9" ht="24.75" customHeight="1" x14ac:dyDescent="0.2">
      <c r="A94" s="222" t="s">
        <v>905</v>
      </c>
      <c r="B94" s="223" t="s">
        <v>881</v>
      </c>
      <c r="C94" s="107" t="s">
        <v>454</v>
      </c>
      <c r="D94" s="255">
        <v>2</v>
      </c>
      <c r="E94" s="107"/>
      <c r="F94" s="107"/>
      <c r="G94" s="107"/>
      <c r="H94" s="107"/>
    </row>
    <row r="95" spans="1:9" ht="24" customHeight="1" thickBot="1" x14ac:dyDescent="0.25">
      <c r="A95" s="222" t="s">
        <v>906</v>
      </c>
      <c r="B95" s="223" t="s">
        <v>913</v>
      </c>
      <c r="C95" s="256" t="s">
        <v>454</v>
      </c>
      <c r="D95" s="257">
        <v>2</v>
      </c>
      <c r="E95" s="107"/>
      <c r="F95" s="107"/>
      <c r="G95" s="107"/>
      <c r="H95" s="107"/>
    </row>
    <row r="96" spans="1:9" ht="26.25" customHeight="1" thickBot="1" x14ac:dyDescent="0.25">
      <c r="A96" s="222" t="s">
        <v>907</v>
      </c>
      <c r="B96" s="223" t="s">
        <v>914</v>
      </c>
      <c r="C96" s="256" t="s">
        <v>454</v>
      </c>
      <c r="D96" s="257">
        <v>2</v>
      </c>
      <c r="E96" s="107"/>
      <c r="F96" s="107"/>
      <c r="G96" s="107"/>
      <c r="H96" s="107"/>
      <c r="I96">
        <f>SUM(D94:D96)</f>
        <v>6</v>
      </c>
    </row>
    <row r="97" spans="1:9" ht="30" customHeight="1" x14ac:dyDescent="0.2">
      <c r="A97" s="112">
        <v>3</v>
      </c>
      <c r="B97" s="362" t="s">
        <v>567</v>
      </c>
      <c r="C97" s="362"/>
      <c r="D97" s="362"/>
      <c r="E97" s="362"/>
      <c r="F97" s="362"/>
      <c r="G97" s="362"/>
      <c r="H97" s="362"/>
      <c r="I97" s="40">
        <f>SUM(I21:I96)</f>
        <v>336</v>
      </c>
    </row>
    <row r="98" spans="1:9" ht="19.25" customHeight="1" x14ac:dyDescent="0.2">
      <c r="A98" s="112">
        <v>3.1</v>
      </c>
      <c r="B98" s="106" t="s">
        <v>522</v>
      </c>
      <c r="C98" s="106"/>
      <c r="D98" s="106"/>
      <c r="E98" s="106"/>
      <c r="F98" s="106"/>
      <c r="G98" s="106"/>
      <c r="H98" s="106"/>
      <c r="I98" s="40"/>
    </row>
    <row r="99" spans="1:9" x14ac:dyDescent="0.2">
      <c r="A99" s="260" t="s">
        <v>87</v>
      </c>
      <c r="B99" s="233" t="s">
        <v>549</v>
      </c>
      <c r="C99" s="260" t="s">
        <v>92</v>
      </c>
      <c r="D99" s="260">
        <f>'Schedule No. 1.1'!E10</f>
        <v>3</v>
      </c>
      <c r="E99" s="106"/>
      <c r="F99" s="106"/>
      <c r="G99" s="106"/>
      <c r="H99" s="106"/>
      <c r="I99" s="40">
        <f>SUM(D99:D100)</f>
        <v>6</v>
      </c>
    </row>
    <row r="100" spans="1:9" x14ac:dyDescent="0.2">
      <c r="A100" s="260" t="s">
        <v>86</v>
      </c>
      <c r="B100" s="233" t="s">
        <v>550</v>
      </c>
      <c r="C100" s="260" t="s">
        <v>92</v>
      </c>
      <c r="D100" s="260">
        <f>'Schedule No. 1.1'!E11</f>
        <v>3</v>
      </c>
      <c r="E100" s="106"/>
      <c r="F100" s="106"/>
      <c r="G100" s="106"/>
      <c r="H100" s="106"/>
      <c r="I100" s="40"/>
    </row>
    <row r="101" spans="1:9" x14ac:dyDescent="0.2">
      <c r="A101" s="112">
        <v>3.2</v>
      </c>
      <c r="B101" s="362" t="s">
        <v>202</v>
      </c>
      <c r="C101" s="362"/>
      <c r="D101" s="362"/>
      <c r="E101" s="362"/>
      <c r="F101" s="362"/>
      <c r="G101" s="113"/>
      <c r="H101" s="113"/>
    </row>
    <row r="102" spans="1:9" x14ac:dyDescent="0.2">
      <c r="A102" s="111" t="s">
        <v>115</v>
      </c>
      <c r="B102" s="24" t="s">
        <v>205</v>
      </c>
      <c r="C102" s="111" t="s">
        <v>92</v>
      </c>
      <c r="D102" s="111">
        <f>'Schedule No. 1.1'!E13</f>
        <v>10</v>
      </c>
      <c r="E102" s="80"/>
      <c r="F102" s="80"/>
      <c r="G102" s="80"/>
      <c r="H102" s="80"/>
    </row>
    <row r="103" spans="1:9" x14ac:dyDescent="0.2">
      <c r="A103" s="111" t="s">
        <v>116</v>
      </c>
      <c r="B103" s="24" t="s">
        <v>207</v>
      </c>
      <c r="C103" s="111" t="s">
        <v>92</v>
      </c>
      <c r="D103" s="111">
        <f>'Schedule No. 1.1'!E14</f>
        <v>10</v>
      </c>
      <c r="E103" s="80"/>
      <c r="F103" s="80"/>
      <c r="G103" s="80"/>
      <c r="H103" s="80"/>
    </row>
    <row r="104" spans="1:9" x14ac:dyDescent="0.2">
      <c r="A104" s="111" t="s">
        <v>117</v>
      </c>
      <c r="B104" s="24" t="s">
        <v>208</v>
      </c>
      <c r="C104" s="111" t="s">
        <v>92</v>
      </c>
      <c r="D104" s="111">
        <f>'Schedule No. 1.1'!E15</f>
        <v>18</v>
      </c>
      <c r="E104" s="80"/>
      <c r="F104" s="80"/>
      <c r="G104" s="80"/>
      <c r="H104" s="80"/>
    </row>
    <row r="105" spans="1:9" x14ac:dyDescent="0.2">
      <c r="A105" s="111" t="s">
        <v>118</v>
      </c>
      <c r="B105" s="24" t="s">
        <v>209</v>
      </c>
      <c r="C105" s="111" t="s">
        <v>92</v>
      </c>
      <c r="D105" s="111">
        <f>'Schedule No. 1.1'!E16</f>
        <v>28</v>
      </c>
      <c r="E105" s="80"/>
      <c r="F105" s="80"/>
      <c r="G105" s="80"/>
      <c r="H105" s="80"/>
    </row>
    <row r="106" spans="1:9" x14ac:dyDescent="0.2">
      <c r="A106" s="260" t="s">
        <v>119</v>
      </c>
      <c r="B106" s="258" t="s">
        <v>210</v>
      </c>
      <c r="C106" s="260" t="s">
        <v>92</v>
      </c>
      <c r="D106" s="260">
        <f>'Schedule No. 1.1'!E17</f>
        <v>33</v>
      </c>
      <c r="E106" s="80"/>
      <c r="F106" s="80"/>
      <c r="G106" s="80"/>
      <c r="H106" s="80"/>
    </row>
    <row r="107" spans="1:9" x14ac:dyDescent="0.2">
      <c r="A107" s="260" t="s">
        <v>120</v>
      </c>
      <c r="B107" s="258" t="s">
        <v>211</v>
      </c>
      <c r="C107" s="260" t="s">
        <v>92</v>
      </c>
      <c r="D107" s="260">
        <f>'Schedule No. 1.1'!E18</f>
        <v>33</v>
      </c>
      <c r="E107" s="80"/>
      <c r="F107" s="80"/>
      <c r="G107" s="80"/>
      <c r="H107" s="80"/>
    </row>
    <row r="108" spans="1:9" x14ac:dyDescent="0.2">
      <c r="A108" s="260" t="s">
        <v>121</v>
      </c>
      <c r="B108" s="258" t="s">
        <v>212</v>
      </c>
      <c r="C108" s="260" t="s">
        <v>92</v>
      </c>
      <c r="D108" s="260">
        <f>'Schedule No. 1.1'!E19</f>
        <v>23</v>
      </c>
      <c r="E108" s="80"/>
      <c r="F108" s="80"/>
      <c r="G108" s="80"/>
      <c r="H108" s="80"/>
      <c r="I108">
        <f>SUM(D102:D109)</f>
        <v>178</v>
      </c>
    </row>
    <row r="109" spans="1:9" x14ac:dyDescent="0.2">
      <c r="A109" s="260" t="s">
        <v>122</v>
      </c>
      <c r="B109" s="258" t="s">
        <v>308</v>
      </c>
      <c r="C109" s="260" t="s">
        <v>92</v>
      </c>
      <c r="D109" s="260">
        <f>'Schedule No. 1.1'!E20</f>
        <v>23</v>
      </c>
      <c r="E109" s="80"/>
      <c r="F109" s="80"/>
      <c r="G109" s="80"/>
      <c r="H109" s="80"/>
    </row>
    <row r="110" spans="1:9" x14ac:dyDescent="0.2">
      <c r="A110" s="112">
        <v>3.3</v>
      </c>
      <c r="B110" s="113" t="s">
        <v>203</v>
      </c>
      <c r="C110" s="111"/>
      <c r="D110" s="111"/>
      <c r="E110" s="113"/>
      <c r="F110" s="113"/>
      <c r="G110" s="113"/>
      <c r="H110" s="113"/>
    </row>
    <row r="111" spans="1:9" x14ac:dyDescent="0.2">
      <c r="A111" s="111" t="s">
        <v>125</v>
      </c>
      <c r="B111" s="24" t="s">
        <v>213</v>
      </c>
      <c r="C111" s="111" t="s">
        <v>92</v>
      </c>
      <c r="D111" s="111">
        <f>'Schedule No. 1.1'!E22</f>
        <v>2</v>
      </c>
      <c r="E111" s="80"/>
      <c r="F111" s="80"/>
      <c r="G111" s="80"/>
      <c r="H111" s="80"/>
    </row>
    <row r="112" spans="1:9" x14ac:dyDescent="0.2">
      <c r="A112" s="111" t="s">
        <v>126</v>
      </c>
      <c r="B112" s="24" t="s">
        <v>214</v>
      </c>
      <c r="C112" s="111" t="s">
        <v>92</v>
      </c>
      <c r="D112" s="111">
        <f>'Schedule No. 1.1'!E23</f>
        <v>2</v>
      </c>
      <c r="E112" s="80"/>
      <c r="F112" s="80"/>
      <c r="G112" s="80"/>
      <c r="H112" s="80"/>
    </row>
    <row r="113" spans="1:9" x14ac:dyDescent="0.2">
      <c r="A113" s="111" t="s">
        <v>127</v>
      </c>
      <c r="B113" s="24" t="s">
        <v>215</v>
      </c>
      <c r="C113" s="111" t="s">
        <v>92</v>
      </c>
      <c r="D113" s="111">
        <f>'Schedule No. 1.1'!E24</f>
        <v>2</v>
      </c>
      <c r="E113" s="80"/>
      <c r="F113" s="80"/>
      <c r="G113" s="80"/>
      <c r="H113" s="80"/>
    </row>
    <row r="114" spans="1:9" x14ac:dyDescent="0.2">
      <c r="A114" s="111" t="s">
        <v>128</v>
      </c>
      <c r="B114" s="24" t="s">
        <v>216</v>
      </c>
      <c r="C114" s="111" t="s">
        <v>92</v>
      </c>
      <c r="D114" s="111">
        <f>'Schedule No. 1.1'!E25</f>
        <v>2</v>
      </c>
      <c r="E114" s="80"/>
      <c r="F114" s="80"/>
      <c r="G114" s="80"/>
      <c r="H114" s="80"/>
    </row>
    <row r="115" spans="1:9" x14ac:dyDescent="0.2">
      <c r="A115" s="111" t="s">
        <v>129</v>
      </c>
      <c r="B115" s="24" t="s">
        <v>217</v>
      </c>
      <c r="C115" s="111" t="s">
        <v>92</v>
      </c>
      <c r="D115" s="111">
        <f>'Schedule No. 1.1'!E26</f>
        <v>2</v>
      </c>
      <c r="E115" s="80"/>
      <c r="F115" s="80"/>
      <c r="G115" s="80"/>
      <c r="H115" s="80"/>
    </row>
    <row r="116" spans="1:9" x14ac:dyDescent="0.2">
      <c r="A116" s="111" t="s">
        <v>130</v>
      </c>
      <c r="B116" s="24" t="s">
        <v>218</v>
      </c>
      <c r="C116" s="111" t="s">
        <v>92</v>
      </c>
      <c r="D116" s="111">
        <f>'Schedule No. 1.1'!E27</f>
        <v>3</v>
      </c>
      <c r="E116" s="80"/>
      <c r="F116" s="80"/>
      <c r="G116" s="80"/>
      <c r="H116" s="80"/>
    </row>
    <row r="117" spans="1:9" x14ac:dyDescent="0.2">
      <c r="A117" s="111" t="s">
        <v>286</v>
      </c>
      <c r="B117" s="24" t="s">
        <v>219</v>
      </c>
      <c r="C117" s="111" t="s">
        <v>92</v>
      </c>
      <c r="D117" s="111">
        <f>'Schedule No. 1.1'!E28</f>
        <v>4</v>
      </c>
      <c r="E117" s="80"/>
      <c r="F117" s="80"/>
      <c r="G117" s="80"/>
      <c r="H117" s="80"/>
    </row>
    <row r="118" spans="1:9" x14ac:dyDescent="0.2">
      <c r="A118" s="111" t="s">
        <v>287</v>
      </c>
      <c r="B118" s="24" t="s">
        <v>220</v>
      </c>
      <c r="C118" s="111" t="s">
        <v>92</v>
      </c>
      <c r="D118" s="111">
        <f>'Schedule No. 1.1'!E29</f>
        <v>4</v>
      </c>
      <c r="E118" s="80"/>
      <c r="F118" s="80"/>
      <c r="G118" s="80"/>
      <c r="H118" s="80"/>
    </row>
    <row r="119" spans="1:9" x14ac:dyDescent="0.2">
      <c r="A119" s="111" t="s">
        <v>537</v>
      </c>
      <c r="B119" s="24" t="s">
        <v>221</v>
      </c>
      <c r="C119" s="111" t="s">
        <v>92</v>
      </c>
      <c r="D119" s="111">
        <f>'Schedule No. 1.1'!E30</f>
        <v>3</v>
      </c>
      <c r="E119" s="80"/>
      <c r="F119" s="80"/>
      <c r="G119" s="80"/>
      <c r="H119" s="80"/>
    </row>
    <row r="120" spans="1:9" x14ac:dyDescent="0.2">
      <c r="A120" s="111" t="s">
        <v>538</v>
      </c>
      <c r="B120" s="24" t="s">
        <v>222</v>
      </c>
      <c r="C120" s="111" t="s">
        <v>92</v>
      </c>
      <c r="D120" s="111">
        <v>1</v>
      </c>
      <c r="E120" s="80"/>
      <c r="F120" s="80"/>
      <c r="G120" s="80"/>
      <c r="H120" s="80"/>
    </row>
    <row r="121" spans="1:9" x14ac:dyDescent="0.2">
      <c r="A121" s="111" t="s">
        <v>879</v>
      </c>
      <c r="B121" s="24" t="s">
        <v>877</v>
      </c>
      <c r="C121" s="111" t="s">
        <v>92</v>
      </c>
      <c r="D121" s="111">
        <v>1</v>
      </c>
      <c r="E121" s="80"/>
      <c r="F121" s="80"/>
      <c r="G121" s="80"/>
      <c r="H121" s="80"/>
    </row>
    <row r="122" spans="1:9" x14ac:dyDescent="0.2">
      <c r="A122" s="112">
        <v>3.4</v>
      </c>
      <c r="B122" s="113" t="s">
        <v>223</v>
      </c>
      <c r="C122" s="111"/>
      <c r="D122" s="111"/>
      <c r="E122" s="113"/>
      <c r="F122" s="113"/>
      <c r="G122" s="113"/>
      <c r="H122" s="80"/>
      <c r="I122">
        <f>SUM(D111:D121)</f>
        <v>26</v>
      </c>
    </row>
    <row r="123" spans="1:9" x14ac:dyDescent="0.2">
      <c r="A123" s="111" t="s">
        <v>131</v>
      </c>
      <c r="B123" s="24" t="s">
        <v>307</v>
      </c>
      <c r="C123" s="111" t="s">
        <v>92</v>
      </c>
      <c r="D123" s="164">
        <f>'Schedule No. 1.1'!E34</f>
        <v>5</v>
      </c>
      <c r="E123" s="80"/>
      <c r="F123" s="80"/>
      <c r="G123" s="80"/>
      <c r="H123" s="80"/>
    </row>
    <row r="124" spans="1:9" x14ac:dyDescent="0.2">
      <c r="A124" s="111" t="s">
        <v>132</v>
      </c>
      <c r="B124" s="24" t="s">
        <v>224</v>
      </c>
      <c r="C124" s="111" t="s">
        <v>92</v>
      </c>
      <c r="D124" s="164">
        <f>'Schedule No. 1.1'!E35</f>
        <v>2</v>
      </c>
      <c r="E124" s="80"/>
      <c r="F124" s="80"/>
      <c r="G124" s="80"/>
      <c r="H124" s="80"/>
    </row>
    <row r="125" spans="1:9" x14ac:dyDescent="0.2">
      <c r="A125" s="111" t="s">
        <v>133</v>
      </c>
      <c r="B125" s="24" t="s">
        <v>306</v>
      </c>
      <c r="C125" s="111" t="s">
        <v>92</v>
      </c>
      <c r="D125" s="164">
        <f>'Schedule No. 1.1'!E36</f>
        <v>4</v>
      </c>
      <c r="E125" s="80"/>
      <c r="F125" s="80"/>
      <c r="G125" s="80"/>
      <c r="H125" s="80"/>
    </row>
    <row r="126" spans="1:9" x14ac:dyDescent="0.2">
      <c r="A126" s="111" t="s">
        <v>134</v>
      </c>
      <c r="B126" s="24" t="s">
        <v>225</v>
      </c>
      <c r="C126" s="111" t="s">
        <v>92</v>
      </c>
      <c r="D126" s="164">
        <f>'Schedule No. 1.1'!E37</f>
        <v>2</v>
      </c>
      <c r="E126" s="80"/>
      <c r="F126" s="80"/>
      <c r="G126" s="80"/>
      <c r="H126" s="80"/>
    </row>
    <row r="127" spans="1:9" x14ac:dyDescent="0.2">
      <c r="A127" s="111" t="s">
        <v>135</v>
      </c>
      <c r="B127" s="24" t="s">
        <v>226</v>
      </c>
      <c r="C127" s="111" t="s">
        <v>92</v>
      </c>
      <c r="D127" s="164">
        <f>'Schedule No. 1.1'!E38</f>
        <v>5</v>
      </c>
      <c r="E127" s="80"/>
      <c r="F127" s="80"/>
      <c r="G127" s="80"/>
      <c r="H127" s="80"/>
    </row>
    <row r="128" spans="1:9" x14ac:dyDescent="0.2">
      <c r="A128" s="260" t="s">
        <v>136</v>
      </c>
      <c r="B128" s="258" t="s">
        <v>227</v>
      </c>
      <c r="C128" s="260" t="s">
        <v>92</v>
      </c>
      <c r="D128" s="266">
        <f>'Schedule No. 1.1'!E39</f>
        <v>11</v>
      </c>
      <c r="E128" s="80"/>
      <c r="F128" s="80"/>
      <c r="G128" s="80"/>
      <c r="H128" s="80"/>
    </row>
    <row r="129" spans="1:9" x14ac:dyDescent="0.2">
      <c r="A129" s="260" t="s">
        <v>288</v>
      </c>
      <c r="B129" s="258" t="s">
        <v>228</v>
      </c>
      <c r="C129" s="260" t="s">
        <v>92</v>
      </c>
      <c r="D129" s="266">
        <f>'Schedule No. 1.1'!E40</f>
        <v>5</v>
      </c>
      <c r="E129" s="80"/>
      <c r="F129" s="80"/>
      <c r="G129" s="80"/>
      <c r="H129" s="80"/>
    </row>
    <row r="130" spans="1:9" x14ac:dyDescent="0.2">
      <c r="A130" s="260" t="s">
        <v>289</v>
      </c>
      <c r="B130" s="258" t="s">
        <v>229</v>
      </c>
      <c r="C130" s="260" t="s">
        <v>92</v>
      </c>
      <c r="D130" s="266">
        <f>'Schedule No. 1.1'!E41</f>
        <v>4</v>
      </c>
      <c r="E130" s="80"/>
      <c r="F130" s="80"/>
      <c r="G130" s="80"/>
      <c r="H130" s="80"/>
      <c r="I130" s="40">
        <f>SUM(D123:D130)</f>
        <v>38</v>
      </c>
    </row>
    <row r="131" spans="1:9" x14ac:dyDescent="0.2">
      <c r="A131" s="112">
        <v>3.5</v>
      </c>
      <c r="B131" s="113" t="s">
        <v>232</v>
      </c>
      <c r="C131" s="111"/>
      <c r="D131" s="118"/>
      <c r="E131" s="113"/>
      <c r="F131" s="113"/>
      <c r="G131" s="113"/>
      <c r="H131" s="113"/>
    </row>
    <row r="132" spans="1:9" x14ac:dyDescent="0.2">
      <c r="A132" s="111" t="s">
        <v>137</v>
      </c>
      <c r="B132" s="23" t="s">
        <v>297</v>
      </c>
      <c r="C132" s="111" t="s">
        <v>92</v>
      </c>
      <c r="D132" s="164">
        <f>'Schedule No. 1.1'!E43</f>
        <v>6</v>
      </c>
      <c r="E132" s="80"/>
      <c r="F132" s="80"/>
      <c r="G132" s="80"/>
      <c r="H132" s="80"/>
    </row>
    <row r="133" spans="1:9" x14ac:dyDescent="0.2">
      <c r="A133" s="111" t="s">
        <v>138</v>
      </c>
      <c r="B133" s="23" t="s">
        <v>298</v>
      </c>
      <c r="C133" s="111" t="s">
        <v>92</v>
      </c>
      <c r="D133" s="164">
        <f>'Schedule No. 1.1'!E44</f>
        <v>3</v>
      </c>
      <c r="E133" s="80"/>
      <c r="F133" s="80"/>
      <c r="G133" s="80"/>
      <c r="H133" s="80"/>
    </row>
    <row r="134" spans="1:9" x14ac:dyDescent="0.2">
      <c r="A134" s="111" t="s">
        <v>139</v>
      </c>
      <c r="B134" s="23" t="s">
        <v>299</v>
      </c>
      <c r="C134" s="111" t="s">
        <v>92</v>
      </c>
      <c r="D134" s="164">
        <f>'Schedule No. 1.1'!E45</f>
        <v>8</v>
      </c>
      <c r="E134" s="80"/>
      <c r="F134" s="80"/>
      <c r="G134" s="80"/>
      <c r="H134" s="80"/>
    </row>
    <row r="135" spans="1:9" x14ac:dyDescent="0.2">
      <c r="A135" s="111" t="s">
        <v>326</v>
      </c>
      <c r="B135" s="23" t="s">
        <v>300</v>
      </c>
      <c r="C135" s="111" t="s">
        <v>92</v>
      </c>
      <c r="D135" s="164">
        <f>'Schedule No. 1.1'!E46</f>
        <v>3</v>
      </c>
      <c r="E135" s="80"/>
      <c r="F135" s="80"/>
      <c r="G135" s="80"/>
      <c r="H135" s="80"/>
    </row>
    <row r="136" spans="1:9" x14ac:dyDescent="0.2">
      <c r="A136" s="260" t="s">
        <v>327</v>
      </c>
      <c r="B136" s="233" t="s">
        <v>301</v>
      </c>
      <c r="C136" s="260" t="s">
        <v>92</v>
      </c>
      <c r="D136" s="266">
        <f>'Schedule No. 1.1'!E47</f>
        <v>12</v>
      </c>
      <c r="E136" s="80"/>
      <c r="F136" s="80"/>
      <c r="G136" s="80"/>
      <c r="H136" s="80"/>
    </row>
    <row r="137" spans="1:9" x14ac:dyDescent="0.2">
      <c r="A137" s="260" t="s">
        <v>328</v>
      </c>
      <c r="B137" s="233" t="s">
        <v>302</v>
      </c>
      <c r="C137" s="260" t="s">
        <v>92</v>
      </c>
      <c r="D137" s="266">
        <f>'Schedule No. 1.1'!E48</f>
        <v>14</v>
      </c>
      <c r="E137" s="80"/>
      <c r="F137" s="80"/>
      <c r="G137" s="80"/>
      <c r="H137" s="80"/>
    </row>
    <row r="138" spans="1:9" x14ac:dyDescent="0.2">
      <c r="A138" s="260" t="s">
        <v>329</v>
      </c>
      <c r="B138" s="233" t="s">
        <v>303</v>
      </c>
      <c r="C138" s="260" t="s">
        <v>92</v>
      </c>
      <c r="D138" s="266">
        <f>'Schedule No. 1.1'!E49</f>
        <v>8</v>
      </c>
      <c r="E138" s="80"/>
      <c r="F138" s="80"/>
      <c r="G138" s="80"/>
      <c r="H138" s="80"/>
    </row>
    <row r="139" spans="1:9" x14ac:dyDescent="0.2">
      <c r="A139" s="260" t="s">
        <v>330</v>
      </c>
      <c r="B139" s="233" t="s">
        <v>304</v>
      </c>
      <c r="C139" s="260" t="s">
        <v>92</v>
      </c>
      <c r="D139" s="266">
        <f>'Schedule No. 1.1'!E50</f>
        <v>8</v>
      </c>
      <c r="E139" s="80"/>
      <c r="F139" s="80"/>
      <c r="G139" s="80"/>
      <c r="H139" s="80"/>
      <c r="I139" s="40">
        <f>SUM(D132:D139)</f>
        <v>62</v>
      </c>
    </row>
    <row r="140" spans="1:9" x14ac:dyDescent="0.2">
      <c r="A140" s="112">
        <v>3.6</v>
      </c>
      <c r="B140" s="113" t="s">
        <v>235</v>
      </c>
      <c r="C140" s="111"/>
      <c r="D140" s="111"/>
      <c r="E140" s="113"/>
      <c r="F140" s="113"/>
      <c r="G140" s="113"/>
      <c r="H140" s="113"/>
    </row>
    <row r="141" spans="1:9" x14ac:dyDescent="0.2">
      <c r="A141" s="111" t="s">
        <v>290</v>
      </c>
      <c r="B141" s="23" t="s">
        <v>332</v>
      </c>
      <c r="C141" s="111" t="s">
        <v>92</v>
      </c>
      <c r="D141" s="111">
        <f>'Schedule No. 1.1'!E52</f>
        <v>1</v>
      </c>
      <c r="E141" s="113"/>
      <c r="F141" s="113"/>
      <c r="G141" s="113"/>
      <c r="H141" s="113"/>
    </row>
    <row r="142" spans="1:9" x14ac:dyDescent="0.2">
      <c r="A142" s="111" t="s">
        <v>291</v>
      </c>
      <c r="B142" s="23" t="s">
        <v>333</v>
      </c>
      <c r="C142" s="111" t="s">
        <v>92</v>
      </c>
      <c r="D142" s="111" t="str">
        <f>'Schedule No. 1.1'!E53</f>
        <v>NIL</v>
      </c>
      <c r="E142" s="113"/>
      <c r="F142" s="113"/>
      <c r="G142" s="113"/>
      <c r="H142" s="113"/>
    </row>
    <row r="143" spans="1:9" x14ac:dyDescent="0.2">
      <c r="A143" s="111" t="s">
        <v>292</v>
      </c>
      <c r="B143" s="23" t="s">
        <v>334</v>
      </c>
      <c r="C143" s="111" t="s">
        <v>92</v>
      </c>
      <c r="D143" s="111" t="str">
        <f>'Schedule No. 1.1'!E54</f>
        <v>NIL</v>
      </c>
      <c r="E143" s="113"/>
      <c r="F143" s="113"/>
      <c r="G143" s="113"/>
      <c r="H143" s="113"/>
    </row>
    <row r="144" spans="1:9" x14ac:dyDescent="0.2">
      <c r="A144" s="111" t="s">
        <v>293</v>
      </c>
      <c r="B144" s="23" t="s">
        <v>335</v>
      </c>
      <c r="C144" s="111" t="s">
        <v>92</v>
      </c>
      <c r="D144" s="111">
        <f>'Schedule No. 1.1'!E55</f>
        <v>1</v>
      </c>
      <c r="E144" s="113"/>
      <c r="F144" s="113"/>
      <c r="G144" s="113"/>
      <c r="H144" s="113"/>
    </row>
    <row r="145" spans="1:16" x14ac:dyDescent="0.2">
      <c r="A145" s="111" t="s">
        <v>294</v>
      </c>
      <c r="B145" s="23" t="s">
        <v>336</v>
      </c>
      <c r="C145" s="111" t="s">
        <v>92</v>
      </c>
      <c r="D145" s="111" t="str">
        <f>'Schedule No. 1.1'!E56</f>
        <v>NIL</v>
      </c>
      <c r="E145" s="113"/>
      <c r="F145" s="113"/>
      <c r="G145" s="113"/>
      <c r="H145" s="113"/>
    </row>
    <row r="146" spans="1:16" x14ac:dyDescent="0.2">
      <c r="A146" s="111" t="s">
        <v>515</v>
      </c>
      <c r="B146" s="23" t="s">
        <v>236</v>
      </c>
      <c r="C146" s="111" t="s">
        <v>92</v>
      </c>
      <c r="D146" s="111">
        <f>'Schedule No. 1.1'!E57</f>
        <v>1</v>
      </c>
      <c r="E146" s="80"/>
      <c r="F146" s="80"/>
      <c r="G146" s="80"/>
      <c r="H146" s="80"/>
    </row>
    <row r="147" spans="1:16" x14ac:dyDescent="0.2">
      <c r="A147" s="111" t="s">
        <v>516</v>
      </c>
      <c r="B147" s="23" t="s">
        <v>337</v>
      </c>
      <c r="C147" s="111" t="s">
        <v>92</v>
      </c>
      <c r="D147" s="111">
        <f>'Schedule No. 1.1'!E58</f>
        <v>1</v>
      </c>
      <c r="E147" s="80"/>
      <c r="F147" s="80"/>
      <c r="G147" s="80"/>
      <c r="H147" s="80"/>
    </row>
    <row r="148" spans="1:16" x14ac:dyDescent="0.2">
      <c r="A148" s="111" t="s">
        <v>517</v>
      </c>
      <c r="B148" s="23" t="s">
        <v>338</v>
      </c>
      <c r="C148" s="111" t="s">
        <v>92</v>
      </c>
      <c r="D148" s="111">
        <f>'Schedule No. 1.1'!E59</f>
        <v>1</v>
      </c>
      <c r="E148" s="80"/>
      <c r="F148" s="80"/>
      <c r="G148" s="80"/>
      <c r="H148" s="80"/>
      <c r="I148">
        <f>SUM(D141:D148)</f>
        <v>5</v>
      </c>
    </row>
    <row r="149" spans="1:16" x14ac:dyDescent="0.2">
      <c r="A149" s="112">
        <v>3.7</v>
      </c>
      <c r="B149" s="206" t="s">
        <v>589</v>
      </c>
      <c r="C149" s="206"/>
      <c r="D149" s="111"/>
      <c r="E149" s="206"/>
      <c r="F149" s="206"/>
      <c r="G149" s="206"/>
      <c r="H149" s="206"/>
      <c r="I149" s="206"/>
      <c r="J149" s="42">
        <f>SUM(E143:E148)</f>
        <v>0</v>
      </c>
      <c r="K149" s="44"/>
      <c r="L149" t="s">
        <v>590</v>
      </c>
      <c r="M149">
        <f>SUM(J135+J167)</f>
        <v>0</v>
      </c>
      <c r="P149" s="207"/>
    </row>
    <row r="150" spans="1:16" x14ac:dyDescent="0.2">
      <c r="A150" s="111" t="s">
        <v>502</v>
      </c>
      <c r="B150" s="23" t="s">
        <v>591</v>
      </c>
      <c r="C150" s="111" t="s">
        <v>92</v>
      </c>
      <c r="D150" s="111">
        <f>'Schedule No. 1.1'!E61</f>
        <v>1</v>
      </c>
      <c r="E150" s="107"/>
      <c r="F150" s="39"/>
      <c r="G150" s="39"/>
      <c r="H150" s="39"/>
      <c r="I150" s="39"/>
      <c r="J150" s="8"/>
      <c r="K150" s="8"/>
      <c r="L150" t="s">
        <v>592</v>
      </c>
      <c r="M150" s="40" t="e">
        <f>SUM(J142+#REF!+J149+J173+J180+J186)</f>
        <v>#REF!</v>
      </c>
      <c r="P150" s="207"/>
    </row>
    <row r="151" spans="1:16" x14ac:dyDescent="0.2">
      <c r="A151" s="111" t="s">
        <v>658</v>
      </c>
      <c r="B151" s="23" t="s">
        <v>646</v>
      </c>
      <c r="C151" s="111" t="s">
        <v>92</v>
      </c>
      <c r="D151" s="111" t="str">
        <f>'Schedule No. 1.1'!E62</f>
        <v>NIL</v>
      </c>
      <c r="E151" s="107"/>
      <c r="F151" s="39"/>
      <c r="G151" s="39"/>
      <c r="H151" s="39"/>
    </row>
    <row r="152" spans="1:16" x14ac:dyDescent="0.2">
      <c r="A152" s="111" t="s">
        <v>660</v>
      </c>
      <c r="B152" s="23" t="s">
        <v>647</v>
      </c>
      <c r="C152" s="111" t="s">
        <v>92</v>
      </c>
      <c r="D152" s="111" t="str">
        <f>'Schedule No. 1.1'!E63</f>
        <v>NIL</v>
      </c>
      <c r="E152" s="107"/>
      <c r="F152" s="39"/>
      <c r="G152" s="39"/>
      <c r="H152" s="39"/>
    </row>
    <row r="153" spans="1:16" x14ac:dyDescent="0.2">
      <c r="A153" s="111" t="s">
        <v>763</v>
      </c>
      <c r="B153" s="23" t="s">
        <v>648</v>
      </c>
      <c r="C153" s="111" t="s">
        <v>92</v>
      </c>
      <c r="D153" s="111" t="str">
        <f>'Schedule No. 1.1'!E64</f>
        <v>NIL</v>
      </c>
      <c r="E153" s="107"/>
      <c r="F153" s="39"/>
      <c r="G153" s="39"/>
      <c r="H153" s="39"/>
    </row>
    <row r="154" spans="1:16" x14ac:dyDescent="0.2">
      <c r="A154" s="111" t="s">
        <v>764</v>
      </c>
      <c r="B154" s="23" t="s">
        <v>593</v>
      </c>
      <c r="C154" s="111" t="s">
        <v>92</v>
      </c>
      <c r="D154" s="111">
        <f>'Schedule No. 1.1'!E65</f>
        <v>1</v>
      </c>
      <c r="E154" s="107"/>
      <c r="F154" s="39"/>
      <c r="G154" s="39"/>
      <c r="H154" s="39"/>
      <c r="I154" s="39"/>
      <c r="J154" s="8"/>
      <c r="K154" s="8"/>
      <c r="P154" s="207"/>
    </row>
    <row r="155" spans="1:16" x14ac:dyDescent="0.2">
      <c r="A155" s="111" t="s">
        <v>765</v>
      </c>
      <c r="B155" s="23" t="s">
        <v>594</v>
      </c>
      <c r="C155" s="111" t="s">
        <v>92</v>
      </c>
      <c r="D155" s="111">
        <f>'Schedule No. 1.1'!E66</f>
        <v>1</v>
      </c>
      <c r="E155" s="107"/>
      <c r="F155" s="39"/>
      <c r="G155" s="39"/>
      <c r="H155" s="39"/>
      <c r="I155" s="39"/>
      <c r="J155" s="8"/>
      <c r="K155" s="8"/>
      <c r="P155" s="207"/>
    </row>
    <row r="156" spans="1:16" x14ac:dyDescent="0.2">
      <c r="A156" s="112">
        <v>3.8</v>
      </c>
      <c r="B156" s="206" t="s">
        <v>595</v>
      </c>
      <c r="C156" s="206"/>
      <c r="D156" s="111"/>
      <c r="E156" s="206"/>
      <c r="F156" s="206"/>
      <c r="G156" s="206"/>
      <c r="H156" s="206"/>
      <c r="I156" s="206"/>
      <c r="J156" s="209">
        <f>SUM(E150:E155)</f>
        <v>0</v>
      </c>
      <c r="K156" s="44"/>
      <c r="P156" s="207"/>
    </row>
    <row r="157" spans="1:16" x14ac:dyDescent="0.2">
      <c r="A157" s="111" t="s">
        <v>520</v>
      </c>
      <c r="B157" s="24" t="s">
        <v>596</v>
      </c>
      <c r="C157" s="111" t="s">
        <v>92</v>
      </c>
      <c r="D157" s="111">
        <f>'Schedule No. 1.1'!E68</f>
        <v>1</v>
      </c>
      <c r="E157" s="107"/>
      <c r="F157" s="39"/>
      <c r="G157" s="39"/>
      <c r="H157" s="39"/>
      <c r="I157" s="39">
        <f>D150+D154+D155</f>
        <v>3</v>
      </c>
      <c r="J157" s="8"/>
      <c r="K157" s="8"/>
      <c r="P157" s="207"/>
    </row>
    <row r="158" spans="1:16" x14ac:dyDescent="0.2">
      <c r="A158" s="111" t="s">
        <v>662</v>
      </c>
      <c r="B158" s="24" t="s">
        <v>649</v>
      </c>
      <c r="C158" s="111" t="s">
        <v>92</v>
      </c>
      <c r="D158" s="111" t="str">
        <f>'Schedule No. 1.1'!E69</f>
        <v>NIL</v>
      </c>
      <c r="E158" s="107"/>
      <c r="F158" s="39"/>
      <c r="G158" s="39"/>
      <c r="H158" s="39"/>
    </row>
    <row r="159" spans="1:16" x14ac:dyDescent="0.2">
      <c r="A159" s="111" t="s">
        <v>664</v>
      </c>
      <c r="B159" s="24" t="s">
        <v>650</v>
      </c>
      <c r="C159" s="111" t="s">
        <v>92</v>
      </c>
      <c r="D159" s="111" t="str">
        <f>'Schedule No. 1.1'!E70</f>
        <v>NIL</v>
      </c>
      <c r="E159" s="107"/>
      <c r="F159" s="39"/>
      <c r="G159" s="39"/>
      <c r="H159" s="39"/>
    </row>
    <row r="160" spans="1:16" x14ac:dyDescent="0.2">
      <c r="A160" s="111" t="s">
        <v>766</v>
      </c>
      <c r="B160" s="24" t="s">
        <v>597</v>
      </c>
      <c r="C160" s="111" t="s">
        <v>92</v>
      </c>
      <c r="D160" s="111">
        <f>'Schedule No. 1.1'!E71</f>
        <v>1</v>
      </c>
      <c r="E160" s="107"/>
      <c r="F160" s="39"/>
      <c r="G160" s="39"/>
      <c r="H160" s="39"/>
    </row>
    <row r="161" spans="1:16" x14ac:dyDescent="0.2">
      <c r="A161" s="111" t="s">
        <v>767</v>
      </c>
      <c r="B161" s="24" t="s">
        <v>599</v>
      </c>
      <c r="C161" s="111" t="s">
        <v>92</v>
      </c>
      <c r="D161" s="111">
        <f>'Schedule No. 1.1'!E72</f>
        <v>1</v>
      </c>
      <c r="E161" s="107"/>
      <c r="F161" s="39"/>
      <c r="G161" s="39"/>
      <c r="H161" s="39"/>
      <c r="I161" s="39"/>
      <c r="J161" s="8"/>
      <c r="K161" s="8"/>
      <c r="P161" s="207"/>
    </row>
    <row r="162" spans="1:16" x14ac:dyDescent="0.2">
      <c r="A162" s="111" t="s">
        <v>768</v>
      </c>
      <c r="B162" s="24" t="s">
        <v>651</v>
      </c>
      <c r="C162" s="111" t="s">
        <v>92</v>
      </c>
      <c r="D162" s="111" t="str">
        <f>'Schedule No. 1.1'!E73</f>
        <v>NIL</v>
      </c>
      <c r="E162" s="107"/>
      <c r="F162" s="39"/>
      <c r="G162" s="39"/>
      <c r="H162" s="39"/>
      <c r="I162" s="39">
        <f>D157+D160+D161</f>
        <v>3</v>
      </c>
      <c r="J162" s="8"/>
      <c r="K162" s="8"/>
      <c r="P162" s="207"/>
    </row>
    <row r="163" spans="1:16" x14ac:dyDescent="0.2">
      <c r="A163" s="111" t="s">
        <v>769</v>
      </c>
      <c r="B163" s="24" t="s">
        <v>652</v>
      </c>
      <c r="C163" s="111" t="s">
        <v>92</v>
      </c>
      <c r="D163" s="111" t="str">
        <f>'Schedule No. 1.1'!E74</f>
        <v>NIL</v>
      </c>
      <c r="E163" s="107"/>
      <c r="F163" s="39"/>
      <c r="G163" s="39"/>
      <c r="H163" s="39"/>
    </row>
    <row r="164" spans="1:16" x14ac:dyDescent="0.2">
      <c r="A164" s="111" t="s">
        <v>770</v>
      </c>
      <c r="B164" s="24" t="s">
        <v>653</v>
      </c>
      <c r="C164" s="111" t="s">
        <v>92</v>
      </c>
      <c r="D164" s="111" t="str">
        <f>'Schedule No. 1.1'!E75</f>
        <v>NIL</v>
      </c>
      <c r="E164" s="107"/>
      <c r="F164" s="39"/>
      <c r="G164" s="39"/>
      <c r="H164" s="39"/>
    </row>
    <row r="165" spans="1:16" x14ac:dyDescent="0.2">
      <c r="A165" s="111" t="s">
        <v>771</v>
      </c>
      <c r="B165" s="24" t="s">
        <v>655</v>
      </c>
      <c r="C165" s="111" t="s">
        <v>92</v>
      </c>
      <c r="D165" s="111" t="str">
        <f>'Schedule No. 1.1'!E76</f>
        <v>NIL</v>
      </c>
      <c r="E165" s="107"/>
      <c r="F165" s="39"/>
      <c r="G165" s="39"/>
      <c r="H165" s="39"/>
    </row>
    <row r="166" spans="1:16" x14ac:dyDescent="0.2">
      <c r="A166" s="111" t="s">
        <v>772</v>
      </c>
      <c r="B166" s="24" t="s">
        <v>657</v>
      </c>
      <c r="C166" s="111" t="s">
        <v>92</v>
      </c>
      <c r="D166" s="111" t="str">
        <f>'Schedule No. 1.1'!E77</f>
        <v>NIL</v>
      </c>
      <c r="E166" s="107"/>
      <c r="F166" s="39"/>
      <c r="G166" s="39"/>
      <c r="H166" s="39"/>
    </row>
    <row r="167" spans="1:16" x14ac:dyDescent="0.2">
      <c r="A167" s="30">
        <v>3.9</v>
      </c>
      <c r="B167" s="82" t="s">
        <v>600</v>
      </c>
      <c r="C167" s="107"/>
      <c r="D167" s="107" t="s">
        <v>331</v>
      </c>
      <c r="E167" s="107"/>
      <c r="F167" s="39"/>
      <c r="G167" s="39"/>
      <c r="H167" s="39"/>
      <c r="I167" s="39"/>
      <c r="J167" s="8">
        <f>SUM(E157:E162)</f>
        <v>0</v>
      </c>
      <c r="K167" s="8"/>
      <c r="P167" s="207"/>
    </row>
    <row r="168" spans="1:16" x14ac:dyDescent="0.2">
      <c r="A168" s="111" t="s">
        <v>773</v>
      </c>
      <c r="B168" s="24" t="s">
        <v>602</v>
      </c>
      <c r="C168" s="111" t="s">
        <v>92</v>
      </c>
      <c r="D168" s="111">
        <f>'Schedule No. 1.1'!E79</f>
        <v>1</v>
      </c>
      <c r="E168" s="107"/>
      <c r="F168" s="39"/>
      <c r="G168" s="39"/>
      <c r="H168" s="39"/>
      <c r="I168" s="39"/>
      <c r="J168" s="8"/>
      <c r="K168" s="8"/>
      <c r="P168" s="207"/>
    </row>
    <row r="169" spans="1:16" x14ac:dyDescent="0.2">
      <c r="A169" s="111" t="s">
        <v>666</v>
      </c>
      <c r="B169" s="24" t="s">
        <v>659</v>
      </c>
      <c r="C169" s="111" t="s">
        <v>92</v>
      </c>
      <c r="D169" s="111" t="str">
        <f>'Schedule No. 1.1'!E80</f>
        <v>NIL</v>
      </c>
      <c r="E169" s="107"/>
      <c r="F169" s="39"/>
      <c r="G169" s="39"/>
      <c r="H169" s="39"/>
    </row>
    <row r="170" spans="1:16" x14ac:dyDescent="0.2">
      <c r="A170" s="111" t="s">
        <v>668</v>
      </c>
      <c r="B170" s="24" t="s">
        <v>661</v>
      </c>
      <c r="C170" s="111" t="s">
        <v>92</v>
      </c>
      <c r="D170" s="111" t="str">
        <f>'Schedule No. 1.1'!E81</f>
        <v>NIL</v>
      </c>
      <c r="E170" s="107"/>
      <c r="F170" s="39"/>
      <c r="G170" s="39"/>
      <c r="H170" s="39"/>
    </row>
    <row r="171" spans="1:16" x14ac:dyDescent="0.2">
      <c r="A171" s="111" t="s">
        <v>670</v>
      </c>
      <c r="B171" s="24" t="s">
        <v>604</v>
      </c>
      <c r="C171" s="111" t="s">
        <v>92</v>
      </c>
      <c r="D171" s="111">
        <f>'Schedule No. 1.1'!E82</f>
        <v>1</v>
      </c>
      <c r="E171" s="107"/>
      <c r="F171" s="39"/>
      <c r="G171" s="39"/>
      <c r="H171" s="39"/>
      <c r="I171" s="39"/>
      <c r="J171" s="8"/>
      <c r="K171" s="8"/>
      <c r="P171" s="207"/>
    </row>
    <row r="172" spans="1:16" x14ac:dyDescent="0.2">
      <c r="A172" s="111" t="s">
        <v>774</v>
      </c>
      <c r="B172" s="24" t="s">
        <v>606</v>
      </c>
      <c r="C172" s="111" t="s">
        <v>92</v>
      </c>
      <c r="D172" s="111">
        <f>'Schedule No. 1.1'!E83</f>
        <v>1</v>
      </c>
      <c r="E172" s="107"/>
      <c r="F172" s="39"/>
      <c r="G172" s="39"/>
      <c r="H172" s="39"/>
      <c r="I172" s="39">
        <f>D168+D171+D172</f>
        <v>3</v>
      </c>
      <c r="J172" s="8"/>
      <c r="K172" s="8"/>
      <c r="P172" s="207"/>
    </row>
    <row r="173" spans="1:16" x14ac:dyDescent="0.2">
      <c r="A173" s="228" t="s">
        <v>775</v>
      </c>
      <c r="B173" s="206" t="s">
        <v>607</v>
      </c>
      <c r="C173" s="206"/>
      <c r="D173" s="206"/>
      <c r="E173" s="206"/>
      <c r="F173" s="206"/>
      <c r="G173" s="206"/>
      <c r="H173" s="206"/>
      <c r="I173" s="206"/>
      <c r="J173" s="209">
        <f>SUM(E168:E172)</f>
        <v>0</v>
      </c>
      <c r="K173" s="44"/>
      <c r="P173" s="207"/>
    </row>
    <row r="174" spans="1:16" x14ac:dyDescent="0.2">
      <c r="A174" s="111" t="s">
        <v>776</v>
      </c>
      <c r="B174" s="24" t="s">
        <v>609</v>
      </c>
      <c r="C174" s="111" t="s">
        <v>92</v>
      </c>
      <c r="D174" s="111">
        <f>'Schedule No. 1.1'!E85</f>
        <v>1</v>
      </c>
      <c r="E174" s="107"/>
      <c r="F174" s="39"/>
      <c r="G174" s="39"/>
      <c r="H174" s="39"/>
      <c r="I174" s="39"/>
      <c r="J174" s="8"/>
      <c r="K174" s="8"/>
      <c r="P174" s="207"/>
    </row>
    <row r="175" spans="1:16" x14ac:dyDescent="0.2">
      <c r="A175" s="111" t="s">
        <v>777</v>
      </c>
      <c r="B175" s="23" t="s">
        <v>663</v>
      </c>
      <c r="C175" s="111" t="s">
        <v>92</v>
      </c>
      <c r="D175" s="111" t="str">
        <f>'Schedule No. 1.1'!E86</f>
        <v>NIL</v>
      </c>
      <c r="E175" s="107"/>
      <c r="F175" s="39"/>
      <c r="G175" s="39"/>
      <c r="H175" s="39"/>
    </row>
    <row r="176" spans="1:16" x14ac:dyDescent="0.2">
      <c r="A176" s="111" t="s">
        <v>778</v>
      </c>
      <c r="B176" s="23" t="s">
        <v>665</v>
      </c>
      <c r="C176" s="111" t="s">
        <v>92</v>
      </c>
      <c r="D176" s="111" t="str">
        <f>'Schedule No. 1.1'!E87</f>
        <v>NIL</v>
      </c>
      <c r="E176" s="107"/>
      <c r="F176" s="39"/>
      <c r="G176" s="39"/>
      <c r="H176" s="39"/>
    </row>
    <row r="177" spans="1:16" x14ac:dyDescent="0.2">
      <c r="A177" s="111" t="s">
        <v>779</v>
      </c>
      <c r="B177" s="23" t="s">
        <v>672</v>
      </c>
      <c r="C177" s="111" t="s">
        <v>92</v>
      </c>
      <c r="D177" s="111" t="str">
        <f>'Schedule No. 1.1'!E88</f>
        <v>NIL</v>
      </c>
      <c r="E177" s="107"/>
      <c r="F177" s="39"/>
      <c r="G177" s="39"/>
      <c r="H177" s="39"/>
      <c r="I177" s="39"/>
      <c r="J177" s="8"/>
      <c r="K177" s="8"/>
      <c r="P177" s="207"/>
    </row>
    <row r="178" spans="1:16" x14ac:dyDescent="0.2">
      <c r="A178" s="111" t="s">
        <v>780</v>
      </c>
      <c r="B178" s="23" t="s">
        <v>611</v>
      </c>
      <c r="C178" s="111" t="s">
        <v>92</v>
      </c>
      <c r="D178" s="111">
        <f>'Schedule No. 1.1'!E89</f>
        <v>1</v>
      </c>
      <c r="E178" s="107"/>
      <c r="F178" s="39"/>
      <c r="G178" s="39"/>
      <c r="H178" s="39"/>
      <c r="I178" s="39"/>
      <c r="J178" s="8"/>
      <c r="K178" s="8"/>
      <c r="P178" s="207"/>
    </row>
    <row r="179" spans="1:16" x14ac:dyDescent="0.2">
      <c r="A179" s="111" t="s">
        <v>781</v>
      </c>
      <c r="B179" s="23" t="s">
        <v>613</v>
      </c>
      <c r="C179" s="111" t="s">
        <v>92</v>
      </c>
      <c r="D179" s="111">
        <f>'Schedule No. 1.1'!E90</f>
        <v>1</v>
      </c>
      <c r="E179" s="107"/>
      <c r="F179" s="39"/>
      <c r="G179" s="39"/>
      <c r="H179" s="39"/>
      <c r="I179" s="39"/>
      <c r="J179" s="8"/>
      <c r="K179" s="8"/>
      <c r="P179" s="207"/>
    </row>
    <row r="180" spans="1:16" x14ac:dyDescent="0.2">
      <c r="A180" s="30">
        <v>3.11</v>
      </c>
      <c r="B180" s="206" t="s">
        <v>614</v>
      </c>
      <c r="C180" s="206"/>
      <c r="D180" s="206"/>
      <c r="E180" s="206"/>
      <c r="F180" s="206"/>
      <c r="G180" s="206"/>
      <c r="H180" s="206"/>
      <c r="I180" s="206">
        <f>D174+D178+D179</f>
        <v>3</v>
      </c>
      <c r="J180" s="209">
        <f>SUM(E174:E179)</f>
        <v>0</v>
      </c>
      <c r="K180" s="44"/>
      <c r="P180" s="207"/>
    </row>
    <row r="181" spans="1:16" x14ac:dyDescent="0.2">
      <c r="A181" s="111" t="s">
        <v>782</v>
      </c>
      <c r="B181" s="24" t="s">
        <v>616</v>
      </c>
      <c r="C181" s="111" t="s">
        <v>92</v>
      </c>
      <c r="D181" s="111">
        <f>'Schedule No. 1.1'!E92</f>
        <v>1</v>
      </c>
      <c r="E181" s="107"/>
      <c r="F181" s="206"/>
      <c r="G181" s="206"/>
      <c r="H181" s="206"/>
      <c r="I181" s="206"/>
      <c r="J181" s="209"/>
      <c r="K181" s="44"/>
      <c r="P181" s="207"/>
    </row>
    <row r="182" spans="1:16" x14ac:dyDescent="0.2">
      <c r="A182" s="111" t="s">
        <v>783</v>
      </c>
      <c r="B182" s="23" t="s">
        <v>667</v>
      </c>
      <c r="C182" s="111" t="s">
        <v>92</v>
      </c>
      <c r="D182" s="111" t="str">
        <f>'Schedule No. 1.1'!E93</f>
        <v>NIL</v>
      </c>
      <c r="E182" s="107"/>
      <c r="F182" s="39"/>
      <c r="G182" s="39"/>
      <c r="H182" s="39"/>
    </row>
    <row r="183" spans="1:16" x14ac:dyDescent="0.2">
      <c r="A183" s="111" t="s">
        <v>784</v>
      </c>
      <c r="B183" s="23" t="s">
        <v>669</v>
      </c>
      <c r="C183" s="111" t="s">
        <v>92</v>
      </c>
      <c r="D183" s="111" t="str">
        <f>'Schedule No. 1.1'!E94</f>
        <v>NIL</v>
      </c>
      <c r="E183" s="107"/>
      <c r="F183" s="39"/>
      <c r="G183" s="39"/>
      <c r="H183" s="39"/>
    </row>
    <row r="184" spans="1:16" x14ac:dyDescent="0.2">
      <c r="A184" s="111" t="s">
        <v>785</v>
      </c>
      <c r="B184" s="23" t="s">
        <v>671</v>
      </c>
      <c r="C184" s="111" t="s">
        <v>92</v>
      </c>
      <c r="D184" s="111" t="str">
        <f>'Schedule No. 1.1'!E95</f>
        <v>NIL</v>
      </c>
      <c r="E184" s="107"/>
      <c r="F184" s="39"/>
      <c r="G184" s="39"/>
      <c r="H184" s="39"/>
    </row>
    <row r="185" spans="1:16" x14ac:dyDescent="0.2">
      <c r="A185" s="111" t="s">
        <v>786</v>
      </c>
      <c r="B185" s="23" t="s">
        <v>618</v>
      </c>
      <c r="C185" s="111" t="s">
        <v>92</v>
      </c>
      <c r="D185" s="111">
        <f>'Schedule No. 1.1'!E96</f>
        <v>1</v>
      </c>
      <c r="E185" s="107"/>
      <c r="F185" s="39"/>
      <c r="G185" s="39"/>
      <c r="H185" s="39"/>
      <c r="I185" s="39"/>
      <c r="J185" s="8"/>
      <c r="K185" s="8"/>
      <c r="P185" s="207"/>
    </row>
    <row r="186" spans="1:16" x14ac:dyDescent="0.2">
      <c r="A186" s="111" t="s">
        <v>787</v>
      </c>
      <c r="B186" s="23" t="s">
        <v>619</v>
      </c>
      <c r="C186" s="111" t="s">
        <v>92</v>
      </c>
      <c r="D186" s="111">
        <f>'Schedule No. 1.1'!E97</f>
        <v>1</v>
      </c>
      <c r="E186" s="107"/>
      <c r="F186" s="39"/>
      <c r="G186" s="39"/>
      <c r="H186" s="39"/>
      <c r="I186" s="39"/>
      <c r="J186" s="8">
        <f>SUM(E181:E186)</f>
        <v>0</v>
      </c>
      <c r="K186" s="8"/>
      <c r="P186" s="207"/>
    </row>
    <row r="187" spans="1:16" x14ac:dyDescent="0.2">
      <c r="A187" s="30">
        <v>3.12</v>
      </c>
      <c r="B187" s="110" t="s">
        <v>372</v>
      </c>
      <c r="C187" s="111"/>
      <c r="D187" s="111"/>
      <c r="E187" s="80"/>
      <c r="F187" s="80"/>
      <c r="G187" s="80"/>
      <c r="H187" s="80"/>
      <c r="I187">
        <f>D181+D185+D186</f>
        <v>3</v>
      </c>
    </row>
    <row r="188" spans="1:16" x14ac:dyDescent="0.2">
      <c r="A188" s="111" t="s">
        <v>788</v>
      </c>
      <c r="B188" s="23" t="s">
        <v>373</v>
      </c>
      <c r="C188" s="111" t="s">
        <v>76</v>
      </c>
      <c r="D188" s="111">
        <f>'Schedule No. 1.1'!E100</f>
        <v>2</v>
      </c>
      <c r="E188" s="80"/>
      <c r="F188" s="80"/>
      <c r="G188" s="80"/>
      <c r="H188" s="80"/>
    </row>
    <row r="189" spans="1:16" x14ac:dyDescent="0.2">
      <c r="A189" s="200" t="s">
        <v>923</v>
      </c>
      <c r="B189" s="283" t="s">
        <v>901</v>
      </c>
      <c r="C189" s="200" t="s">
        <v>92</v>
      </c>
      <c r="D189" s="200">
        <v>1</v>
      </c>
      <c r="F189" s="80"/>
      <c r="G189" s="80"/>
      <c r="H189" s="80"/>
    </row>
    <row r="190" spans="1:16" x14ac:dyDescent="0.2">
      <c r="A190" s="30">
        <v>3.13</v>
      </c>
      <c r="B190" s="110" t="s">
        <v>374</v>
      </c>
      <c r="C190" s="111"/>
      <c r="D190" s="111"/>
      <c r="E190" s="80"/>
      <c r="F190" s="80"/>
      <c r="G190" s="80"/>
      <c r="H190" s="80"/>
    </row>
    <row r="191" spans="1:16" x14ac:dyDescent="0.2">
      <c r="A191" s="111" t="s">
        <v>789</v>
      </c>
      <c r="B191" s="23" t="s">
        <v>375</v>
      </c>
      <c r="C191" s="111" t="s">
        <v>76</v>
      </c>
      <c r="D191" s="111">
        <f>'Schedule No. 1.1'!E103</f>
        <v>3</v>
      </c>
      <c r="E191" s="80"/>
      <c r="F191" s="80"/>
      <c r="G191" s="80"/>
      <c r="H191" s="80"/>
      <c r="I191">
        <f>SUM(D188:D191)</f>
        <v>6</v>
      </c>
    </row>
    <row r="192" spans="1:16" ht="23.5" customHeight="1" x14ac:dyDescent="0.2">
      <c r="A192" s="30">
        <v>3.14</v>
      </c>
      <c r="B192" s="23" t="s">
        <v>357</v>
      </c>
      <c r="C192" s="111" t="str">
        <f>'Schedule No. 3.1'!D72</f>
        <v>per set of three</v>
      </c>
      <c r="D192" s="111">
        <f>'Schedule No. 1.1'!E104</f>
        <v>3</v>
      </c>
      <c r="E192" s="80"/>
      <c r="F192" s="80"/>
      <c r="G192" s="80"/>
      <c r="H192" s="80"/>
      <c r="I192">
        <f>SUM(D192:D192)</f>
        <v>3</v>
      </c>
    </row>
    <row r="193" spans="1:10" x14ac:dyDescent="0.2">
      <c r="A193" s="30">
        <v>3.15</v>
      </c>
      <c r="B193" s="106" t="s">
        <v>686</v>
      </c>
      <c r="C193" s="111"/>
      <c r="D193" s="111"/>
      <c r="E193" s="80"/>
      <c r="F193" s="80"/>
      <c r="G193" s="80"/>
      <c r="H193" s="80"/>
    </row>
    <row r="194" spans="1:10" x14ac:dyDescent="0.2">
      <c r="A194" s="111" t="s">
        <v>790</v>
      </c>
      <c r="B194" s="23" t="s">
        <v>253</v>
      </c>
      <c r="C194" s="111" t="s">
        <v>687</v>
      </c>
      <c r="D194" s="111">
        <v>5</v>
      </c>
      <c r="E194" s="80"/>
      <c r="F194" s="80"/>
      <c r="G194" s="80"/>
      <c r="H194" s="80"/>
    </row>
    <row r="195" spans="1:10" x14ac:dyDescent="0.2">
      <c r="A195" s="112">
        <v>4</v>
      </c>
      <c r="B195" s="106" t="s">
        <v>106</v>
      </c>
      <c r="C195" s="112"/>
      <c r="D195" s="111"/>
      <c r="E195" s="80"/>
      <c r="F195" s="80"/>
      <c r="G195" s="80"/>
      <c r="H195" s="80"/>
      <c r="I195" s="40">
        <f>SUM(I99:I191)</f>
        <v>336</v>
      </c>
      <c r="J195">
        <f>I195</f>
        <v>336</v>
      </c>
    </row>
    <row r="196" spans="1:10" ht="21" customHeight="1" x14ac:dyDescent="0.2">
      <c r="A196" s="112"/>
      <c r="B196" s="106" t="s">
        <v>204</v>
      </c>
      <c r="C196" s="112"/>
      <c r="D196" s="111"/>
      <c r="E196" s="80"/>
      <c r="F196" s="80"/>
      <c r="G196" s="80"/>
      <c r="H196" s="80"/>
    </row>
    <row r="197" spans="1:10" ht="31.25" customHeight="1" x14ac:dyDescent="0.2">
      <c r="A197" s="112">
        <v>4.0999999999999996</v>
      </c>
      <c r="B197" s="314" t="s">
        <v>107</v>
      </c>
      <c r="C197" s="315"/>
      <c r="D197" s="315"/>
      <c r="E197" s="315"/>
      <c r="F197" s="315"/>
      <c r="G197" s="315"/>
      <c r="H197" s="316"/>
    </row>
    <row r="198" spans="1:10" ht="16" x14ac:dyDescent="0.2">
      <c r="A198" s="111" t="s">
        <v>97</v>
      </c>
      <c r="B198" s="119" t="s">
        <v>108</v>
      </c>
      <c r="C198" s="23" t="s">
        <v>109</v>
      </c>
      <c r="D198" s="111">
        <v>3</v>
      </c>
      <c r="E198" s="80"/>
      <c r="F198" s="80"/>
      <c r="G198" s="80"/>
      <c r="H198" s="80"/>
    </row>
    <row r="199" spans="1:10" ht="16" x14ac:dyDescent="0.2">
      <c r="A199" s="111" t="s">
        <v>99</v>
      </c>
      <c r="B199" s="119" t="s">
        <v>110</v>
      </c>
      <c r="C199" s="23" t="s">
        <v>109</v>
      </c>
      <c r="D199" s="111">
        <v>3</v>
      </c>
      <c r="E199" s="80"/>
      <c r="F199" s="80"/>
      <c r="G199" s="80"/>
      <c r="H199" s="80"/>
    </row>
    <row r="200" spans="1:10" ht="16" x14ac:dyDescent="0.2">
      <c r="A200" s="274" t="s">
        <v>101</v>
      </c>
      <c r="B200" s="271" t="s">
        <v>111</v>
      </c>
      <c r="C200" s="233" t="s">
        <v>109</v>
      </c>
      <c r="D200" s="260">
        <f>J195</f>
        <v>336</v>
      </c>
      <c r="E200" s="80"/>
      <c r="F200" s="80"/>
      <c r="G200" s="80"/>
      <c r="H200" s="80"/>
      <c r="J200" t="s">
        <v>331</v>
      </c>
    </row>
    <row r="201" spans="1:10" x14ac:dyDescent="0.2">
      <c r="A201" s="118"/>
      <c r="B201" s="278" t="s">
        <v>895</v>
      </c>
      <c r="C201" s="23"/>
      <c r="D201" s="164"/>
      <c r="E201" s="80"/>
      <c r="F201" s="80"/>
      <c r="G201" s="80"/>
      <c r="H201" s="80"/>
    </row>
    <row r="202" spans="1:10" ht="26.25" customHeight="1" x14ac:dyDescent="0.2">
      <c r="A202" s="112">
        <v>4.2</v>
      </c>
      <c r="B202" s="314" t="s">
        <v>107</v>
      </c>
      <c r="C202" s="315"/>
      <c r="D202" s="315"/>
      <c r="E202" s="315"/>
      <c r="F202" s="315"/>
      <c r="G202" s="315"/>
      <c r="H202" s="316"/>
    </row>
    <row r="203" spans="1:10" x14ac:dyDescent="0.2">
      <c r="A203" s="118" t="s">
        <v>97</v>
      </c>
      <c r="B203" s="23" t="s">
        <v>108</v>
      </c>
      <c r="C203" s="23" t="s">
        <v>109</v>
      </c>
      <c r="D203" s="111">
        <v>1</v>
      </c>
      <c r="E203" s="172"/>
      <c r="F203" s="172"/>
      <c r="G203" s="172"/>
      <c r="H203" s="173"/>
    </row>
    <row r="204" spans="1:10" x14ac:dyDescent="0.2">
      <c r="A204" s="118" t="s">
        <v>99</v>
      </c>
      <c r="B204" s="23" t="s">
        <v>110</v>
      </c>
      <c r="C204" s="23" t="s">
        <v>109</v>
      </c>
      <c r="D204" s="111">
        <v>1</v>
      </c>
      <c r="E204" s="172"/>
      <c r="F204" s="172"/>
      <c r="G204" s="172"/>
      <c r="H204" s="173"/>
    </row>
    <row r="205" spans="1:10" x14ac:dyDescent="0.2">
      <c r="A205" s="118" t="s">
        <v>101</v>
      </c>
      <c r="B205" s="23" t="s">
        <v>111</v>
      </c>
      <c r="C205" s="23" t="s">
        <v>109</v>
      </c>
      <c r="D205" s="164">
        <v>6</v>
      </c>
      <c r="E205" s="80"/>
      <c r="F205" s="80"/>
      <c r="G205" s="80"/>
      <c r="H205" s="80"/>
    </row>
    <row r="206" spans="1:10" ht="22.5" customHeight="1" x14ac:dyDescent="0.2">
      <c r="A206" s="112">
        <v>5</v>
      </c>
      <c r="B206" s="362" t="s">
        <v>691</v>
      </c>
      <c r="C206" s="362"/>
      <c r="D206" s="362"/>
      <c r="E206" s="362"/>
      <c r="F206" s="362"/>
      <c r="G206" s="113"/>
      <c r="H206" s="113"/>
    </row>
    <row r="207" spans="1:10" ht="22.5" customHeight="1" x14ac:dyDescent="0.2">
      <c r="A207" s="112">
        <v>5.0999999999999996</v>
      </c>
      <c r="B207" s="106" t="s">
        <v>204</v>
      </c>
      <c r="C207" s="106"/>
      <c r="D207" s="106"/>
      <c r="E207" s="106"/>
      <c r="F207" s="106"/>
      <c r="G207" s="113"/>
      <c r="H207" s="113"/>
    </row>
    <row r="208" spans="1:10" ht="63" customHeight="1" x14ac:dyDescent="0.2">
      <c r="A208" s="111" t="s">
        <v>272</v>
      </c>
      <c r="B208" s="23" t="s">
        <v>503</v>
      </c>
      <c r="C208" s="111" t="s">
        <v>77</v>
      </c>
      <c r="D208" s="111">
        <f>'Schedule No. 1.1'!E110</f>
        <v>109</v>
      </c>
      <c r="E208" s="80"/>
      <c r="F208" s="80"/>
      <c r="G208" s="80"/>
      <c r="H208" s="80"/>
    </row>
    <row r="209" spans="1:8" ht="48.5" customHeight="1" x14ac:dyDescent="0.2">
      <c r="A209" s="111" t="s">
        <v>273</v>
      </c>
      <c r="B209" s="23" t="s">
        <v>644</v>
      </c>
      <c r="C209" s="111" t="s">
        <v>77</v>
      </c>
      <c r="D209" s="111">
        <f>'Schedule No. 1.1'!E111</f>
        <v>109</v>
      </c>
      <c r="E209" s="80"/>
      <c r="F209" s="80"/>
      <c r="G209" s="80"/>
      <c r="H209" s="80"/>
    </row>
    <row r="210" spans="1:8" ht="38.25" customHeight="1" x14ac:dyDescent="0.2">
      <c r="A210" s="112">
        <v>5.2</v>
      </c>
      <c r="B210" s="106" t="s">
        <v>376</v>
      </c>
      <c r="C210" s="111"/>
      <c r="D210" s="111"/>
      <c r="E210" s="80"/>
      <c r="F210" s="80"/>
      <c r="G210" s="80"/>
      <c r="H210" s="80"/>
    </row>
    <row r="211" spans="1:8" ht="61.5" customHeight="1" x14ac:dyDescent="0.2">
      <c r="A211" s="111" t="s">
        <v>275</v>
      </c>
      <c r="B211" s="23" t="s">
        <v>503</v>
      </c>
      <c r="C211" s="111" t="s">
        <v>77</v>
      </c>
      <c r="D211" s="111">
        <f>'Schedule No. 1.1'!E113</f>
        <v>0.49</v>
      </c>
      <c r="E211" s="80"/>
      <c r="F211" s="80"/>
      <c r="G211" s="80"/>
      <c r="H211" s="80"/>
    </row>
    <row r="212" spans="1:8" ht="50.25" customHeight="1" x14ac:dyDescent="0.2">
      <c r="A212" s="111" t="s">
        <v>360</v>
      </c>
      <c r="B212" s="105" t="s">
        <v>757</v>
      </c>
      <c r="C212" s="111" t="s">
        <v>77</v>
      </c>
      <c r="D212" s="111">
        <f>'Schedule No. 1.1'!E114</f>
        <v>0.49</v>
      </c>
      <c r="E212" s="80"/>
      <c r="F212" s="80"/>
      <c r="G212" s="80"/>
      <c r="H212" s="80"/>
    </row>
    <row r="213" spans="1:8" x14ac:dyDescent="0.2">
      <c r="A213" s="112">
        <v>6</v>
      </c>
      <c r="B213" s="113" t="s">
        <v>78</v>
      </c>
      <c r="C213" s="113"/>
      <c r="D213" s="112"/>
      <c r="E213" s="113"/>
      <c r="F213" s="113"/>
      <c r="G213" s="113"/>
      <c r="H213" s="113"/>
    </row>
    <row r="214" spans="1:8" ht="25.25" customHeight="1" x14ac:dyDescent="0.2">
      <c r="A214" s="112">
        <v>6.1</v>
      </c>
      <c r="B214" s="23" t="s">
        <v>79</v>
      </c>
      <c r="C214" s="111" t="s">
        <v>80</v>
      </c>
      <c r="D214" s="111">
        <v>1</v>
      </c>
      <c r="E214" s="80"/>
      <c r="F214" s="80"/>
      <c r="G214" s="80"/>
      <c r="H214" s="80"/>
    </row>
    <row r="215" spans="1:8" x14ac:dyDescent="0.2">
      <c r="A215" s="112">
        <v>7</v>
      </c>
      <c r="B215" s="113" t="s">
        <v>81</v>
      </c>
      <c r="C215" s="113"/>
      <c r="D215" s="112"/>
      <c r="E215" s="113"/>
      <c r="F215" s="113"/>
      <c r="G215" s="113"/>
      <c r="H215" s="113"/>
    </row>
    <row r="216" spans="1:8" x14ac:dyDescent="0.2">
      <c r="A216" s="112">
        <v>7.1</v>
      </c>
      <c r="B216" s="23" t="s">
        <v>82</v>
      </c>
      <c r="C216" s="23" t="s">
        <v>80</v>
      </c>
      <c r="D216" s="111">
        <v>1</v>
      </c>
      <c r="E216" s="80"/>
      <c r="F216" s="80"/>
      <c r="G216" s="80"/>
      <c r="H216" s="80"/>
    </row>
    <row r="217" spans="1:8" x14ac:dyDescent="0.2">
      <c r="A217" s="112">
        <v>7.1999999999999993</v>
      </c>
      <c r="B217" s="23" t="s">
        <v>83</v>
      </c>
      <c r="C217" s="23" t="s">
        <v>80</v>
      </c>
      <c r="D217" s="111">
        <v>1</v>
      </c>
      <c r="E217" s="80"/>
      <c r="F217" s="80"/>
      <c r="G217" s="80"/>
      <c r="H217" s="80"/>
    </row>
    <row r="218" spans="1:8" x14ac:dyDescent="0.2">
      <c r="A218" s="112">
        <v>7.3</v>
      </c>
      <c r="B218" s="23" t="s">
        <v>84</v>
      </c>
      <c r="C218" s="23" t="s">
        <v>80</v>
      </c>
      <c r="D218" s="111">
        <v>1</v>
      </c>
      <c r="E218" s="80"/>
      <c r="F218" s="80"/>
      <c r="G218" s="80"/>
      <c r="H218" s="80"/>
    </row>
    <row r="219" spans="1:8" x14ac:dyDescent="0.2">
      <c r="A219" s="112">
        <v>7.3999999999999995</v>
      </c>
      <c r="B219" s="23" t="s">
        <v>364</v>
      </c>
      <c r="C219" s="23" t="s">
        <v>80</v>
      </c>
      <c r="D219" s="111">
        <v>1</v>
      </c>
      <c r="E219" s="80"/>
      <c r="F219" s="80"/>
      <c r="G219" s="80"/>
      <c r="H219" s="80"/>
    </row>
    <row r="220" spans="1:8" x14ac:dyDescent="0.2">
      <c r="A220" s="112">
        <v>7.5</v>
      </c>
      <c r="B220" s="23" t="s">
        <v>153</v>
      </c>
      <c r="C220" s="23" t="s">
        <v>169</v>
      </c>
      <c r="D220" s="111">
        <v>2</v>
      </c>
      <c r="E220" s="80"/>
      <c r="F220" s="80"/>
      <c r="G220" s="80"/>
      <c r="H220" s="80"/>
    </row>
    <row r="221" spans="1:8" x14ac:dyDescent="0.2">
      <c r="A221" s="112">
        <v>7.6</v>
      </c>
      <c r="B221" s="23" t="s">
        <v>154</v>
      </c>
      <c r="C221" s="23" t="s">
        <v>169</v>
      </c>
      <c r="D221" s="111">
        <v>2</v>
      </c>
      <c r="E221" s="80"/>
      <c r="F221" s="80"/>
      <c r="G221" s="80"/>
      <c r="H221" s="80"/>
    </row>
    <row r="222" spans="1:8" ht="27" customHeight="1" x14ac:dyDescent="0.2">
      <c r="A222" s="112">
        <v>7.6999999999999993</v>
      </c>
      <c r="B222" s="23" t="s">
        <v>155</v>
      </c>
      <c r="C222" s="23" t="s">
        <v>170</v>
      </c>
      <c r="D222" s="111">
        <v>50</v>
      </c>
      <c r="E222" s="80"/>
      <c r="F222" s="80"/>
      <c r="G222" s="80"/>
      <c r="H222" s="80"/>
    </row>
    <row r="223" spans="1:8" ht="29" customHeight="1" x14ac:dyDescent="0.2">
      <c r="A223" s="112">
        <v>7.8</v>
      </c>
      <c r="B223" s="23" t="s">
        <v>156</v>
      </c>
      <c r="C223" s="23"/>
      <c r="D223" s="111"/>
      <c r="E223" s="80"/>
      <c r="F223" s="80"/>
      <c r="G223" s="80"/>
      <c r="H223" s="80"/>
    </row>
    <row r="224" spans="1:8" x14ac:dyDescent="0.2">
      <c r="A224" s="111" t="s">
        <v>97</v>
      </c>
      <c r="B224" s="23" t="s">
        <v>157</v>
      </c>
      <c r="C224" s="111" t="s">
        <v>171</v>
      </c>
      <c r="D224" s="111">
        <v>200</v>
      </c>
      <c r="E224" s="80" t="s">
        <v>331</v>
      </c>
      <c r="F224" s="80"/>
      <c r="G224" s="80"/>
      <c r="H224" s="80"/>
    </row>
    <row r="225" spans="1:8" x14ac:dyDescent="0.2">
      <c r="A225" s="111" t="s">
        <v>99</v>
      </c>
      <c r="B225" s="23" t="s">
        <v>158</v>
      </c>
      <c r="C225" s="111" t="s">
        <v>171</v>
      </c>
      <c r="D225" s="111">
        <v>200</v>
      </c>
      <c r="E225" s="80" t="s">
        <v>331</v>
      </c>
      <c r="F225" s="80"/>
      <c r="G225" s="80"/>
      <c r="H225" s="80"/>
    </row>
    <row r="226" spans="1:8" x14ac:dyDescent="0.2">
      <c r="A226" s="111" t="s">
        <v>101</v>
      </c>
      <c r="B226" s="23" t="s">
        <v>159</v>
      </c>
      <c r="C226" s="111" t="s">
        <v>172</v>
      </c>
      <c r="D226" s="111">
        <v>1200</v>
      </c>
      <c r="E226" s="80" t="s">
        <v>331</v>
      </c>
      <c r="F226" s="80"/>
      <c r="G226" s="80"/>
      <c r="H226" s="80"/>
    </row>
    <row r="227" spans="1:8" x14ac:dyDescent="0.2">
      <c r="A227" s="111" t="s">
        <v>104</v>
      </c>
      <c r="B227" s="23" t="s">
        <v>160</v>
      </c>
      <c r="C227" s="111" t="s">
        <v>171</v>
      </c>
      <c r="D227" s="111">
        <v>100</v>
      </c>
      <c r="E227" s="80" t="s">
        <v>331</v>
      </c>
      <c r="F227" s="80"/>
      <c r="G227" s="80"/>
      <c r="H227" s="80"/>
    </row>
    <row r="228" spans="1:8" x14ac:dyDescent="0.2">
      <c r="A228" s="111" t="s">
        <v>105</v>
      </c>
      <c r="B228" s="23" t="s">
        <v>161</v>
      </c>
      <c r="C228" s="111" t="s">
        <v>173</v>
      </c>
      <c r="D228" s="111">
        <v>100</v>
      </c>
      <c r="E228" s="80" t="s">
        <v>331</v>
      </c>
      <c r="F228" s="80"/>
      <c r="G228" s="80"/>
      <c r="H228" s="80"/>
    </row>
    <row r="229" spans="1:8" x14ac:dyDescent="0.2">
      <c r="A229" s="111" t="s">
        <v>162</v>
      </c>
      <c r="B229" s="23" t="s">
        <v>163</v>
      </c>
      <c r="C229" s="111" t="s">
        <v>173</v>
      </c>
      <c r="D229" s="111">
        <v>100</v>
      </c>
      <c r="E229" s="80" t="s">
        <v>331</v>
      </c>
      <c r="F229" s="80"/>
      <c r="G229" s="80"/>
      <c r="H229" s="80"/>
    </row>
    <row r="230" spans="1:8" x14ac:dyDescent="0.2">
      <c r="A230" s="111" t="s">
        <v>164</v>
      </c>
      <c r="B230" s="23" t="s">
        <v>165</v>
      </c>
      <c r="C230" s="111" t="s">
        <v>173</v>
      </c>
      <c r="D230" s="111">
        <v>100</v>
      </c>
      <c r="E230" s="80" t="s">
        <v>331</v>
      </c>
      <c r="F230" s="80"/>
      <c r="G230" s="80"/>
      <c r="H230" s="80"/>
    </row>
    <row r="231" spans="1:8" x14ac:dyDescent="0.2">
      <c r="A231" s="111" t="s">
        <v>166</v>
      </c>
      <c r="B231" s="23" t="s">
        <v>167</v>
      </c>
      <c r="C231" s="111" t="s">
        <v>171</v>
      </c>
      <c r="D231" s="111">
        <v>225</v>
      </c>
      <c r="E231" s="80" t="s">
        <v>331</v>
      </c>
      <c r="F231" s="80"/>
      <c r="G231" s="80"/>
      <c r="H231" s="80"/>
    </row>
    <row r="232" spans="1:8" x14ac:dyDescent="0.2">
      <c r="A232" s="112">
        <v>7.9</v>
      </c>
      <c r="B232" s="23" t="s">
        <v>85</v>
      </c>
      <c r="C232" s="23" t="s">
        <v>80</v>
      </c>
      <c r="D232" s="111">
        <v>1</v>
      </c>
      <c r="E232" s="80"/>
      <c r="F232" s="80"/>
      <c r="G232" s="80"/>
      <c r="H232" s="80"/>
    </row>
    <row r="233" spans="1:8" x14ac:dyDescent="0.2">
      <c r="A233" s="184">
        <v>7.1</v>
      </c>
      <c r="B233" s="23" t="s">
        <v>564</v>
      </c>
      <c r="C233" s="23" t="s">
        <v>80</v>
      </c>
      <c r="D233" s="111">
        <v>1</v>
      </c>
      <c r="E233" s="80"/>
      <c r="F233" s="80"/>
      <c r="G233" s="80"/>
      <c r="H233" s="80"/>
    </row>
    <row r="234" spans="1:8" ht="26.25" customHeight="1" x14ac:dyDescent="0.2">
      <c r="A234" s="112">
        <v>7.11</v>
      </c>
      <c r="B234" s="23" t="s">
        <v>305</v>
      </c>
      <c r="C234" s="23" t="s">
        <v>80</v>
      </c>
      <c r="D234" s="120">
        <v>1</v>
      </c>
      <c r="E234" s="80"/>
      <c r="F234" s="168">
        <v>120000</v>
      </c>
      <c r="G234" s="169"/>
      <c r="H234" s="170">
        <f>$D234*F234</f>
        <v>120000</v>
      </c>
    </row>
    <row r="235" spans="1:8" ht="26.25" customHeight="1" x14ac:dyDescent="0.2">
      <c r="A235" s="112">
        <v>7.12</v>
      </c>
      <c r="B235" s="23" t="s">
        <v>534</v>
      </c>
      <c r="C235" s="23" t="s">
        <v>80</v>
      </c>
      <c r="D235" s="120">
        <v>1</v>
      </c>
      <c r="E235" s="169">
        <v>211785000</v>
      </c>
      <c r="F235" s="168"/>
      <c r="G235" s="169">
        <f>E235*D235</f>
        <v>211785000</v>
      </c>
      <c r="H235" s="170"/>
    </row>
    <row r="236" spans="1:8" ht="26.25" customHeight="1" x14ac:dyDescent="0.2">
      <c r="A236" s="112">
        <v>7.13</v>
      </c>
      <c r="B236" s="23" t="s">
        <v>535</v>
      </c>
      <c r="C236" s="23" t="s">
        <v>80</v>
      </c>
      <c r="D236" s="120">
        <v>1</v>
      </c>
      <c r="E236" s="169">
        <v>235008000</v>
      </c>
      <c r="F236" s="168"/>
      <c r="G236" s="169">
        <f>E236*D236</f>
        <v>235008000</v>
      </c>
      <c r="H236" s="170"/>
    </row>
    <row r="237" spans="1:8" x14ac:dyDescent="0.2">
      <c r="A237" s="396" t="s">
        <v>188</v>
      </c>
      <c r="B237" s="396"/>
      <c r="C237" s="396"/>
      <c r="D237" s="396"/>
      <c r="E237" s="77"/>
      <c r="F237" s="77"/>
      <c r="G237" s="78"/>
      <c r="H237" s="79"/>
    </row>
    <row r="238" spans="1:8" ht="27" x14ac:dyDescent="0.2">
      <c r="A238" s="30">
        <v>8</v>
      </c>
      <c r="B238" s="43" t="s">
        <v>339</v>
      </c>
      <c r="C238" s="2"/>
      <c r="D238" s="2"/>
      <c r="E238" s="2"/>
      <c r="F238" s="2"/>
      <c r="G238" s="2"/>
      <c r="H238" s="2"/>
    </row>
    <row r="239" spans="1:8" ht="16" thickBot="1" x14ac:dyDescent="0.25"/>
    <row r="240" spans="1:8" x14ac:dyDescent="0.2">
      <c r="G240" s="13"/>
      <c r="H240" s="14"/>
    </row>
    <row r="241" spans="1:8" x14ac:dyDescent="0.2">
      <c r="G241" s="15" t="s">
        <v>181</v>
      </c>
      <c r="H241" s="16"/>
    </row>
    <row r="242" spans="1:8" x14ac:dyDescent="0.2">
      <c r="G242" s="17"/>
      <c r="H242" s="18"/>
    </row>
    <row r="243" spans="1:8" x14ac:dyDescent="0.2">
      <c r="G243" s="15" t="s">
        <v>182</v>
      </c>
      <c r="H243" s="16"/>
    </row>
    <row r="244" spans="1:8" ht="16" thickBot="1" x14ac:dyDescent="0.25">
      <c r="G244" s="19"/>
      <c r="H244" s="20"/>
    </row>
    <row r="245" spans="1:8" x14ac:dyDescent="0.2">
      <c r="A245" s="397" t="s">
        <v>168</v>
      </c>
      <c r="B245" s="397"/>
      <c r="C245" s="397"/>
      <c r="D245" s="397"/>
      <c r="E245" s="397"/>
      <c r="F245" s="397"/>
      <c r="G245" s="397"/>
      <c r="H245" s="397"/>
    </row>
    <row r="246" spans="1:8" x14ac:dyDescent="0.2">
      <c r="A246" s="395" t="s">
        <v>178</v>
      </c>
      <c r="B246" s="395"/>
      <c r="C246" s="395"/>
      <c r="D246" s="395"/>
      <c r="E246" s="395"/>
      <c r="F246" s="395"/>
      <c r="G246" s="395"/>
      <c r="H246" s="395"/>
    </row>
    <row r="247" spans="1:8" x14ac:dyDescent="0.2">
      <c r="A247" s="395" t="s">
        <v>180</v>
      </c>
      <c r="B247" s="395"/>
      <c r="C247" s="395"/>
      <c r="D247" s="395"/>
      <c r="E247" s="395"/>
      <c r="F247" s="395"/>
      <c r="G247" s="395"/>
      <c r="H247" s="395"/>
    </row>
    <row r="248" spans="1:8" ht="31.5" customHeight="1" x14ac:dyDescent="0.2">
      <c r="A248" s="395" t="s">
        <v>197</v>
      </c>
      <c r="B248" s="395"/>
      <c r="C248" s="395"/>
      <c r="D248" s="395"/>
      <c r="E248" s="395"/>
      <c r="F248" s="395"/>
      <c r="G248" s="395"/>
      <c r="H248" s="395"/>
    </row>
  </sheetData>
  <mergeCells count="35">
    <mergeCell ref="A4:A6"/>
    <mergeCell ref="E4:F5"/>
    <mergeCell ref="B197:H197"/>
    <mergeCell ref="B97:H97"/>
    <mergeCell ref="B202:H202"/>
    <mergeCell ref="G4:H5"/>
    <mergeCell ref="G11:G12"/>
    <mergeCell ref="B4:B6"/>
    <mergeCell ref="B11:B12"/>
    <mergeCell ref="E11:E12"/>
    <mergeCell ref="F11:F12"/>
    <mergeCell ref="B9:F9"/>
    <mergeCell ref="B10:F10"/>
    <mergeCell ref="A3:H3"/>
    <mergeCell ref="A1:H2"/>
    <mergeCell ref="C4:C6"/>
    <mergeCell ref="D4:D6"/>
    <mergeCell ref="B101:F101"/>
    <mergeCell ref="B13:F13"/>
    <mergeCell ref="B22:F22"/>
    <mergeCell ref="B33:F33"/>
    <mergeCell ref="B40:F40"/>
    <mergeCell ref="B47:F47"/>
    <mergeCell ref="A8:H8"/>
    <mergeCell ref="A11:A12"/>
    <mergeCell ref="C11:C12"/>
    <mergeCell ref="H11:H12"/>
    <mergeCell ref="D11:D12"/>
    <mergeCell ref="B18:H18"/>
    <mergeCell ref="A248:H248"/>
    <mergeCell ref="A246:H246"/>
    <mergeCell ref="A247:H247"/>
    <mergeCell ref="B206:F206"/>
    <mergeCell ref="A237:D237"/>
    <mergeCell ref="A245:H245"/>
  </mergeCells>
  <phoneticPr fontId="23" type="noConversion"/>
  <printOptions horizontalCentered="1"/>
  <pageMargins left="0.75" right="0.25" top="1" bottom="0.75" header="0.7" footer="0.3"/>
  <pageSetup paperSize="9" scale="70" fitToHeight="0" orientation="landscape" horizontalDpi="4294967293" r:id="rId1"/>
  <headerFooter>
    <oddFooter>&amp;C&amp;"Calibri,Regular"&amp;K0000004B-&amp;P</oddFooter>
  </headerFooter>
  <rowBreaks count="5" manualBreakCount="5">
    <brk id="49" max="7" man="1"/>
    <brk id="105" max="7" man="1"/>
    <brk id="131" max="7" man="1"/>
    <brk id="205" max="7" man="1"/>
    <brk id="221"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182"/>
  <sheetViews>
    <sheetView topLeftCell="A37" zoomScale="110" zoomScaleNormal="110" zoomScaleSheetLayoutView="100" workbookViewId="0">
      <selection activeCell="D17" sqref="D17"/>
    </sheetView>
  </sheetViews>
  <sheetFormatPr baseColWidth="10" defaultColWidth="8.6640625" defaultRowHeight="15" x14ac:dyDescent="0.2"/>
  <cols>
    <col min="2" max="2" width="66.5" customWidth="1"/>
    <col min="4" max="4" width="8.6640625" style="46"/>
    <col min="5" max="5" width="16" bestFit="1" customWidth="1"/>
    <col min="6" max="6" width="13.5" bestFit="1" customWidth="1"/>
    <col min="7" max="7" width="16" bestFit="1" customWidth="1"/>
    <col min="8" max="8" width="14.33203125" bestFit="1" customWidth="1"/>
  </cols>
  <sheetData>
    <row r="1" spans="1:9" ht="15" customHeight="1" x14ac:dyDescent="0.2">
      <c r="A1" s="410" t="s">
        <v>849</v>
      </c>
      <c r="B1" s="411"/>
      <c r="C1" s="411"/>
      <c r="D1" s="411"/>
      <c r="E1" s="411"/>
      <c r="F1" s="411"/>
      <c r="G1" s="411"/>
      <c r="H1" s="412"/>
      <c r="I1" s="76"/>
    </row>
    <row r="2" spans="1:9" ht="41.25" customHeight="1" x14ac:dyDescent="0.2">
      <c r="A2" s="413"/>
      <c r="B2" s="414"/>
      <c r="C2" s="414"/>
      <c r="D2" s="414"/>
      <c r="E2" s="414"/>
      <c r="F2" s="414"/>
      <c r="G2" s="414"/>
      <c r="H2" s="415"/>
      <c r="I2" s="76"/>
    </row>
    <row r="3" spans="1:9" ht="15" customHeight="1" x14ac:dyDescent="0.2">
      <c r="A3" s="416" t="s">
        <v>795</v>
      </c>
      <c r="B3" s="416"/>
      <c r="C3" s="416"/>
      <c r="D3" s="416"/>
      <c r="E3" s="416"/>
      <c r="F3" s="416"/>
      <c r="G3" s="416"/>
      <c r="H3" s="416"/>
      <c r="I3" s="76"/>
    </row>
    <row r="4" spans="1:9" x14ac:dyDescent="0.2">
      <c r="A4" s="327" t="s">
        <v>0</v>
      </c>
      <c r="B4" s="327" t="s">
        <v>1</v>
      </c>
      <c r="C4" s="327" t="s">
        <v>2</v>
      </c>
      <c r="D4" s="327" t="s">
        <v>3</v>
      </c>
      <c r="E4" s="327" t="s">
        <v>561</v>
      </c>
      <c r="F4" s="327"/>
      <c r="G4" s="327" t="s">
        <v>562</v>
      </c>
      <c r="H4" s="327"/>
    </row>
    <row r="5" spans="1:9" x14ac:dyDescent="0.2">
      <c r="A5" s="327"/>
      <c r="B5" s="327"/>
      <c r="C5" s="327"/>
      <c r="D5" s="327"/>
      <c r="E5" s="327"/>
      <c r="F5" s="327"/>
      <c r="G5" s="327"/>
      <c r="H5" s="327"/>
    </row>
    <row r="6" spans="1:9" ht="34.5" customHeight="1" x14ac:dyDescent="0.2">
      <c r="A6" s="327"/>
      <c r="B6" s="327"/>
      <c r="C6" s="327"/>
      <c r="D6" s="327"/>
      <c r="E6" s="112" t="s">
        <v>560</v>
      </c>
      <c r="F6" s="112" t="s">
        <v>7</v>
      </c>
      <c r="G6" s="165" t="s">
        <v>560</v>
      </c>
      <c r="H6" s="112" t="s">
        <v>346</v>
      </c>
    </row>
    <row r="7" spans="1:9" x14ac:dyDescent="0.2">
      <c r="A7" s="112">
        <v>1</v>
      </c>
      <c r="B7" s="112">
        <v>2</v>
      </c>
      <c r="C7" s="112">
        <v>3</v>
      </c>
      <c r="D7" s="112">
        <v>4</v>
      </c>
      <c r="E7" s="112">
        <v>5</v>
      </c>
      <c r="F7" s="112">
        <v>6</v>
      </c>
      <c r="G7" s="165" t="s">
        <v>60</v>
      </c>
      <c r="H7" s="166" t="s">
        <v>61</v>
      </c>
    </row>
    <row r="8" spans="1:9" x14ac:dyDescent="0.2">
      <c r="A8" s="407" t="s">
        <v>832</v>
      </c>
      <c r="B8" s="408"/>
      <c r="C8" s="408"/>
      <c r="D8" s="408"/>
      <c r="E8" s="408"/>
      <c r="F8" s="408"/>
      <c r="G8" s="408"/>
      <c r="H8" s="409"/>
    </row>
    <row r="9" spans="1:9" x14ac:dyDescent="0.2">
      <c r="A9" s="112">
        <v>1</v>
      </c>
      <c r="B9" s="362" t="s">
        <v>70</v>
      </c>
      <c r="C9" s="362"/>
      <c r="D9" s="362"/>
      <c r="E9" s="362"/>
      <c r="F9" s="362"/>
      <c r="G9" s="113"/>
      <c r="H9" s="113"/>
    </row>
    <row r="10" spans="1:9" x14ac:dyDescent="0.2">
      <c r="A10" s="112">
        <v>1.1000000000000001</v>
      </c>
      <c r="B10" s="362" t="s">
        <v>71</v>
      </c>
      <c r="C10" s="362"/>
      <c r="D10" s="362"/>
      <c r="E10" s="362"/>
      <c r="F10" s="362"/>
      <c r="G10" s="113"/>
      <c r="H10" s="113"/>
    </row>
    <row r="11" spans="1:9" x14ac:dyDescent="0.2">
      <c r="A11" s="332" t="s">
        <v>9</v>
      </c>
      <c r="B11" s="380" t="s">
        <v>72</v>
      </c>
      <c r="C11" s="332" t="s">
        <v>353</v>
      </c>
      <c r="D11" s="332">
        <v>4.88</v>
      </c>
      <c r="E11" s="381"/>
      <c r="F11" s="381"/>
      <c r="G11" s="381"/>
      <c r="H11" s="381"/>
    </row>
    <row r="12" spans="1:9" ht="25.5" customHeight="1" x14ac:dyDescent="0.2">
      <c r="A12" s="332"/>
      <c r="B12" s="380"/>
      <c r="C12" s="332"/>
      <c r="D12" s="332"/>
      <c r="E12" s="381"/>
      <c r="F12" s="381"/>
      <c r="G12" s="381"/>
      <c r="H12" s="381"/>
    </row>
    <row r="13" spans="1:9" x14ac:dyDescent="0.2">
      <c r="A13" s="112">
        <v>1.2</v>
      </c>
      <c r="B13" s="362" t="s">
        <v>73</v>
      </c>
      <c r="C13" s="362"/>
      <c r="D13" s="362"/>
      <c r="E13" s="362"/>
      <c r="F13" s="362"/>
      <c r="G13" s="113"/>
      <c r="H13" s="114"/>
    </row>
    <row r="14" spans="1:9" ht="28.5" customHeight="1" x14ac:dyDescent="0.2">
      <c r="A14" s="111" t="s">
        <v>14</v>
      </c>
      <c r="B14" s="23" t="s">
        <v>177</v>
      </c>
      <c r="C14" s="111"/>
      <c r="D14" s="111"/>
      <c r="E14" s="80"/>
      <c r="F14" s="80"/>
      <c r="G14" s="80"/>
      <c r="H14" s="80"/>
    </row>
    <row r="15" spans="1:9" x14ac:dyDescent="0.2">
      <c r="A15" s="111" t="s">
        <v>97</v>
      </c>
      <c r="B15" s="23" t="s">
        <v>150</v>
      </c>
      <c r="C15" s="23" t="s">
        <v>152</v>
      </c>
      <c r="D15" s="111">
        <v>1</v>
      </c>
      <c r="E15" s="80"/>
      <c r="F15" s="80"/>
      <c r="G15" s="80"/>
      <c r="H15" s="80"/>
    </row>
    <row r="16" spans="1:9" x14ac:dyDescent="0.2">
      <c r="A16" s="111" t="s">
        <v>99</v>
      </c>
      <c r="B16" s="23" t="s">
        <v>151</v>
      </c>
      <c r="C16" s="23" t="s">
        <v>152</v>
      </c>
      <c r="D16" s="111">
        <v>1</v>
      </c>
      <c r="E16" s="80"/>
      <c r="F16" s="80"/>
      <c r="G16" s="80"/>
      <c r="H16" s="80"/>
    </row>
    <row r="17" spans="1:9" x14ac:dyDescent="0.2">
      <c r="A17" s="111" t="s">
        <v>15</v>
      </c>
      <c r="B17" s="23" t="s">
        <v>75</v>
      </c>
      <c r="C17" s="111" t="s">
        <v>74</v>
      </c>
      <c r="D17" s="164">
        <v>24</v>
      </c>
      <c r="E17" s="80"/>
      <c r="F17" s="80"/>
      <c r="G17" s="80"/>
      <c r="H17" s="80"/>
    </row>
    <row r="18" spans="1:9" ht="33" customHeight="1" x14ac:dyDescent="0.2">
      <c r="A18" s="112">
        <v>2</v>
      </c>
      <c r="B18" s="362" t="s">
        <v>910</v>
      </c>
      <c r="C18" s="362"/>
      <c r="D18" s="362"/>
      <c r="E18" s="362"/>
      <c r="F18" s="362"/>
      <c r="G18" s="362"/>
      <c r="H18" s="362"/>
    </row>
    <row r="19" spans="1:9" x14ac:dyDescent="0.2">
      <c r="A19" s="112">
        <v>2.1</v>
      </c>
      <c r="B19" s="362" t="s">
        <v>202</v>
      </c>
      <c r="C19" s="362"/>
      <c r="D19" s="362"/>
      <c r="E19" s="362"/>
      <c r="F19" s="362"/>
      <c r="G19" s="113"/>
      <c r="H19" s="80"/>
    </row>
    <row r="20" spans="1:9" ht="16" x14ac:dyDescent="0.2">
      <c r="A20" s="111" t="s">
        <v>65</v>
      </c>
      <c r="B20" s="116" t="s">
        <v>174</v>
      </c>
      <c r="C20" s="111" t="s">
        <v>76</v>
      </c>
      <c r="D20" s="164">
        <v>1</v>
      </c>
      <c r="E20" s="106"/>
      <c r="F20" s="106"/>
      <c r="G20" s="113"/>
      <c r="H20" s="80"/>
    </row>
    <row r="21" spans="1:9" ht="16" x14ac:dyDescent="0.2">
      <c r="A21" s="111" t="s">
        <v>66</v>
      </c>
      <c r="B21" s="116" t="s">
        <v>175</v>
      </c>
      <c r="C21" s="111" t="s">
        <v>76</v>
      </c>
      <c r="D21" s="164">
        <v>1</v>
      </c>
      <c r="E21" s="106"/>
      <c r="F21" s="106"/>
      <c r="G21" s="113"/>
      <c r="H21" s="80"/>
    </row>
    <row r="22" spans="1:9" ht="16" x14ac:dyDescent="0.2">
      <c r="A22" s="111" t="s">
        <v>67</v>
      </c>
      <c r="B22" s="116" t="s">
        <v>176</v>
      </c>
      <c r="C22" s="111" t="s">
        <v>76</v>
      </c>
      <c r="D22" s="164">
        <v>1</v>
      </c>
      <c r="E22" s="106"/>
      <c r="F22" s="106"/>
      <c r="G22" s="113"/>
      <c r="H22" s="80"/>
    </row>
    <row r="23" spans="1:9" ht="16" x14ac:dyDescent="0.2">
      <c r="A23" s="111" t="s">
        <v>199</v>
      </c>
      <c r="B23" s="116" t="s">
        <v>557</v>
      </c>
      <c r="C23" s="111" t="s">
        <v>76</v>
      </c>
      <c r="D23" s="164">
        <v>1</v>
      </c>
      <c r="E23" s="80"/>
      <c r="F23" s="80"/>
      <c r="G23" s="80"/>
      <c r="H23" s="80"/>
    </row>
    <row r="24" spans="1:9" x14ac:dyDescent="0.2">
      <c r="A24" s="112">
        <v>2.2000000000000002</v>
      </c>
      <c r="B24" s="362" t="s">
        <v>912</v>
      </c>
      <c r="C24" s="362"/>
      <c r="D24" s="362"/>
      <c r="E24" s="362"/>
      <c r="F24" s="362"/>
      <c r="G24" s="113"/>
      <c r="H24" s="80"/>
      <c r="I24" s="40">
        <f>SUM(D23:D23)</f>
        <v>1</v>
      </c>
    </row>
    <row r="25" spans="1:9" ht="16" x14ac:dyDescent="0.2">
      <c r="A25" s="115" t="s">
        <v>112</v>
      </c>
      <c r="B25" s="116" t="s">
        <v>556</v>
      </c>
      <c r="C25" s="111" t="s">
        <v>76</v>
      </c>
      <c r="D25" s="111">
        <v>1</v>
      </c>
      <c r="E25" s="162"/>
      <c r="F25" s="163"/>
      <c r="G25" s="111"/>
      <c r="H25" s="111"/>
    </row>
    <row r="26" spans="1:9" ht="16" x14ac:dyDescent="0.2">
      <c r="A26" s="115" t="s">
        <v>113</v>
      </c>
      <c r="B26" s="116" t="s">
        <v>320</v>
      </c>
      <c r="C26" s="111" t="s">
        <v>76</v>
      </c>
      <c r="D26" s="111">
        <v>1</v>
      </c>
      <c r="E26" s="80"/>
      <c r="F26" s="80"/>
      <c r="G26" s="80"/>
      <c r="H26" s="80"/>
    </row>
    <row r="27" spans="1:9" ht="16" x14ac:dyDescent="0.2">
      <c r="A27" s="115" t="s">
        <v>114</v>
      </c>
      <c r="B27" s="116" t="s">
        <v>319</v>
      </c>
      <c r="C27" s="111" t="s">
        <v>76</v>
      </c>
      <c r="D27" s="111">
        <v>1</v>
      </c>
      <c r="E27" s="80"/>
      <c r="F27" s="80"/>
      <c r="G27" s="80"/>
      <c r="H27" s="80"/>
    </row>
    <row r="28" spans="1:9" x14ac:dyDescent="0.2">
      <c r="A28" s="112">
        <v>2.2999999999999998</v>
      </c>
      <c r="B28" s="362" t="s">
        <v>223</v>
      </c>
      <c r="C28" s="362"/>
      <c r="D28" s="362"/>
      <c r="E28" s="362"/>
      <c r="F28" s="362"/>
      <c r="G28" s="113"/>
      <c r="H28" s="80"/>
    </row>
    <row r="29" spans="1:9" ht="16" x14ac:dyDescent="0.2">
      <c r="A29" s="115" t="s">
        <v>142</v>
      </c>
      <c r="B29" s="116" t="s">
        <v>556</v>
      </c>
      <c r="C29" s="111" t="s">
        <v>76</v>
      </c>
      <c r="D29" s="111">
        <v>2</v>
      </c>
      <c r="E29" s="80"/>
      <c r="F29" s="80"/>
      <c r="G29" s="80"/>
      <c r="H29" s="80"/>
    </row>
    <row r="30" spans="1:9" ht="16" x14ac:dyDescent="0.2">
      <c r="A30" s="115" t="s">
        <v>143</v>
      </c>
      <c r="B30" s="116" t="s">
        <v>320</v>
      </c>
      <c r="C30" s="111" t="s">
        <v>76</v>
      </c>
      <c r="D30" s="111">
        <v>1</v>
      </c>
      <c r="E30" s="80"/>
      <c r="F30" s="80"/>
      <c r="G30" s="80"/>
      <c r="H30" s="80"/>
    </row>
    <row r="31" spans="1:9" ht="16" x14ac:dyDescent="0.2">
      <c r="A31" s="115" t="s">
        <v>144</v>
      </c>
      <c r="B31" s="116" t="s">
        <v>319</v>
      </c>
      <c r="C31" s="111" t="s">
        <v>76</v>
      </c>
      <c r="D31" s="111">
        <v>1</v>
      </c>
      <c r="E31" s="80"/>
      <c r="F31" s="80"/>
      <c r="G31" s="80"/>
      <c r="H31" s="80"/>
      <c r="I31">
        <f>SUM(D29:D31)</f>
        <v>4</v>
      </c>
    </row>
    <row r="32" spans="1:9" x14ac:dyDescent="0.2">
      <c r="A32" s="112">
        <v>2.4</v>
      </c>
      <c r="B32" s="362" t="s">
        <v>232</v>
      </c>
      <c r="C32" s="362"/>
      <c r="D32" s="362"/>
      <c r="E32" s="362"/>
      <c r="F32" s="362"/>
      <c r="G32" s="113"/>
      <c r="H32" s="113"/>
    </row>
    <row r="33" spans="1:8" ht="16" x14ac:dyDescent="0.2">
      <c r="A33" s="115" t="s">
        <v>147</v>
      </c>
      <c r="B33" s="116" t="s">
        <v>556</v>
      </c>
      <c r="C33" s="111" t="s">
        <v>76</v>
      </c>
      <c r="D33" s="111">
        <v>1</v>
      </c>
      <c r="E33" s="80"/>
      <c r="F33" s="80"/>
      <c r="G33" s="80"/>
      <c r="H33" s="80"/>
    </row>
    <row r="34" spans="1:8" ht="16" x14ac:dyDescent="0.2">
      <c r="A34" s="115" t="s">
        <v>148</v>
      </c>
      <c r="B34" s="116" t="s">
        <v>320</v>
      </c>
      <c r="C34" s="111" t="s">
        <v>76</v>
      </c>
      <c r="D34" s="111">
        <v>1</v>
      </c>
      <c r="E34" s="80"/>
      <c r="F34" s="80"/>
      <c r="G34" s="80"/>
      <c r="H34" s="80"/>
    </row>
    <row r="35" spans="1:8" ht="16" x14ac:dyDescent="0.2">
      <c r="A35" s="115" t="s">
        <v>149</v>
      </c>
      <c r="B35" s="116" t="s">
        <v>319</v>
      </c>
      <c r="C35" s="111" t="s">
        <v>76</v>
      </c>
      <c r="D35" s="111">
        <v>1</v>
      </c>
      <c r="E35" s="80"/>
      <c r="F35" s="80"/>
      <c r="G35" s="80"/>
      <c r="H35" s="80"/>
    </row>
    <row r="36" spans="1:8" ht="16" x14ac:dyDescent="0.2">
      <c r="A36" s="30">
        <v>2.5</v>
      </c>
      <c r="B36" s="221" t="s">
        <v>589</v>
      </c>
      <c r="C36" s="29"/>
      <c r="D36" s="29"/>
      <c r="E36" s="29"/>
      <c r="F36" s="29"/>
      <c r="G36" s="206"/>
      <c r="H36" s="206"/>
    </row>
    <row r="37" spans="1:8" ht="16" x14ac:dyDescent="0.2">
      <c r="A37" s="222" t="s">
        <v>321</v>
      </c>
      <c r="B37" s="223" t="s">
        <v>556</v>
      </c>
      <c r="C37" s="107" t="s">
        <v>76</v>
      </c>
      <c r="D37" s="107">
        <v>1</v>
      </c>
      <c r="E37" s="224"/>
      <c r="F37" s="224"/>
      <c r="G37" s="107"/>
      <c r="H37" s="107"/>
    </row>
    <row r="38" spans="1:8" ht="16" x14ac:dyDescent="0.2">
      <c r="A38" s="222" t="s">
        <v>322</v>
      </c>
      <c r="B38" s="223" t="s">
        <v>639</v>
      </c>
      <c r="C38" s="107" t="s">
        <v>76</v>
      </c>
      <c r="D38" s="107">
        <v>1</v>
      </c>
      <c r="E38" s="224"/>
      <c r="F38" s="107"/>
      <c r="G38" s="107"/>
      <c r="H38" s="107"/>
    </row>
    <row r="39" spans="1:8" ht="16" x14ac:dyDescent="0.2">
      <c r="A39" s="30">
        <v>2.6</v>
      </c>
      <c r="B39" s="221" t="s">
        <v>595</v>
      </c>
      <c r="C39" s="107"/>
      <c r="D39" s="107"/>
      <c r="E39" s="224"/>
      <c r="F39" s="208"/>
      <c r="G39" s="107"/>
      <c r="H39" s="107"/>
    </row>
    <row r="40" spans="1:8" ht="16" x14ac:dyDescent="0.2">
      <c r="A40" s="222" t="s">
        <v>281</v>
      </c>
      <c r="B40" s="223" t="s">
        <v>556</v>
      </c>
      <c r="C40" s="107" t="s">
        <v>76</v>
      </c>
      <c r="D40" s="107">
        <v>1</v>
      </c>
      <c r="E40" s="224"/>
      <c r="F40" s="208"/>
      <c r="G40" s="107"/>
      <c r="H40" s="107"/>
    </row>
    <row r="41" spans="1:8" ht="16" x14ac:dyDescent="0.2">
      <c r="A41" s="222" t="s">
        <v>282</v>
      </c>
      <c r="B41" s="223" t="s">
        <v>639</v>
      </c>
      <c r="C41" s="107" t="s">
        <v>76</v>
      </c>
      <c r="D41" s="107">
        <v>1</v>
      </c>
      <c r="E41" s="224"/>
      <c r="F41" s="208"/>
      <c r="G41" s="107"/>
      <c r="H41" s="107"/>
    </row>
    <row r="42" spans="1:8" ht="16" x14ac:dyDescent="0.2">
      <c r="A42" s="225">
        <v>2.7</v>
      </c>
      <c r="B42" s="226" t="s">
        <v>600</v>
      </c>
      <c r="C42" s="107"/>
      <c r="D42" s="107"/>
      <c r="E42" s="224"/>
      <c r="F42" s="208"/>
      <c r="G42" s="107"/>
      <c r="H42" s="107"/>
    </row>
    <row r="43" spans="1:8" ht="16" x14ac:dyDescent="0.2">
      <c r="A43" s="222" t="s">
        <v>501</v>
      </c>
      <c r="B43" s="223" t="s">
        <v>556</v>
      </c>
      <c r="C43" s="107" t="s">
        <v>76</v>
      </c>
      <c r="D43" s="107">
        <v>1</v>
      </c>
      <c r="E43" s="224"/>
      <c r="F43" s="208"/>
      <c r="G43" s="107"/>
      <c r="H43" s="107"/>
    </row>
    <row r="44" spans="1:8" ht="16" x14ac:dyDescent="0.2">
      <c r="A44" s="222" t="s">
        <v>635</v>
      </c>
      <c r="B44" s="223" t="s">
        <v>639</v>
      </c>
      <c r="C44" s="107" t="s">
        <v>76</v>
      </c>
      <c r="D44" s="107">
        <v>1</v>
      </c>
      <c r="E44" s="224"/>
      <c r="F44" s="208"/>
      <c r="G44" s="107"/>
      <c r="H44" s="107"/>
    </row>
    <row r="45" spans="1:8" ht="16" x14ac:dyDescent="0.2">
      <c r="A45" s="31">
        <v>2.8</v>
      </c>
      <c r="B45" s="221" t="s">
        <v>607</v>
      </c>
      <c r="C45" s="107"/>
      <c r="D45" s="107"/>
      <c r="E45" s="224"/>
      <c r="F45" s="208"/>
      <c r="G45" s="107"/>
      <c r="H45" s="107"/>
    </row>
    <row r="46" spans="1:8" ht="16" x14ac:dyDescent="0.2">
      <c r="A46" s="222" t="s">
        <v>513</v>
      </c>
      <c r="B46" s="223" t="s">
        <v>556</v>
      </c>
      <c r="C46" s="107" t="s">
        <v>76</v>
      </c>
      <c r="D46" s="107">
        <v>1</v>
      </c>
      <c r="E46" s="224"/>
      <c r="F46" s="208"/>
      <c r="G46" s="107"/>
      <c r="H46" s="107"/>
    </row>
    <row r="47" spans="1:8" ht="16" x14ac:dyDescent="0.2">
      <c r="A47" s="222" t="s">
        <v>636</v>
      </c>
      <c r="B47" s="223" t="s">
        <v>639</v>
      </c>
      <c r="C47" s="107" t="s">
        <v>76</v>
      </c>
      <c r="D47" s="107">
        <v>1</v>
      </c>
      <c r="E47" s="224"/>
      <c r="F47" s="208"/>
      <c r="G47" s="107"/>
      <c r="H47" s="107"/>
    </row>
    <row r="48" spans="1:8" ht="16" x14ac:dyDescent="0.2">
      <c r="A48" s="31">
        <v>2.9</v>
      </c>
      <c r="B48" s="221" t="s">
        <v>614</v>
      </c>
      <c r="C48" s="107"/>
      <c r="D48" s="107"/>
      <c r="E48" s="224"/>
      <c r="F48" s="208"/>
      <c r="G48" s="107"/>
      <c r="H48" s="107"/>
    </row>
    <row r="49" spans="1:9" ht="16" x14ac:dyDescent="0.2">
      <c r="A49" s="222" t="s">
        <v>637</v>
      </c>
      <c r="B49" s="223" t="s">
        <v>909</v>
      </c>
      <c r="C49" s="107" t="s">
        <v>76</v>
      </c>
      <c r="D49" s="107">
        <v>1</v>
      </c>
      <c r="E49" s="224"/>
      <c r="F49" s="208"/>
      <c r="G49" s="107"/>
      <c r="H49" s="107"/>
    </row>
    <row r="50" spans="1:9" ht="16" x14ac:dyDescent="0.2">
      <c r="A50" s="225">
        <v>2.1</v>
      </c>
      <c r="B50" s="279" t="s">
        <v>880</v>
      </c>
      <c r="C50" s="282"/>
      <c r="D50" s="282"/>
      <c r="E50" s="282"/>
      <c r="F50" s="282"/>
      <c r="G50" s="282"/>
      <c r="H50" s="282"/>
    </row>
    <row r="51" spans="1:9" ht="24.75" customHeight="1" x14ac:dyDescent="0.2">
      <c r="A51" s="222" t="s">
        <v>761</v>
      </c>
      <c r="B51" s="223" t="s">
        <v>908</v>
      </c>
      <c r="C51" s="107" t="s">
        <v>454</v>
      </c>
      <c r="D51" s="255">
        <v>1</v>
      </c>
      <c r="E51" s="107"/>
      <c r="F51" s="107"/>
      <c r="G51" s="107"/>
      <c r="H51" s="107"/>
    </row>
    <row r="52" spans="1:9" ht="30" customHeight="1" x14ac:dyDescent="0.2">
      <c r="A52" s="112">
        <v>3</v>
      </c>
      <c r="B52" s="362" t="s">
        <v>566</v>
      </c>
      <c r="C52" s="362"/>
      <c r="D52" s="362"/>
      <c r="E52" s="362"/>
      <c r="F52" s="362"/>
      <c r="G52" s="362"/>
      <c r="H52" s="362"/>
      <c r="I52" s="40">
        <f>SUM(I24:I35)</f>
        <v>5</v>
      </c>
    </row>
    <row r="53" spans="1:9" x14ac:dyDescent="0.2">
      <c r="A53" s="112">
        <v>3.1</v>
      </c>
      <c r="B53" s="362" t="s">
        <v>202</v>
      </c>
      <c r="C53" s="362"/>
      <c r="D53" s="362"/>
      <c r="E53" s="362"/>
      <c r="F53" s="362"/>
      <c r="G53" s="113"/>
      <c r="H53" s="113"/>
    </row>
    <row r="54" spans="1:9" x14ac:dyDescent="0.2">
      <c r="A54" s="111" t="s">
        <v>87</v>
      </c>
      <c r="B54" s="24" t="s">
        <v>205</v>
      </c>
      <c r="C54" s="111" t="s">
        <v>92</v>
      </c>
      <c r="D54" s="111">
        <f>'Schedule No. 2.1'!E10</f>
        <v>1</v>
      </c>
      <c r="E54" s="80"/>
      <c r="F54" s="80"/>
      <c r="G54" s="80"/>
      <c r="H54" s="80"/>
    </row>
    <row r="55" spans="1:9" x14ac:dyDescent="0.2">
      <c r="A55" s="111" t="s">
        <v>86</v>
      </c>
      <c r="B55" s="24" t="s">
        <v>207</v>
      </c>
      <c r="C55" s="111" t="s">
        <v>92</v>
      </c>
      <c r="D55" s="111" t="str">
        <f>'Schedule No. 2.1'!E11</f>
        <v>NIL</v>
      </c>
      <c r="E55" s="80"/>
      <c r="F55" s="80"/>
      <c r="G55" s="80"/>
      <c r="H55" s="80"/>
    </row>
    <row r="56" spans="1:9" x14ac:dyDescent="0.2">
      <c r="A56" s="111" t="s">
        <v>88</v>
      </c>
      <c r="B56" s="24" t="s">
        <v>208</v>
      </c>
      <c r="C56" s="111" t="s">
        <v>92</v>
      </c>
      <c r="D56" s="111" t="str">
        <f>'Schedule No. 2.1'!E12</f>
        <v>NIL</v>
      </c>
      <c r="E56" s="80"/>
      <c r="F56" s="80"/>
      <c r="G56" s="80"/>
      <c r="H56" s="80"/>
    </row>
    <row r="57" spans="1:9" x14ac:dyDescent="0.2">
      <c r="A57" s="111" t="s">
        <v>89</v>
      </c>
      <c r="B57" s="24" t="s">
        <v>209</v>
      </c>
      <c r="C57" s="111" t="s">
        <v>92</v>
      </c>
      <c r="D57" s="111" t="str">
        <f>'Schedule No. 2.1'!E13</f>
        <v>NIL</v>
      </c>
      <c r="E57" s="80"/>
      <c r="F57" s="80"/>
      <c r="G57" s="80"/>
      <c r="H57" s="80"/>
    </row>
    <row r="58" spans="1:9" x14ac:dyDescent="0.2">
      <c r="A58" s="111" t="s">
        <v>90</v>
      </c>
      <c r="B58" s="24" t="s">
        <v>210</v>
      </c>
      <c r="C58" s="111" t="s">
        <v>92</v>
      </c>
      <c r="D58" s="111">
        <f>'Schedule No. 2.1'!E14</f>
        <v>1</v>
      </c>
      <c r="E58" s="80"/>
      <c r="F58" s="80"/>
      <c r="G58" s="80"/>
      <c r="H58" s="80"/>
    </row>
    <row r="59" spans="1:9" x14ac:dyDescent="0.2">
      <c r="A59" s="111" t="s">
        <v>91</v>
      </c>
      <c r="B59" s="24" t="s">
        <v>211</v>
      </c>
      <c r="C59" s="111" t="s">
        <v>92</v>
      </c>
      <c r="D59" s="111">
        <f>'Schedule No. 2.1'!E15</f>
        <v>1</v>
      </c>
      <c r="E59" s="80"/>
      <c r="F59" s="80"/>
      <c r="G59" s="80"/>
      <c r="H59" s="80"/>
    </row>
    <row r="60" spans="1:9" x14ac:dyDescent="0.2">
      <c r="A60" s="111" t="s">
        <v>248</v>
      </c>
      <c r="B60" s="24" t="s">
        <v>212</v>
      </c>
      <c r="C60" s="111" t="s">
        <v>92</v>
      </c>
      <c r="D60" s="111" t="str">
        <f>'Schedule No. 2.1'!E16</f>
        <v>NIL</v>
      </c>
      <c r="E60" s="80"/>
      <c r="F60" s="80"/>
      <c r="G60" s="80"/>
      <c r="H60" s="80"/>
      <c r="I60">
        <f>SUM(D54:D61)</f>
        <v>4</v>
      </c>
    </row>
    <row r="61" spans="1:9" x14ac:dyDescent="0.2">
      <c r="A61" s="111" t="s">
        <v>249</v>
      </c>
      <c r="B61" s="24" t="s">
        <v>308</v>
      </c>
      <c r="C61" s="111" t="s">
        <v>92</v>
      </c>
      <c r="D61" s="111">
        <f>'Schedule No. 2.1'!E17</f>
        <v>1</v>
      </c>
      <c r="E61" s="80"/>
      <c r="F61" s="80"/>
      <c r="G61" s="80"/>
      <c r="H61" s="80"/>
    </row>
    <row r="62" spans="1:9" x14ac:dyDescent="0.2">
      <c r="A62" s="112">
        <v>3.2</v>
      </c>
      <c r="B62" s="113" t="s">
        <v>203</v>
      </c>
      <c r="C62" s="111"/>
      <c r="D62" s="111"/>
      <c r="E62" s="113"/>
      <c r="F62" s="113"/>
      <c r="G62" s="113"/>
      <c r="H62" s="113"/>
    </row>
    <row r="63" spans="1:9" x14ac:dyDescent="0.2">
      <c r="A63" s="111" t="s">
        <v>115</v>
      </c>
      <c r="B63" s="24" t="s">
        <v>213</v>
      </c>
      <c r="C63" s="111" t="s">
        <v>92</v>
      </c>
      <c r="D63" s="111">
        <f>'Schedule No. 2.1'!E19</f>
        <v>1</v>
      </c>
      <c r="E63" s="80"/>
      <c r="F63" s="80"/>
      <c r="G63" s="80"/>
      <c r="H63" s="80"/>
    </row>
    <row r="64" spans="1:9" x14ac:dyDescent="0.2">
      <c r="A64" s="111" t="s">
        <v>116</v>
      </c>
      <c r="B64" s="24" t="s">
        <v>214</v>
      </c>
      <c r="C64" s="111" t="s">
        <v>92</v>
      </c>
      <c r="D64" s="111" t="str">
        <f>'Schedule No. 2.1'!E20</f>
        <v>NIL</v>
      </c>
      <c r="E64" s="80"/>
      <c r="F64" s="80"/>
      <c r="G64" s="80"/>
      <c r="H64" s="80"/>
    </row>
    <row r="65" spans="1:9" x14ac:dyDescent="0.2">
      <c r="A65" s="111" t="s">
        <v>117</v>
      </c>
      <c r="B65" s="24" t="s">
        <v>215</v>
      </c>
      <c r="C65" s="111" t="s">
        <v>92</v>
      </c>
      <c r="D65" s="111" t="str">
        <f>'Schedule No. 2.1'!E21</f>
        <v>NIL</v>
      </c>
      <c r="E65" s="80"/>
      <c r="F65" s="80"/>
      <c r="G65" s="80"/>
      <c r="H65" s="80"/>
    </row>
    <row r="66" spans="1:9" x14ac:dyDescent="0.2">
      <c r="A66" s="111" t="s">
        <v>118</v>
      </c>
      <c r="B66" s="24" t="s">
        <v>216</v>
      </c>
      <c r="C66" s="111" t="s">
        <v>92</v>
      </c>
      <c r="D66" s="111" t="str">
        <f>'Schedule No. 2.1'!E22</f>
        <v>NIL</v>
      </c>
      <c r="E66" s="80"/>
      <c r="F66" s="80"/>
      <c r="G66" s="80"/>
      <c r="H66" s="80"/>
    </row>
    <row r="67" spans="1:9" x14ac:dyDescent="0.2">
      <c r="A67" s="111" t="s">
        <v>119</v>
      </c>
      <c r="B67" s="24" t="s">
        <v>217</v>
      </c>
      <c r="C67" s="111" t="s">
        <v>92</v>
      </c>
      <c r="D67" s="111" t="str">
        <f>'Schedule No. 2.1'!E23</f>
        <v>NIL</v>
      </c>
      <c r="E67" s="80"/>
      <c r="F67" s="80"/>
      <c r="G67" s="80"/>
      <c r="H67" s="80"/>
    </row>
    <row r="68" spans="1:9" x14ac:dyDescent="0.2">
      <c r="A68" s="111" t="s">
        <v>120</v>
      </c>
      <c r="B68" s="24" t="s">
        <v>218</v>
      </c>
      <c r="C68" s="111" t="s">
        <v>92</v>
      </c>
      <c r="D68" s="111">
        <f>'Schedule No. 2.1'!E24</f>
        <v>1</v>
      </c>
      <c r="E68" s="80"/>
      <c r="F68" s="80"/>
      <c r="G68" s="80"/>
      <c r="H68" s="80"/>
    </row>
    <row r="69" spans="1:9" x14ac:dyDescent="0.2">
      <c r="A69" s="111" t="s">
        <v>121</v>
      </c>
      <c r="B69" s="24" t="s">
        <v>219</v>
      </c>
      <c r="C69" s="111" t="s">
        <v>92</v>
      </c>
      <c r="D69" s="111" t="str">
        <f>'Schedule No. 2.1'!E25</f>
        <v>NIL</v>
      </c>
      <c r="E69" s="80"/>
      <c r="F69" s="80"/>
      <c r="G69" s="80"/>
      <c r="H69" s="80"/>
    </row>
    <row r="70" spans="1:9" x14ac:dyDescent="0.2">
      <c r="A70" s="111" t="s">
        <v>122</v>
      </c>
      <c r="B70" s="24" t="s">
        <v>220</v>
      </c>
      <c r="C70" s="111" t="s">
        <v>92</v>
      </c>
      <c r="D70" s="111" t="str">
        <f>'Schedule No. 2.1'!E26</f>
        <v>NIL</v>
      </c>
      <c r="E70" s="80"/>
      <c r="F70" s="80"/>
      <c r="G70" s="80"/>
      <c r="H70" s="80"/>
    </row>
    <row r="71" spans="1:9" x14ac:dyDescent="0.2">
      <c r="A71" s="111" t="s">
        <v>123</v>
      </c>
      <c r="B71" s="24" t="s">
        <v>221</v>
      </c>
      <c r="C71" s="111" t="s">
        <v>92</v>
      </c>
      <c r="D71" s="111" t="str">
        <f>'Schedule No. 2.1'!E27</f>
        <v>NIL</v>
      </c>
      <c r="E71" s="80"/>
      <c r="F71" s="80"/>
      <c r="G71" s="80"/>
      <c r="H71" s="80"/>
    </row>
    <row r="72" spans="1:9" x14ac:dyDescent="0.2">
      <c r="A72" s="111" t="s">
        <v>124</v>
      </c>
      <c r="B72" s="24" t="s">
        <v>222</v>
      </c>
      <c r="C72" s="111" t="s">
        <v>92</v>
      </c>
      <c r="D72" s="111">
        <f>'Schedule No. 2.1'!E28</f>
        <v>1</v>
      </c>
      <c r="E72" s="80"/>
      <c r="F72" s="80"/>
      <c r="G72" s="80"/>
      <c r="H72" s="80"/>
    </row>
    <row r="73" spans="1:9" x14ac:dyDescent="0.2">
      <c r="A73" s="112">
        <v>3.3</v>
      </c>
      <c r="B73" s="113" t="s">
        <v>223</v>
      </c>
      <c r="C73" s="111"/>
      <c r="D73" s="111"/>
      <c r="E73" s="113"/>
      <c r="F73" s="113"/>
      <c r="G73" s="113"/>
      <c r="H73" s="80"/>
      <c r="I73">
        <f>SUM(D63:D72)</f>
        <v>3</v>
      </c>
    </row>
    <row r="74" spans="1:9" x14ac:dyDescent="0.2">
      <c r="A74" s="111" t="s">
        <v>125</v>
      </c>
      <c r="B74" s="24" t="s">
        <v>307</v>
      </c>
      <c r="C74" s="111" t="s">
        <v>92</v>
      </c>
      <c r="D74" s="111">
        <f>'Schedule No. 2.1'!E30</f>
        <v>1</v>
      </c>
      <c r="E74" s="80"/>
      <c r="F74" s="80"/>
      <c r="G74" s="80"/>
      <c r="H74" s="80"/>
    </row>
    <row r="75" spans="1:9" x14ac:dyDescent="0.2">
      <c r="A75" s="111" t="s">
        <v>126</v>
      </c>
      <c r="B75" s="24" t="s">
        <v>224</v>
      </c>
      <c r="C75" s="111" t="s">
        <v>92</v>
      </c>
      <c r="D75" s="111" t="str">
        <f>'Schedule No. 2.1'!E31</f>
        <v>NIL</v>
      </c>
      <c r="E75" s="80"/>
      <c r="F75" s="80"/>
      <c r="G75" s="80"/>
      <c r="H75" s="80"/>
    </row>
    <row r="76" spans="1:9" x14ac:dyDescent="0.2">
      <c r="A76" s="111" t="s">
        <v>127</v>
      </c>
      <c r="B76" s="24" t="s">
        <v>306</v>
      </c>
      <c r="C76" s="111" t="s">
        <v>92</v>
      </c>
      <c r="D76" s="111">
        <f>'Schedule No. 2.1'!E32</f>
        <v>1</v>
      </c>
      <c r="E76" s="80"/>
      <c r="F76" s="80"/>
      <c r="G76" s="80"/>
      <c r="H76" s="80"/>
    </row>
    <row r="77" spans="1:9" x14ac:dyDescent="0.2">
      <c r="A77" s="111" t="s">
        <v>128</v>
      </c>
      <c r="B77" s="24" t="s">
        <v>225</v>
      </c>
      <c r="C77" s="111" t="s">
        <v>92</v>
      </c>
      <c r="D77" s="111" t="str">
        <f>'Schedule No. 2.1'!E33</f>
        <v>NIL</v>
      </c>
      <c r="E77" s="80"/>
      <c r="F77" s="80"/>
      <c r="G77" s="80"/>
      <c r="H77" s="80"/>
    </row>
    <row r="78" spans="1:9" x14ac:dyDescent="0.2">
      <c r="A78" s="111" t="s">
        <v>129</v>
      </c>
      <c r="B78" s="24" t="s">
        <v>226</v>
      </c>
      <c r="C78" s="111" t="s">
        <v>92</v>
      </c>
      <c r="D78" s="111" t="str">
        <f>'Schedule No. 2.1'!E34</f>
        <v>NIL</v>
      </c>
      <c r="E78" s="80"/>
      <c r="F78" s="80"/>
      <c r="G78" s="80"/>
      <c r="H78" s="80"/>
    </row>
    <row r="79" spans="1:9" x14ac:dyDescent="0.2">
      <c r="A79" s="111" t="s">
        <v>130</v>
      </c>
      <c r="B79" s="24" t="s">
        <v>227</v>
      </c>
      <c r="C79" s="111" t="s">
        <v>92</v>
      </c>
      <c r="D79" s="111">
        <f>'Schedule No. 2.1'!E35</f>
        <v>1</v>
      </c>
      <c r="E79" s="80"/>
      <c r="F79" s="80"/>
      <c r="G79" s="80"/>
      <c r="H79" s="80"/>
    </row>
    <row r="80" spans="1:9" x14ac:dyDescent="0.2">
      <c r="A80" s="111" t="s">
        <v>286</v>
      </c>
      <c r="B80" s="24" t="s">
        <v>228</v>
      </c>
      <c r="C80" s="111" t="s">
        <v>92</v>
      </c>
      <c r="D80" s="111" t="str">
        <f>'Schedule No. 2.1'!E36</f>
        <v>NIL</v>
      </c>
      <c r="E80" s="80"/>
      <c r="F80" s="80"/>
      <c r="G80" s="80"/>
      <c r="H80" s="80"/>
    </row>
    <row r="81" spans="1:16" x14ac:dyDescent="0.2">
      <c r="A81" s="111" t="s">
        <v>287</v>
      </c>
      <c r="B81" s="24" t="s">
        <v>229</v>
      </c>
      <c r="C81" s="111" t="s">
        <v>92</v>
      </c>
      <c r="D81" s="111">
        <f>'Schedule No. 2.1'!E37</f>
        <v>1</v>
      </c>
      <c r="E81" s="80"/>
      <c r="F81" s="80"/>
      <c r="G81" s="80"/>
      <c r="H81" s="80"/>
      <c r="I81" s="40">
        <f>SUM(D74:D81)</f>
        <v>4</v>
      </c>
    </row>
    <row r="82" spans="1:16" x14ac:dyDescent="0.2">
      <c r="A82" s="112">
        <v>3.4</v>
      </c>
      <c r="B82" s="113" t="s">
        <v>232</v>
      </c>
      <c r="C82" s="111"/>
      <c r="D82" s="111"/>
      <c r="E82" s="113"/>
      <c r="F82" s="113"/>
      <c r="G82" s="113"/>
      <c r="H82" s="113"/>
    </row>
    <row r="83" spans="1:16" x14ac:dyDescent="0.2">
      <c r="A83" s="111" t="s">
        <v>131</v>
      </c>
      <c r="B83" s="23" t="s">
        <v>297</v>
      </c>
      <c r="C83" s="111" t="s">
        <v>92</v>
      </c>
      <c r="D83" s="111">
        <f>'Schedule No. 2.1'!E39</f>
        <v>1</v>
      </c>
      <c r="E83" s="80"/>
      <c r="F83" s="80"/>
      <c r="G83" s="80"/>
      <c r="H83" s="80"/>
    </row>
    <row r="84" spans="1:16" x14ac:dyDescent="0.2">
      <c r="A84" s="111" t="s">
        <v>132</v>
      </c>
      <c r="B84" s="23" t="s">
        <v>298</v>
      </c>
      <c r="C84" s="111" t="s">
        <v>92</v>
      </c>
      <c r="D84" s="111" t="str">
        <f>'Schedule No. 2.1'!E40</f>
        <v>NIL</v>
      </c>
      <c r="E84" s="80"/>
      <c r="F84" s="80"/>
      <c r="G84" s="80"/>
      <c r="H84" s="80"/>
    </row>
    <row r="85" spans="1:16" x14ac:dyDescent="0.2">
      <c r="A85" s="111" t="s">
        <v>133</v>
      </c>
      <c r="B85" s="23" t="s">
        <v>299</v>
      </c>
      <c r="C85" s="111" t="s">
        <v>92</v>
      </c>
      <c r="D85" s="111" t="str">
        <f>'Schedule No. 2.1'!E41</f>
        <v>NIL</v>
      </c>
      <c r="E85" s="80"/>
      <c r="F85" s="80"/>
      <c r="G85" s="80"/>
      <c r="H85" s="80"/>
    </row>
    <row r="86" spans="1:16" x14ac:dyDescent="0.2">
      <c r="A86" s="111" t="s">
        <v>134</v>
      </c>
      <c r="B86" s="23" t="s">
        <v>300</v>
      </c>
      <c r="C86" s="111" t="s">
        <v>92</v>
      </c>
      <c r="D86" s="111" t="str">
        <f>'Schedule No. 2.1'!E42</f>
        <v>NIL</v>
      </c>
      <c r="E86" s="80"/>
      <c r="F86" s="80"/>
      <c r="G86" s="80"/>
      <c r="H86" s="80"/>
    </row>
    <row r="87" spans="1:16" x14ac:dyDescent="0.2">
      <c r="A87" s="111" t="s">
        <v>135</v>
      </c>
      <c r="B87" s="23" t="s">
        <v>301</v>
      </c>
      <c r="C87" s="111" t="s">
        <v>92</v>
      </c>
      <c r="D87" s="111">
        <f>'Schedule No. 2.1'!E43</f>
        <v>1</v>
      </c>
      <c r="E87" s="80"/>
      <c r="F87" s="80"/>
      <c r="G87" s="80"/>
      <c r="H87" s="80"/>
    </row>
    <row r="88" spans="1:16" x14ac:dyDescent="0.2">
      <c r="A88" s="111" t="s">
        <v>136</v>
      </c>
      <c r="B88" s="23" t="s">
        <v>302</v>
      </c>
      <c r="C88" s="111" t="s">
        <v>92</v>
      </c>
      <c r="D88" s="111">
        <f>'Schedule No. 2.1'!E44</f>
        <v>1</v>
      </c>
      <c r="E88" s="80"/>
      <c r="F88" s="80"/>
      <c r="G88" s="80"/>
      <c r="H88" s="80"/>
    </row>
    <row r="89" spans="1:16" x14ac:dyDescent="0.2">
      <c r="A89" s="111" t="s">
        <v>288</v>
      </c>
      <c r="B89" s="23" t="s">
        <v>303</v>
      </c>
      <c r="C89" s="111" t="s">
        <v>92</v>
      </c>
      <c r="D89" s="111" t="str">
        <f>'Schedule No. 2.1'!E45</f>
        <v>NIL</v>
      </c>
      <c r="E89" s="80"/>
      <c r="F89" s="80"/>
      <c r="G89" s="80"/>
      <c r="H89" s="80"/>
    </row>
    <row r="90" spans="1:16" x14ac:dyDescent="0.2">
      <c r="A90" s="111" t="s">
        <v>289</v>
      </c>
      <c r="B90" s="23" t="s">
        <v>304</v>
      </c>
      <c r="C90" s="111" t="s">
        <v>92</v>
      </c>
      <c r="D90" s="111" t="str">
        <f>'Schedule No. 2.1'!E46</f>
        <v>NIL</v>
      </c>
      <c r="E90" s="80"/>
      <c r="F90" s="80"/>
      <c r="G90" s="80"/>
      <c r="H90" s="80"/>
      <c r="I90" s="40">
        <f>SUM(D83:D90)</f>
        <v>3</v>
      </c>
    </row>
    <row r="91" spans="1:16" x14ac:dyDescent="0.2">
      <c r="A91" s="30">
        <v>3.5</v>
      </c>
      <c r="B91" s="206" t="s">
        <v>589</v>
      </c>
      <c r="C91" s="206"/>
      <c r="D91" s="111"/>
      <c r="E91" s="206"/>
      <c r="F91" s="206"/>
      <c r="G91" s="206"/>
      <c r="H91" s="206"/>
      <c r="I91" s="206"/>
      <c r="J91" s="42">
        <f>SUM(E85:E90)</f>
        <v>0</v>
      </c>
      <c r="K91" s="44"/>
      <c r="L91" t="s">
        <v>590</v>
      </c>
      <c r="M91">
        <f>SUM(J77+J102)</f>
        <v>0</v>
      </c>
      <c r="P91" s="207"/>
    </row>
    <row r="92" spans="1:16" x14ac:dyDescent="0.2">
      <c r="A92" s="111" t="s">
        <v>137</v>
      </c>
      <c r="B92" s="23" t="s">
        <v>591</v>
      </c>
      <c r="C92" s="111" t="s">
        <v>92</v>
      </c>
      <c r="D92" s="111" t="str">
        <f>'Schedule No. 2.1'!E48</f>
        <v>NIL</v>
      </c>
      <c r="E92" s="107"/>
      <c r="F92" s="39"/>
      <c r="G92" s="39"/>
      <c r="H92" s="39"/>
      <c r="I92" s="39"/>
      <c r="J92" s="8"/>
      <c r="K92" s="8"/>
      <c r="L92" t="s">
        <v>592</v>
      </c>
      <c r="M92" s="40" t="e">
        <f>SUM(J84+#REF!+J91+J115+J122+J128)</f>
        <v>#REF!</v>
      </c>
      <c r="P92" s="207"/>
    </row>
    <row r="93" spans="1:16" x14ac:dyDescent="0.2">
      <c r="A93" s="111" t="s">
        <v>138</v>
      </c>
      <c r="B93" s="23" t="s">
        <v>646</v>
      </c>
      <c r="C93" s="111" t="s">
        <v>92</v>
      </c>
      <c r="D93" s="111" t="str">
        <f>'Schedule No. 2.1'!E49</f>
        <v>NIL</v>
      </c>
      <c r="E93" s="107"/>
      <c r="F93" s="39"/>
      <c r="G93" s="39"/>
      <c r="H93" s="39"/>
    </row>
    <row r="94" spans="1:16" x14ac:dyDescent="0.2">
      <c r="A94" s="111" t="s">
        <v>139</v>
      </c>
      <c r="B94" s="23" t="s">
        <v>647</v>
      </c>
      <c r="C94" s="111" t="s">
        <v>92</v>
      </c>
      <c r="D94" s="111" t="str">
        <f>'Schedule No. 2.1'!E50</f>
        <v>NIL</v>
      </c>
      <c r="E94" s="107"/>
      <c r="F94" s="39"/>
      <c r="G94" s="39"/>
      <c r="H94" s="39"/>
    </row>
    <row r="95" spans="1:16" x14ac:dyDescent="0.2">
      <c r="A95" s="111" t="s">
        <v>326</v>
      </c>
      <c r="B95" s="23" t="s">
        <v>648</v>
      </c>
      <c r="C95" s="111" t="s">
        <v>92</v>
      </c>
      <c r="D95" s="111" t="str">
        <f>'Schedule No. 2.1'!E51</f>
        <v>NIL</v>
      </c>
      <c r="E95" s="107"/>
      <c r="F95" s="39"/>
      <c r="G95" s="39"/>
      <c r="H95" s="39"/>
    </row>
    <row r="96" spans="1:16" x14ac:dyDescent="0.2">
      <c r="A96" s="111" t="s">
        <v>327</v>
      </c>
      <c r="B96" s="23" t="s">
        <v>593</v>
      </c>
      <c r="C96" s="111" t="s">
        <v>92</v>
      </c>
      <c r="D96" s="111">
        <f>'Schedule No. 2.1'!E52</f>
        <v>1</v>
      </c>
      <c r="E96" s="107"/>
      <c r="F96" s="39"/>
      <c r="G96" s="39"/>
      <c r="H96" s="39"/>
      <c r="I96" s="39"/>
      <c r="J96" s="8"/>
      <c r="K96" s="8"/>
      <c r="P96" s="207"/>
    </row>
    <row r="97" spans="1:16" x14ac:dyDescent="0.2">
      <c r="A97" s="111" t="s">
        <v>328</v>
      </c>
      <c r="B97" s="23" t="s">
        <v>594</v>
      </c>
      <c r="C97" s="111" t="s">
        <v>92</v>
      </c>
      <c r="D97" s="111">
        <f>'Schedule No. 2.1'!E53</f>
        <v>1</v>
      </c>
      <c r="E97" s="107"/>
      <c r="F97" s="39"/>
      <c r="G97" s="39"/>
      <c r="H97" s="39"/>
      <c r="I97" s="39"/>
      <c r="J97" s="8"/>
      <c r="K97" s="8"/>
      <c r="P97" s="207"/>
    </row>
    <row r="98" spans="1:16" x14ac:dyDescent="0.2">
      <c r="A98" s="30">
        <v>3.6</v>
      </c>
      <c r="B98" s="206" t="s">
        <v>595</v>
      </c>
      <c r="C98" s="206"/>
      <c r="D98" s="111"/>
      <c r="E98" s="206"/>
      <c r="F98" s="206"/>
      <c r="G98" s="206"/>
      <c r="H98" s="206"/>
      <c r="I98" s="206"/>
      <c r="J98" s="209">
        <f>SUM(E92:E97)</f>
        <v>0</v>
      </c>
      <c r="K98" s="44"/>
      <c r="P98" s="207"/>
    </row>
    <row r="99" spans="1:16" x14ac:dyDescent="0.2">
      <c r="A99" s="107" t="s">
        <v>290</v>
      </c>
      <c r="B99" s="24" t="s">
        <v>596</v>
      </c>
      <c r="C99" s="111" t="s">
        <v>92</v>
      </c>
      <c r="D99" s="111" t="str">
        <f>'Schedule No. 2.1'!E55</f>
        <v>NIL</v>
      </c>
      <c r="E99" s="107"/>
      <c r="F99" s="39"/>
      <c r="G99" s="39"/>
      <c r="H99" s="39"/>
      <c r="I99" s="39"/>
      <c r="J99" s="8"/>
      <c r="K99" s="8"/>
      <c r="P99" s="207"/>
    </row>
    <row r="100" spans="1:16" x14ac:dyDescent="0.2">
      <c r="A100" s="107" t="s">
        <v>291</v>
      </c>
      <c r="B100" s="24" t="s">
        <v>649</v>
      </c>
      <c r="C100" s="111" t="s">
        <v>92</v>
      </c>
      <c r="D100" s="111" t="str">
        <f>'Schedule No. 2.1'!E56</f>
        <v>NIL</v>
      </c>
      <c r="E100" s="107"/>
      <c r="F100" s="39"/>
      <c r="G100" s="39"/>
      <c r="H100" s="39"/>
    </row>
    <row r="101" spans="1:16" x14ac:dyDescent="0.2">
      <c r="A101" s="107" t="s">
        <v>292</v>
      </c>
      <c r="B101" s="24" t="s">
        <v>650</v>
      </c>
      <c r="C101" s="111" t="s">
        <v>92</v>
      </c>
      <c r="D101" s="111" t="str">
        <f>'Schedule No. 2.1'!E57</f>
        <v>NIL</v>
      </c>
      <c r="E101" s="107"/>
      <c r="F101" s="39"/>
      <c r="G101" s="39"/>
      <c r="H101" s="39"/>
    </row>
    <row r="102" spans="1:16" x14ac:dyDescent="0.2">
      <c r="A102" s="107" t="s">
        <v>293</v>
      </c>
      <c r="B102" s="24" t="s">
        <v>597</v>
      </c>
      <c r="C102" s="111" t="s">
        <v>92</v>
      </c>
      <c r="D102" s="111">
        <f>'Schedule No. 2.1'!E58</f>
        <v>1</v>
      </c>
      <c r="E102" s="107"/>
      <c r="F102" s="39"/>
      <c r="G102" s="39"/>
      <c r="H102" s="39"/>
    </row>
    <row r="103" spans="1:16" x14ac:dyDescent="0.2">
      <c r="A103" s="107" t="s">
        <v>294</v>
      </c>
      <c r="B103" s="24" t="s">
        <v>599</v>
      </c>
      <c r="C103" s="111" t="s">
        <v>92</v>
      </c>
      <c r="D103" s="111">
        <f>'Schedule No. 2.1'!E59</f>
        <v>1</v>
      </c>
      <c r="E103" s="107"/>
      <c r="F103" s="39"/>
      <c r="G103" s="39"/>
      <c r="H103" s="39"/>
      <c r="I103" s="39"/>
      <c r="J103" s="8"/>
      <c r="K103" s="8"/>
      <c r="P103" s="207"/>
    </row>
    <row r="104" spans="1:16" x14ac:dyDescent="0.2">
      <c r="A104" s="107" t="s">
        <v>515</v>
      </c>
      <c r="B104" s="24" t="s">
        <v>651</v>
      </c>
      <c r="C104" s="111" t="s">
        <v>92</v>
      </c>
      <c r="D104" s="111" t="str">
        <f>'Schedule No. 2.1'!E60</f>
        <v>NIL</v>
      </c>
      <c r="E104" s="107"/>
      <c r="F104" s="39"/>
      <c r="G104" s="39"/>
      <c r="H104" s="39"/>
      <c r="I104" s="39"/>
      <c r="J104" s="8"/>
      <c r="K104" s="8"/>
      <c r="P104" s="207"/>
    </row>
    <row r="105" spans="1:16" x14ac:dyDescent="0.2">
      <c r="A105" s="107" t="s">
        <v>516</v>
      </c>
      <c r="B105" s="24" t="s">
        <v>652</v>
      </c>
      <c r="C105" s="111" t="s">
        <v>92</v>
      </c>
      <c r="D105" s="111" t="str">
        <f>'Schedule No. 2.1'!E61</f>
        <v>NIL</v>
      </c>
      <c r="E105" s="107"/>
      <c r="F105" s="39"/>
      <c r="G105" s="39"/>
      <c r="H105" s="39"/>
    </row>
    <row r="106" spans="1:16" x14ac:dyDescent="0.2">
      <c r="A106" s="107" t="s">
        <v>517</v>
      </c>
      <c r="B106" s="24" t="s">
        <v>653</v>
      </c>
      <c r="C106" s="111" t="s">
        <v>92</v>
      </c>
      <c r="D106" s="111" t="str">
        <f>'Schedule No. 2.1'!E62</f>
        <v>NIL</v>
      </c>
      <c r="E106" s="107"/>
      <c r="F106" s="39"/>
      <c r="G106" s="39"/>
      <c r="H106" s="39"/>
    </row>
    <row r="107" spans="1:16" x14ac:dyDescent="0.2">
      <c r="A107" s="107" t="s">
        <v>654</v>
      </c>
      <c r="B107" s="24" t="s">
        <v>655</v>
      </c>
      <c r="C107" s="111" t="s">
        <v>92</v>
      </c>
      <c r="D107" s="111" t="str">
        <f>'Schedule No. 2.1'!E63</f>
        <v>NIL</v>
      </c>
      <c r="E107" s="107"/>
      <c r="F107" s="39"/>
      <c r="G107" s="39"/>
      <c r="H107" s="39"/>
    </row>
    <row r="108" spans="1:16" x14ac:dyDescent="0.2">
      <c r="A108" s="107" t="s">
        <v>656</v>
      </c>
      <c r="B108" s="24" t="s">
        <v>657</v>
      </c>
      <c r="C108" s="111" t="s">
        <v>92</v>
      </c>
      <c r="D108" s="111" t="str">
        <f>'Schedule No. 2.1'!E64</f>
        <v>NIL</v>
      </c>
      <c r="E108" s="107"/>
      <c r="F108" s="39"/>
      <c r="G108" s="39"/>
      <c r="H108" s="39"/>
    </row>
    <row r="109" spans="1:16" x14ac:dyDescent="0.2">
      <c r="A109" s="30">
        <v>3.7</v>
      </c>
      <c r="B109" s="82" t="s">
        <v>600</v>
      </c>
      <c r="C109" s="107"/>
      <c r="D109" s="107" t="s">
        <v>331</v>
      </c>
      <c r="E109" s="107"/>
      <c r="F109" s="39"/>
      <c r="G109" s="39"/>
      <c r="H109" s="39"/>
      <c r="I109" s="39"/>
      <c r="J109" s="8">
        <f>SUM(E99:E104)</f>
        <v>0</v>
      </c>
      <c r="K109" s="8"/>
      <c r="P109" s="207"/>
    </row>
    <row r="110" spans="1:16" x14ac:dyDescent="0.2">
      <c r="A110" s="107" t="s">
        <v>502</v>
      </c>
      <c r="B110" s="24" t="s">
        <v>602</v>
      </c>
      <c r="C110" s="111" t="s">
        <v>92</v>
      </c>
      <c r="D110" s="111" t="str">
        <f>'Schedule No. 2.1'!E66</f>
        <v>NIL</v>
      </c>
      <c r="E110" s="107"/>
      <c r="F110" s="39"/>
      <c r="G110" s="39"/>
      <c r="H110" s="39"/>
      <c r="I110" s="39"/>
      <c r="J110" s="8"/>
      <c r="K110" s="8"/>
      <c r="P110" s="207"/>
    </row>
    <row r="111" spans="1:16" x14ac:dyDescent="0.2">
      <c r="A111" s="107" t="s">
        <v>658</v>
      </c>
      <c r="B111" s="24" t="s">
        <v>659</v>
      </c>
      <c r="C111" s="111" t="s">
        <v>92</v>
      </c>
      <c r="D111" s="111" t="str">
        <f>'Schedule No. 2.1'!E67</f>
        <v>NIL</v>
      </c>
      <c r="E111" s="107"/>
      <c r="F111" s="39"/>
      <c r="G111" s="39"/>
      <c r="H111" s="39"/>
    </row>
    <row r="112" spans="1:16" x14ac:dyDescent="0.2">
      <c r="A112" s="107" t="s">
        <v>660</v>
      </c>
      <c r="B112" s="24" t="s">
        <v>661</v>
      </c>
      <c r="C112" s="111" t="s">
        <v>92</v>
      </c>
      <c r="D112" s="111" t="str">
        <f>'Schedule No. 2.1'!E68</f>
        <v>NIL</v>
      </c>
      <c r="E112" s="107"/>
      <c r="F112" s="39"/>
      <c r="G112" s="39"/>
      <c r="H112" s="39"/>
    </row>
    <row r="113" spans="1:16" x14ac:dyDescent="0.2">
      <c r="A113" s="107" t="s">
        <v>763</v>
      </c>
      <c r="B113" s="24" t="s">
        <v>604</v>
      </c>
      <c r="C113" s="111" t="s">
        <v>92</v>
      </c>
      <c r="D113" s="111">
        <f>'Schedule No. 2.1'!E69</f>
        <v>1</v>
      </c>
      <c r="E113" s="107"/>
      <c r="F113" s="39"/>
      <c r="G113" s="39"/>
      <c r="H113" s="39"/>
      <c r="I113" s="39"/>
      <c r="J113" s="8"/>
      <c r="K113" s="8"/>
      <c r="P113" s="207"/>
    </row>
    <row r="114" spans="1:16" x14ac:dyDescent="0.2">
      <c r="A114" s="107" t="s">
        <v>764</v>
      </c>
      <c r="B114" s="24" t="s">
        <v>606</v>
      </c>
      <c r="C114" s="111" t="s">
        <v>92</v>
      </c>
      <c r="D114" s="111">
        <f>'Schedule No. 2.1'!E70</f>
        <v>1</v>
      </c>
      <c r="E114" s="107"/>
      <c r="F114" s="39"/>
      <c r="G114" s="39"/>
      <c r="H114" s="39"/>
      <c r="I114" s="39"/>
      <c r="J114" s="8"/>
      <c r="K114" s="8"/>
      <c r="P114" s="207"/>
    </row>
    <row r="115" spans="1:16" x14ac:dyDescent="0.2">
      <c r="A115" s="30">
        <v>3.8</v>
      </c>
      <c r="B115" s="206" t="s">
        <v>607</v>
      </c>
      <c r="C115" s="206"/>
      <c r="D115" s="206"/>
      <c r="E115" s="206"/>
      <c r="F115" s="206"/>
      <c r="G115" s="206"/>
      <c r="H115" s="206"/>
      <c r="I115" s="206"/>
      <c r="J115" s="209">
        <f>SUM(E103:E104)</f>
        <v>0</v>
      </c>
      <c r="K115" s="44"/>
      <c r="P115" s="207"/>
    </row>
    <row r="116" spans="1:16" x14ac:dyDescent="0.2">
      <c r="A116" s="107" t="s">
        <v>520</v>
      </c>
      <c r="B116" s="24" t="s">
        <v>609</v>
      </c>
      <c r="C116" s="111" t="s">
        <v>92</v>
      </c>
      <c r="D116" s="111" t="str">
        <f>'Schedule No. 2.1'!E72</f>
        <v>NIL</v>
      </c>
      <c r="E116" s="107"/>
      <c r="F116" s="39"/>
      <c r="G116" s="39"/>
      <c r="H116" s="39"/>
      <c r="I116" s="39"/>
      <c r="J116" s="8"/>
      <c r="K116" s="8"/>
      <c r="P116" s="207"/>
    </row>
    <row r="117" spans="1:16" x14ac:dyDescent="0.2">
      <c r="A117" s="107" t="s">
        <v>662</v>
      </c>
      <c r="B117" s="23" t="s">
        <v>663</v>
      </c>
      <c r="C117" s="111" t="s">
        <v>92</v>
      </c>
      <c r="D117" s="111" t="str">
        <f>'Schedule No. 2.1'!E73</f>
        <v>NIL</v>
      </c>
      <c r="E117" s="107"/>
      <c r="F117" s="39"/>
      <c r="G117" s="39"/>
      <c r="H117" s="39"/>
    </row>
    <row r="118" spans="1:16" x14ac:dyDescent="0.2">
      <c r="A118" s="107" t="s">
        <v>664</v>
      </c>
      <c r="B118" s="23" t="s">
        <v>665</v>
      </c>
      <c r="C118" s="111" t="s">
        <v>92</v>
      </c>
      <c r="D118" s="111" t="str">
        <f>'Schedule No. 2.1'!E74</f>
        <v>NIL</v>
      </c>
      <c r="E118" s="107"/>
      <c r="F118" s="39"/>
      <c r="G118" s="39"/>
      <c r="H118" s="39"/>
    </row>
    <row r="119" spans="1:16" x14ac:dyDescent="0.2">
      <c r="A119" s="107" t="s">
        <v>766</v>
      </c>
      <c r="B119" s="23" t="s">
        <v>672</v>
      </c>
      <c r="C119" s="111" t="s">
        <v>92</v>
      </c>
      <c r="D119" s="111" t="str">
        <f>'Schedule No. 2.1'!E75</f>
        <v>NIL</v>
      </c>
      <c r="E119" s="107"/>
      <c r="F119" s="39"/>
      <c r="G119" s="39"/>
      <c r="H119" s="39"/>
      <c r="I119" s="39"/>
      <c r="J119" s="8"/>
      <c r="K119" s="8"/>
      <c r="P119" s="207"/>
    </row>
    <row r="120" spans="1:16" x14ac:dyDescent="0.2">
      <c r="A120" s="107" t="s">
        <v>767</v>
      </c>
      <c r="B120" s="23" t="s">
        <v>611</v>
      </c>
      <c r="C120" s="111" t="s">
        <v>92</v>
      </c>
      <c r="D120" s="111">
        <f>'Schedule No. 2.1'!E76</f>
        <v>1</v>
      </c>
      <c r="E120" s="107"/>
      <c r="F120" s="39"/>
      <c r="G120" s="39"/>
      <c r="H120" s="39"/>
      <c r="I120" s="39"/>
      <c r="J120" s="8"/>
      <c r="K120" s="8"/>
      <c r="P120" s="207"/>
    </row>
    <row r="121" spans="1:16" x14ac:dyDescent="0.2">
      <c r="A121" s="107" t="s">
        <v>768</v>
      </c>
      <c r="B121" s="23" t="s">
        <v>613</v>
      </c>
      <c r="C121" s="111" t="s">
        <v>92</v>
      </c>
      <c r="D121" s="111">
        <f>'Schedule No. 2.1'!E77</f>
        <v>1</v>
      </c>
      <c r="E121" s="107"/>
      <c r="F121" s="39"/>
      <c r="G121" s="39"/>
      <c r="H121" s="39"/>
      <c r="I121" s="39"/>
      <c r="J121" s="8"/>
      <c r="K121" s="8"/>
      <c r="P121" s="207"/>
    </row>
    <row r="122" spans="1:16" x14ac:dyDescent="0.2">
      <c r="A122" s="30">
        <v>3.9</v>
      </c>
      <c r="B122" s="206" t="s">
        <v>614</v>
      </c>
      <c r="C122" s="206"/>
      <c r="D122" s="206"/>
      <c r="E122" s="206"/>
      <c r="F122" s="206"/>
      <c r="G122" s="206"/>
      <c r="H122" s="206"/>
      <c r="I122" s="206"/>
      <c r="J122" s="209">
        <f>SUM(E116:E120)</f>
        <v>0</v>
      </c>
      <c r="K122" s="44"/>
      <c r="P122" s="207"/>
    </row>
    <row r="123" spans="1:16" x14ac:dyDescent="0.2">
      <c r="A123" s="107" t="s">
        <v>773</v>
      </c>
      <c r="B123" s="24" t="s">
        <v>616</v>
      </c>
      <c r="C123" s="111" t="s">
        <v>92</v>
      </c>
      <c r="D123" s="111" t="str">
        <f>'Schedule No. 2.1'!E79</f>
        <v>NIL</v>
      </c>
      <c r="E123" s="107"/>
      <c r="F123" s="206"/>
      <c r="G123" s="206"/>
      <c r="H123" s="206"/>
      <c r="I123" s="206"/>
      <c r="J123" s="209"/>
      <c r="K123" s="44"/>
      <c r="P123" s="207"/>
    </row>
    <row r="124" spans="1:16" x14ac:dyDescent="0.2">
      <c r="A124" s="107" t="s">
        <v>666</v>
      </c>
      <c r="B124" s="23" t="s">
        <v>667</v>
      </c>
      <c r="C124" s="111" t="s">
        <v>92</v>
      </c>
      <c r="D124" s="111" t="str">
        <f>'Schedule No. 2.1'!E80</f>
        <v>NIL</v>
      </c>
      <c r="E124" s="107"/>
      <c r="F124" s="39"/>
      <c r="G124" s="39"/>
      <c r="H124" s="39"/>
    </row>
    <row r="125" spans="1:16" x14ac:dyDescent="0.2">
      <c r="A125" s="107" t="s">
        <v>668</v>
      </c>
      <c r="B125" s="23" t="s">
        <v>669</v>
      </c>
      <c r="C125" s="111" t="s">
        <v>92</v>
      </c>
      <c r="D125" s="111" t="str">
        <f>'Schedule No. 2.1'!E81</f>
        <v>NIL</v>
      </c>
      <c r="E125" s="107"/>
      <c r="F125" s="39"/>
      <c r="G125" s="39"/>
      <c r="H125" s="39"/>
    </row>
    <row r="126" spans="1:16" x14ac:dyDescent="0.2">
      <c r="A126" s="107" t="s">
        <v>670</v>
      </c>
      <c r="B126" s="23" t="s">
        <v>671</v>
      </c>
      <c r="C126" s="111" t="s">
        <v>92</v>
      </c>
      <c r="D126" s="111" t="str">
        <f>'Schedule No. 2.1'!E82</f>
        <v>NIL</v>
      </c>
      <c r="E126" s="107"/>
      <c r="F126" s="39"/>
      <c r="G126" s="39"/>
      <c r="H126" s="39"/>
      <c r="I126" s="39"/>
      <c r="J126" s="8"/>
      <c r="K126" s="8"/>
      <c r="P126" s="207"/>
    </row>
    <row r="127" spans="1:16" x14ac:dyDescent="0.2">
      <c r="A127" s="107" t="s">
        <v>774</v>
      </c>
      <c r="B127" s="23" t="s">
        <v>618</v>
      </c>
      <c r="C127" s="111" t="s">
        <v>92</v>
      </c>
      <c r="D127" s="111">
        <f>'Schedule No. 2.1'!E83</f>
        <v>1</v>
      </c>
      <c r="E127" s="107"/>
      <c r="F127" s="39"/>
      <c r="G127" s="39"/>
      <c r="H127" s="39"/>
      <c r="I127" s="39"/>
      <c r="J127" s="8"/>
      <c r="K127" s="8"/>
      <c r="P127" s="207"/>
    </row>
    <row r="128" spans="1:16" x14ac:dyDescent="0.2">
      <c r="A128" s="107" t="s">
        <v>791</v>
      </c>
      <c r="B128" s="23" t="s">
        <v>619</v>
      </c>
      <c r="C128" s="111" t="s">
        <v>92</v>
      </c>
      <c r="D128" s="111">
        <f>'Schedule No. 2.1'!E84</f>
        <v>1</v>
      </c>
      <c r="E128" s="107"/>
      <c r="F128" s="39"/>
      <c r="G128" s="39"/>
      <c r="H128" s="39"/>
      <c r="I128" s="39"/>
      <c r="J128" s="8">
        <f>SUM(E123:E128)</f>
        <v>0</v>
      </c>
      <c r="K128" s="8"/>
      <c r="P128" s="207"/>
    </row>
    <row r="129" spans="1:10" ht="23.25" customHeight="1" x14ac:dyDescent="0.2">
      <c r="A129" s="230" t="s">
        <v>775</v>
      </c>
      <c r="B129" s="23" t="s">
        <v>357</v>
      </c>
      <c r="C129" s="111" t="str">
        <f>'Schedule No. 3.1'!D72</f>
        <v>per set of three</v>
      </c>
      <c r="D129" s="111">
        <f>'Schedule No. 2.1'!E85</f>
        <v>3</v>
      </c>
      <c r="E129" s="80"/>
      <c r="F129" s="80"/>
      <c r="G129" s="80"/>
      <c r="H129" s="80"/>
      <c r="I129">
        <f>SUM(D129:D129)</f>
        <v>3</v>
      </c>
    </row>
    <row r="130" spans="1:10" x14ac:dyDescent="0.2">
      <c r="A130" s="30">
        <v>3.11</v>
      </c>
      <c r="B130" s="106" t="s">
        <v>686</v>
      </c>
      <c r="C130" s="111"/>
      <c r="D130" s="111"/>
      <c r="E130" s="80"/>
      <c r="F130" s="80"/>
      <c r="G130" s="80"/>
      <c r="H130" s="80"/>
    </row>
    <row r="131" spans="1:10" x14ac:dyDescent="0.2">
      <c r="A131" s="111" t="s">
        <v>782</v>
      </c>
      <c r="B131" s="23" t="s">
        <v>253</v>
      </c>
      <c r="C131" s="111" t="s">
        <v>687</v>
      </c>
      <c r="D131" s="111">
        <v>5</v>
      </c>
      <c r="E131" s="80"/>
      <c r="F131" s="80"/>
      <c r="G131" s="80"/>
      <c r="H131" s="80"/>
    </row>
    <row r="132" spans="1:10" ht="23.25" customHeight="1" x14ac:dyDescent="0.2">
      <c r="A132" s="230">
        <v>3.11</v>
      </c>
      <c r="B132" s="106" t="s">
        <v>685</v>
      </c>
      <c r="C132" s="111"/>
      <c r="D132" s="111"/>
      <c r="E132" s="80"/>
      <c r="F132" s="80"/>
      <c r="G132" s="80"/>
      <c r="H132" s="80"/>
    </row>
    <row r="133" spans="1:10" ht="33.5" customHeight="1" x14ac:dyDescent="0.2">
      <c r="A133" s="230" t="s">
        <v>782</v>
      </c>
      <c r="B133" s="23" t="s">
        <v>682</v>
      </c>
      <c r="C133" s="111" t="s">
        <v>51</v>
      </c>
      <c r="D133" s="111">
        <v>1</v>
      </c>
      <c r="E133" s="80"/>
      <c r="F133" s="80"/>
      <c r="G133" s="80"/>
      <c r="H133" s="80"/>
    </row>
    <row r="134" spans="1:10" ht="30" customHeight="1" x14ac:dyDescent="0.2">
      <c r="A134" s="230" t="s">
        <v>783</v>
      </c>
      <c r="B134" s="23" t="s">
        <v>683</v>
      </c>
      <c r="C134" s="111" t="s">
        <v>51</v>
      </c>
      <c r="D134" s="111">
        <v>1</v>
      </c>
      <c r="E134" s="80"/>
      <c r="F134" s="80"/>
      <c r="G134" s="80"/>
      <c r="H134" s="80"/>
    </row>
    <row r="135" spans="1:10" ht="23.25" customHeight="1" x14ac:dyDescent="0.2">
      <c r="A135" s="230" t="s">
        <v>784</v>
      </c>
      <c r="B135" s="23" t="s">
        <v>684</v>
      </c>
      <c r="C135" s="111" t="s">
        <v>51</v>
      </c>
      <c r="D135" s="111">
        <v>1</v>
      </c>
      <c r="E135" s="80"/>
      <c r="F135" s="80"/>
      <c r="G135" s="80"/>
      <c r="H135" s="80"/>
    </row>
    <row r="136" spans="1:10" x14ac:dyDescent="0.2">
      <c r="A136" s="112">
        <v>4</v>
      </c>
      <c r="B136" s="106" t="s">
        <v>106</v>
      </c>
      <c r="C136" s="112"/>
      <c r="D136" s="111"/>
      <c r="E136" s="80"/>
      <c r="F136" s="80"/>
      <c r="G136" s="80"/>
      <c r="H136" s="80"/>
      <c r="I136">
        <f>SUM(I54:I90)</f>
        <v>14</v>
      </c>
      <c r="J136">
        <f>I136</f>
        <v>14</v>
      </c>
    </row>
    <row r="137" spans="1:10" ht="21" customHeight="1" x14ac:dyDescent="0.2">
      <c r="A137" s="112"/>
      <c r="B137" s="106" t="s">
        <v>204</v>
      </c>
      <c r="C137" s="112"/>
      <c r="D137" s="111"/>
      <c r="E137" s="80"/>
      <c r="F137" s="80"/>
      <c r="G137" s="80"/>
      <c r="H137" s="80"/>
    </row>
    <row r="138" spans="1:10" ht="31.25" customHeight="1" x14ac:dyDescent="0.2">
      <c r="A138" s="112">
        <v>4.0999999999999996</v>
      </c>
      <c r="B138" s="314" t="s">
        <v>107</v>
      </c>
      <c r="C138" s="315"/>
      <c r="D138" s="315"/>
      <c r="E138" s="315"/>
      <c r="F138" s="315"/>
      <c r="G138" s="315"/>
      <c r="H138" s="316"/>
    </row>
    <row r="139" spans="1:10" ht="16" x14ac:dyDescent="0.2">
      <c r="A139" s="111" t="s">
        <v>97</v>
      </c>
      <c r="B139" s="119" t="s">
        <v>108</v>
      </c>
      <c r="C139" s="23" t="s">
        <v>109</v>
      </c>
      <c r="D139" s="111">
        <v>3</v>
      </c>
      <c r="E139" s="80"/>
      <c r="F139" s="80"/>
      <c r="G139" s="80"/>
      <c r="H139" s="80"/>
    </row>
    <row r="140" spans="1:10" ht="16" x14ac:dyDescent="0.2">
      <c r="A140" s="111" t="s">
        <v>99</v>
      </c>
      <c r="B140" s="119" t="s">
        <v>110</v>
      </c>
      <c r="C140" s="23" t="s">
        <v>109</v>
      </c>
      <c r="D140" s="111">
        <v>3</v>
      </c>
      <c r="E140" s="80"/>
      <c r="F140" s="80"/>
      <c r="G140" s="80"/>
      <c r="H140" s="80"/>
    </row>
    <row r="141" spans="1:10" ht="16" x14ac:dyDescent="0.2">
      <c r="A141" s="118" t="s">
        <v>101</v>
      </c>
      <c r="B141" s="119" t="s">
        <v>111</v>
      </c>
      <c r="C141" s="23" t="s">
        <v>109</v>
      </c>
      <c r="D141" s="111">
        <f>J136</f>
        <v>14</v>
      </c>
      <c r="E141" s="80"/>
      <c r="F141" s="80"/>
      <c r="G141" s="80"/>
      <c r="H141" s="80"/>
      <c r="J141" t="s">
        <v>331</v>
      </c>
    </row>
    <row r="142" spans="1:10" ht="17" customHeight="1" x14ac:dyDescent="0.2">
      <c r="A142" s="112">
        <v>5</v>
      </c>
      <c r="B142" s="362" t="s">
        <v>340</v>
      </c>
      <c r="C142" s="362"/>
      <c r="D142" s="362"/>
      <c r="E142" s="362"/>
      <c r="F142" s="362"/>
      <c r="G142" s="113"/>
      <c r="H142" s="113"/>
    </row>
    <row r="143" spans="1:10" ht="14" customHeight="1" x14ac:dyDescent="0.2">
      <c r="A143" s="112">
        <v>5.0999999999999996</v>
      </c>
      <c r="B143" s="106" t="s">
        <v>204</v>
      </c>
      <c r="C143" s="106"/>
      <c r="D143" s="106"/>
      <c r="E143" s="106"/>
      <c r="F143" s="106"/>
      <c r="G143" s="113"/>
      <c r="H143" s="113"/>
    </row>
    <row r="144" spans="1:10" ht="63" customHeight="1" x14ac:dyDescent="0.2">
      <c r="A144" s="111" t="s">
        <v>272</v>
      </c>
      <c r="B144" s="23" t="s">
        <v>503</v>
      </c>
      <c r="C144" s="111" t="s">
        <v>77</v>
      </c>
      <c r="D144" s="111">
        <f>'Schedule No. 2.1'!E91</f>
        <v>4.88</v>
      </c>
      <c r="E144" s="80"/>
      <c r="F144" s="80"/>
      <c r="G144" s="80"/>
      <c r="H144" s="80"/>
    </row>
    <row r="145" spans="1:8" ht="48.5" customHeight="1" x14ac:dyDescent="0.2">
      <c r="A145" s="111" t="s">
        <v>273</v>
      </c>
      <c r="B145" s="23" t="s">
        <v>295</v>
      </c>
      <c r="C145" s="111" t="s">
        <v>77</v>
      </c>
      <c r="D145" s="111">
        <f>'Schedule No. 2.1'!E92</f>
        <v>4.88</v>
      </c>
      <c r="E145" s="80"/>
      <c r="F145" s="80"/>
      <c r="G145" s="80"/>
      <c r="H145" s="80"/>
    </row>
    <row r="146" spans="1:8" ht="38.25" customHeight="1" x14ac:dyDescent="0.2">
      <c r="A146" s="111" t="s">
        <v>274</v>
      </c>
      <c r="B146" s="23" t="s">
        <v>296</v>
      </c>
      <c r="C146" s="111" t="s">
        <v>77</v>
      </c>
      <c r="D146" s="111">
        <f>'Schedule No. 2.1'!E93</f>
        <v>4.88</v>
      </c>
      <c r="E146" s="80"/>
      <c r="F146" s="80"/>
      <c r="G146" s="80"/>
      <c r="H146" s="80"/>
    </row>
    <row r="147" spans="1:8" x14ac:dyDescent="0.2">
      <c r="A147" s="112">
        <v>6</v>
      </c>
      <c r="B147" s="113" t="s">
        <v>78</v>
      </c>
      <c r="C147" s="113"/>
      <c r="D147" s="112"/>
      <c r="E147" s="113"/>
      <c r="F147" s="113"/>
      <c r="G147" s="113"/>
      <c r="H147" s="113"/>
    </row>
    <row r="148" spans="1:8" ht="25.25" customHeight="1" x14ac:dyDescent="0.2">
      <c r="A148" s="112">
        <v>6.1</v>
      </c>
      <c r="B148" s="23" t="s">
        <v>79</v>
      </c>
      <c r="C148" s="111" t="s">
        <v>80</v>
      </c>
      <c r="D148" s="111">
        <v>1</v>
      </c>
      <c r="E148" s="80"/>
      <c r="F148" s="80"/>
      <c r="G148" s="80"/>
      <c r="H148" s="80"/>
    </row>
    <row r="149" spans="1:8" x14ac:dyDescent="0.2">
      <c r="A149" s="112">
        <v>7</v>
      </c>
      <c r="B149" s="113" t="s">
        <v>81</v>
      </c>
      <c r="C149" s="113"/>
      <c r="D149" s="112"/>
      <c r="E149" s="113"/>
      <c r="F149" s="113"/>
      <c r="G149" s="113"/>
      <c r="H149" s="113"/>
    </row>
    <row r="150" spans="1:8" x14ac:dyDescent="0.2">
      <c r="A150" s="112">
        <v>7.1</v>
      </c>
      <c r="B150" s="23" t="s">
        <v>82</v>
      </c>
      <c r="C150" s="23" t="s">
        <v>80</v>
      </c>
      <c r="D150" s="111">
        <v>1</v>
      </c>
      <c r="E150" s="80"/>
      <c r="F150" s="80"/>
      <c r="G150" s="80"/>
      <c r="H150" s="80"/>
    </row>
    <row r="151" spans="1:8" x14ac:dyDescent="0.2">
      <c r="A151" s="112">
        <v>7.1999999999999993</v>
      </c>
      <c r="B151" s="23" t="s">
        <v>83</v>
      </c>
      <c r="C151" s="23" t="s">
        <v>80</v>
      </c>
      <c r="D151" s="111">
        <v>1</v>
      </c>
      <c r="E151" s="80"/>
      <c r="F151" s="80"/>
      <c r="G151" s="80"/>
      <c r="H151" s="80"/>
    </row>
    <row r="152" spans="1:8" x14ac:dyDescent="0.2">
      <c r="A152" s="112">
        <v>7.3</v>
      </c>
      <c r="B152" s="23" t="s">
        <v>84</v>
      </c>
      <c r="C152" s="23" t="s">
        <v>80</v>
      </c>
      <c r="D152" s="111">
        <v>1</v>
      </c>
      <c r="E152" s="80"/>
      <c r="F152" s="80"/>
      <c r="G152" s="80"/>
      <c r="H152" s="80"/>
    </row>
    <row r="153" spans="1:8" x14ac:dyDescent="0.2">
      <c r="A153" s="112">
        <v>7.3999999999999995</v>
      </c>
      <c r="B153" s="23" t="s">
        <v>364</v>
      </c>
      <c r="C153" s="23" t="s">
        <v>80</v>
      </c>
      <c r="D153" s="111">
        <v>1</v>
      </c>
      <c r="E153" s="80"/>
      <c r="F153" s="80"/>
      <c r="G153" s="80"/>
      <c r="H153" s="80"/>
    </row>
    <row r="154" spans="1:8" x14ac:dyDescent="0.2">
      <c r="A154" s="112">
        <v>7.5</v>
      </c>
      <c r="B154" s="23" t="s">
        <v>153</v>
      </c>
      <c r="C154" s="23" t="s">
        <v>169</v>
      </c>
      <c r="D154" s="111">
        <v>2</v>
      </c>
      <c r="E154" s="80"/>
      <c r="F154" s="80"/>
      <c r="G154" s="80"/>
      <c r="H154" s="80"/>
    </row>
    <row r="155" spans="1:8" x14ac:dyDescent="0.2">
      <c r="A155" s="112">
        <v>7.6</v>
      </c>
      <c r="B155" s="23" t="s">
        <v>154</v>
      </c>
      <c r="C155" s="23" t="s">
        <v>169</v>
      </c>
      <c r="D155" s="111">
        <v>2</v>
      </c>
      <c r="E155" s="80"/>
      <c r="F155" s="80"/>
      <c r="G155" s="80"/>
      <c r="H155" s="80"/>
    </row>
    <row r="156" spans="1:8" ht="27" customHeight="1" x14ac:dyDescent="0.2">
      <c r="A156" s="112">
        <v>7.6999999999999993</v>
      </c>
      <c r="B156" s="23" t="s">
        <v>155</v>
      </c>
      <c r="C156" s="23" t="s">
        <v>170</v>
      </c>
      <c r="D156" s="111">
        <v>50</v>
      </c>
      <c r="E156" s="80"/>
      <c r="F156" s="80"/>
      <c r="G156" s="80"/>
      <c r="H156" s="80"/>
    </row>
    <row r="157" spans="1:8" ht="29" customHeight="1" x14ac:dyDescent="0.2">
      <c r="A157" s="112">
        <v>7.8</v>
      </c>
      <c r="B157" s="23" t="s">
        <v>156</v>
      </c>
      <c r="C157" s="23"/>
      <c r="D157" s="111"/>
      <c r="E157" s="80"/>
      <c r="F157" s="80"/>
      <c r="G157" s="80"/>
      <c r="H157" s="80"/>
    </row>
    <row r="158" spans="1:8" x14ac:dyDescent="0.2">
      <c r="A158" s="111" t="s">
        <v>97</v>
      </c>
      <c r="B158" s="23" t="s">
        <v>157</v>
      </c>
      <c r="C158" s="111" t="s">
        <v>171</v>
      </c>
      <c r="D158" s="111">
        <v>200</v>
      </c>
      <c r="E158" s="80" t="s">
        <v>331</v>
      </c>
      <c r="F158" s="80"/>
      <c r="G158" s="80"/>
      <c r="H158" s="80"/>
    </row>
    <row r="159" spans="1:8" x14ac:dyDescent="0.2">
      <c r="A159" s="111" t="s">
        <v>99</v>
      </c>
      <c r="B159" s="23" t="s">
        <v>158</v>
      </c>
      <c r="C159" s="111" t="s">
        <v>171</v>
      </c>
      <c r="D159" s="111">
        <v>200</v>
      </c>
      <c r="E159" s="80" t="s">
        <v>331</v>
      </c>
      <c r="F159" s="80"/>
      <c r="G159" s="80"/>
      <c r="H159" s="80"/>
    </row>
    <row r="160" spans="1:8" x14ac:dyDescent="0.2">
      <c r="A160" s="111" t="s">
        <v>101</v>
      </c>
      <c r="B160" s="23" t="s">
        <v>159</v>
      </c>
      <c r="C160" s="111" t="s">
        <v>172</v>
      </c>
      <c r="D160" s="111">
        <v>1200</v>
      </c>
      <c r="E160" s="80" t="s">
        <v>331</v>
      </c>
      <c r="F160" s="80"/>
      <c r="G160" s="80"/>
      <c r="H160" s="80"/>
    </row>
    <row r="161" spans="1:8" x14ac:dyDescent="0.2">
      <c r="A161" s="111" t="s">
        <v>104</v>
      </c>
      <c r="B161" s="23" t="s">
        <v>160</v>
      </c>
      <c r="C161" s="111" t="s">
        <v>171</v>
      </c>
      <c r="D161" s="111">
        <v>100</v>
      </c>
      <c r="E161" s="80" t="s">
        <v>331</v>
      </c>
      <c r="F161" s="80"/>
      <c r="G161" s="80"/>
      <c r="H161" s="80"/>
    </row>
    <row r="162" spans="1:8" x14ac:dyDescent="0.2">
      <c r="A162" s="111" t="s">
        <v>105</v>
      </c>
      <c r="B162" s="23" t="s">
        <v>161</v>
      </c>
      <c r="C162" s="111" t="s">
        <v>173</v>
      </c>
      <c r="D162" s="111">
        <v>100</v>
      </c>
      <c r="E162" s="80" t="s">
        <v>331</v>
      </c>
      <c r="F162" s="80"/>
      <c r="G162" s="80"/>
      <c r="H162" s="80"/>
    </row>
    <row r="163" spans="1:8" x14ac:dyDescent="0.2">
      <c r="A163" s="111" t="s">
        <v>162</v>
      </c>
      <c r="B163" s="23" t="s">
        <v>163</v>
      </c>
      <c r="C163" s="111" t="s">
        <v>173</v>
      </c>
      <c r="D163" s="111">
        <v>100</v>
      </c>
      <c r="E163" s="80" t="s">
        <v>331</v>
      </c>
      <c r="F163" s="80"/>
      <c r="G163" s="80"/>
      <c r="H163" s="80"/>
    </row>
    <row r="164" spans="1:8" x14ac:dyDescent="0.2">
      <c r="A164" s="111" t="s">
        <v>164</v>
      </c>
      <c r="B164" s="23" t="s">
        <v>165</v>
      </c>
      <c r="C164" s="111" t="s">
        <v>173</v>
      </c>
      <c r="D164" s="111">
        <v>100</v>
      </c>
      <c r="E164" s="80" t="s">
        <v>331</v>
      </c>
      <c r="F164" s="80"/>
      <c r="G164" s="80"/>
      <c r="H164" s="80"/>
    </row>
    <row r="165" spans="1:8" x14ac:dyDescent="0.2">
      <c r="A165" s="111" t="s">
        <v>166</v>
      </c>
      <c r="B165" s="23" t="s">
        <v>167</v>
      </c>
      <c r="C165" s="111" t="s">
        <v>171</v>
      </c>
      <c r="D165" s="111">
        <v>225</v>
      </c>
      <c r="E165" s="80" t="s">
        <v>331</v>
      </c>
      <c r="F165" s="80"/>
      <c r="G165" s="80"/>
      <c r="H165" s="80"/>
    </row>
    <row r="166" spans="1:8" x14ac:dyDescent="0.2">
      <c r="A166" s="112">
        <v>7.9</v>
      </c>
      <c r="B166" s="23" t="s">
        <v>85</v>
      </c>
      <c r="C166" s="23" t="s">
        <v>80</v>
      </c>
      <c r="D166" s="111">
        <v>1</v>
      </c>
      <c r="E166" s="80"/>
      <c r="F166" s="80"/>
      <c r="G166" s="80"/>
      <c r="H166" s="80"/>
    </row>
    <row r="167" spans="1:8" x14ac:dyDescent="0.2">
      <c r="A167" s="184">
        <v>7.1</v>
      </c>
      <c r="B167" s="23" t="s">
        <v>564</v>
      </c>
      <c r="C167" s="23" t="s">
        <v>80</v>
      </c>
      <c r="D167" s="111">
        <v>1</v>
      </c>
      <c r="E167" s="80"/>
      <c r="F167" s="80"/>
      <c r="G167" s="80"/>
      <c r="H167" s="80"/>
    </row>
    <row r="168" spans="1:8" ht="26.25" customHeight="1" x14ac:dyDescent="0.2">
      <c r="A168" s="112">
        <v>7.11</v>
      </c>
      <c r="B168" s="23" t="s">
        <v>305</v>
      </c>
      <c r="C168" s="23" t="s">
        <v>80</v>
      </c>
      <c r="D168" s="120">
        <v>1</v>
      </c>
      <c r="E168" s="80"/>
      <c r="F168" s="168"/>
      <c r="G168" s="169"/>
      <c r="H168" s="170"/>
    </row>
    <row r="169" spans="1:8" ht="26.25" customHeight="1" x14ac:dyDescent="0.2">
      <c r="A169" s="112">
        <v>7.12</v>
      </c>
      <c r="B169" s="23" t="s">
        <v>534</v>
      </c>
      <c r="C169" s="23" t="s">
        <v>80</v>
      </c>
      <c r="D169" s="120">
        <v>1</v>
      </c>
      <c r="E169" s="171">
        <v>80028000</v>
      </c>
      <c r="F169" s="168"/>
      <c r="G169" s="169">
        <f>D169*E169</f>
        <v>80028000</v>
      </c>
      <c r="H169" s="170"/>
    </row>
    <row r="170" spans="1:8" ht="26.25" customHeight="1" x14ac:dyDescent="0.2">
      <c r="A170" s="112">
        <v>7.13</v>
      </c>
      <c r="B170" s="23" t="s">
        <v>535</v>
      </c>
      <c r="C170" s="23" t="s">
        <v>80</v>
      </c>
      <c r="D170" s="120">
        <v>1</v>
      </c>
      <c r="E170" s="169">
        <v>3752000</v>
      </c>
      <c r="F170" s="168"/>
      <c r="G170" s="169">
        <f>D170*E170</f>
        <v>3752000</v>
      </c>
      <c r="H170" s="170"/>
    </row>
    <row r="171" spans="1:8" x14ac:dyDescent="0.2">
      <c r="A171" s="417" t="s">
        <v>188</v>
      </c>
      <c r="B171" s="417"/>
      <c r="C171" s="417"/>
      <c r="D171" s="417"/>
      <c r="E171" s="121"/>
      <c r="F171" s="121"/>
      <c r="G171" s="122"/>
      <c r="H171" s="123"/>
    </row>
    <row r="172" spans="1:8" ht="27" x14ac:dyDescent="0.2">
      <c r="A172" s="30">
        <v>8</v>
      </c>
      <c r="B172" s="43" t="s">
        <v>339</v>
      </c>
      <c r="C172" s="2"/>
      <c r="D172" s="2"/>
      <c r="E172" s="2"/>
      <c r="F172" s="2"/>
      <c r="G172" s="2"/>
      <c r="H172" s="2"/>
    </row>
    <row r="173" spans="1:8" ht="16" thickBot="1" x14ac:dyDescent="0.25"/>
    <row r="174" spans="1:8" x14ac:dyDescent="0.2">
      <c r="G174" s="13"/>
      <c r="H174" s="14"/>
    </row>
    <row r="175" spans="1:8" x14ac:dyDescent="0.2">
      <c r="G175" s="15" t="s">
        <v>181</v>
      </c>
      <c r="H175" s="16"/>
    </row>
    <row r="176" spans="1:8" x14ac:dyDescent="0.2">
      <c r="G176" s="17"/>
      <c r="H176" s="18"/>
    </row>
    <row r="177" spans="1:8" x14ac:dyDescent="0.2">
      <c r="G177" s="15" t="s">
        <v>182</v>
      </c>
      <c r="H177" s="16"/>
    </row>
    <row r="178" spans="1:8" ht="16" thickBot="1" x14ac:dyDescent="0.25">
      <c r="G178" s="19"/>
      <c r="H178" s="20"/>
    </row>
    <row r="179" spans="1:8" x14ac:dyDescent="0.2">
      <c r="A179" s="397" t="s">
        <v>168</v>
      </c>
      <c r="B179" s="397"/>
      <c r="C179" s="397"/>
      <c r="D179" s="397"/>
      <c r="E179" s="397"/>
      <c r="F179" s="397"/>
      <c r="G179" s="397"/>
      <c r="H179" s="397"/>
    </row>
    <row r="180" spans="1:8" x14ac:dyDescent="0.2">
      <c r="A180" s="395" t="s">
        <v>178</v>
      </c>
      <c r="B180" s="395"/>
      <c r="C180" s="395"/>
      <c r="D180" s="395"/>
      <c r="E180" s="395"/>
      <c r="F180" s="395"/>
      <c r="G180" s="395"/>
      <c r="H180" s="395"/>
    </row>
    <row r="181" spans="1:8" x14ac:dyDescent="0.2">
      <c r="A181" s="395" t="s">
        <v>180</v>
      </c>
      <c r="B181" s="395"/>
      <c r="C181" s="395"/>
      <c r="D181" s="395"/>
      <c r="E181" s="395"/>
      <c r="F181" s="395"/>
      <c r="G181" s="395"/>
      <c r="H181" s="395"/>
    </row>
    <row r="182" spans="1:8" ht="31.5" customHeight="1" x14ac:dyDescent="0.2">
      <c r="A182" s="395" t="s">
        <v>197</v>
      </c>
      <c r="B182" s="395"/>
      <c r="C182" s="395"/>
      <c r="D182" s="395"/>
      <c r="E182" s="395"/>
      <c r="F182" s="395"/>
      <c r="G182" s="395"/>
      <c r="H182" s="395"/>
    </row>
  </sheetData>
  <mergeCells count="34">
    <mergeCell ref="A171:D171"/>
    <mergeCell ref="A179:H179"/>
    <mergeCell ref="A180:H180"/>
    <mergeCell ref="A181:H181"/>
    <mergeCell ref="A182:H182"/>
    <mergeCell ref="B138:H138"/>
    <mergeCell ref="A8:H8"/>
    <mergeCell ref="B9:F9"/>
    <mergeCell ref="B10:F10"/>
    <mergeCell ref="A11:A12"/>
    <mergeCell ref="B142:F142"/>
    <mergeCell ref="H11:H12"/>
    <mergeCell ref="B13:F13"/>
    <mergeCell ref="B18:H18"/>
    <mergeCell ref="B19:F19"/>
    <mergeCell ref="B24:F24"/>
    <mergeCell ref="B28:F28"/>
    <mergeCell ref="B11:B12"/>
    <mergeCell ref="C11:C12"/>
    <mergeCell ref="D11:D12"/>
    <mergeCell ref="E11:E12"/>
    <mergeCell ref="F11:F12"/>
    <mergeCell ref="G11:G12"/>
    <mergeCell ref="B32:F32"/>
    <mergeCell ref="B52:H52"/>
    <mergeCell ref="B53:F53"/>
    <mergeCell ref="A1:H2"/>
    <mergeCell ref="A4:A6"/>
    <mergeCell ref="B4:B6"/>
    <mergeCell ref="C4:C6"/>
    <mergeCell ref="D4:D6"/>
    <mergeCell ref="E4:F5"/>
    <mergeCell ref="G4:H5"/>
    <mergeCell ref="A3:H3"/>
  </mergeCells>
  <phoneticPr fontId="23" type="noConversion"/>
  <printOptions horizontalCentered="1"/>
  <pageMargins left="0.75" right="0.25" top="1" bottom="0.75" header="0.7" footer="0.3"/>
  <pageSetup paperSize="9" scale="70" fitToHeight="0" orientation="landscape" horizontalDpi="4294967293" r:id="rId1"/>
  <headerFooter>
    <oddFooter>&amp;C&amp;"Calibri,Regular"&amp;K0000004B-&amp;P</oddFooter>
  </headerFooter>
  <rowBreaks count="5" manualBreakCount="5">
    <brk id="34" max="7" man="1"/>
    <brk id="57" max="7" man="1"/>
    <brk id="82" max="7" man="1"/>
    <brk id="141" max="7" man="1"/>
    <brk id="155" max="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184"/>
  <sheetViews>
    <sheetView topLeftCell="A49" zoomScale="110" zoomScaleNormal="110" zoomScaleSheetLayoutView="100" workbookViewId="0">
      <selection activeCell="D32" sqref="D32"/>
    </sheetView>
  </sheetViews>
  <sheetFormatPr baseColWidth="10" defaultColWidth="8.6640625" defaultRowHeight="15" x14ac:dyDescent="0.2"/>
  <cols>
    <col min="2" max="2" width="66.5" customWidth="1"/>
    <col min="4" max="4" width="8.6640625" style="46"/>
    <col min="5" max="5" width="16" bestFit="1" customWidth="1"/>
    <col min="6" max="6" width="14.83203125" customWidth="1"/>
    <col min="7" max="7" width="18.33203125" customWidth="1"/>
    <col min="8" max="8" width="15.5" customWidth="1"/>
  </cols>
  <sheetData>
    <row r="1" spans="1:9" ht="15" customHeight="1" x14ac:dyDescent="0.2">
      <c r="A1" s="401" t="s">
        <v>849</v>
      </c>
      <c r="B1" s="402"/>
      <c r="C1" s="402"/>
      <c r="D1" s="402"/>
      <c r="E1" s="402"/>
      <c r="F1" s="402"/>
      <c r="G1" s="402"/>
      <c r="H1" s="403"/>
      <c r="I1" s="76"/>
    </row>
    <row r="2" spans="1:9" ht="29.5" customHeight="1" x14ac:dyDescent="0.2">
      <c r="A2" s="404"/>
      <c r="B2" s="418"/>
      <c r="C2" s="418"/>
      <c r="D2" s="418"/>
      <c r="E2" s="418"/>
      <c r="F2" s="418"/>
      <c r="G2" s="418"/>
      <c r="H2" s="419"/>
      <c r="I2" s="76"/>
    </row>
    <row r="3" spans="1:9" ht="15" customHeight="1" x14ac:dyDescent="0.2">
      <c r="A3" s="420" t="s">
        <v>694</v>
      </c>
      <c r="B3" s="420"/>
      <c r="C3" s="420"/>
      <c r="D3" s="420"/>
      <c r="E3" s="420"/>
      <c r="F3" s="420"/>
      <c r="G3" s="420"/>
      <c r="H3" s="420"/>
      <c r="I3" s="76"/>
    </row>
    <row r="4" spans="1:9" x14ac:dyDescent="0.2">
      <c r="A4" s="421" t="s">
        <v>0</v>
      </c>
      <c r="B4" s="421" t="s">
        <v>1</v>
      </c>
      <c r="C4" s="421" t="s">
        <v>2</v>
      </c>
      <c r="D4" s="421" t="s">
        <v>3</v>
      </c>
      <c r="E4" s="421" t="s">
        <v>561</v>
      </c>
      <c r="F4" s="421"/>
      <c r="G4" s="421" t="s">
        <v>562</v>
      </c>
      <c r="H4" s="421"/>
    </row>
    <row r="5" spans="1:9" x14ac:dyDescent="0.2">
      <c r="A5" s="421"/>
      <c r="B5" s="421"/>
      <c r="C5" s="421"/>
      <c r="D5" s="421"/>
      <c r="E5" s="421"/>
      <c r="F5" s="421"/>
      <c r="G5" s="421"/>
      <c r="H5" s="421"/>
    </row>
    <row r="6" spans="1:9" ht="34.5" customHeight="1" x14ac:dyDescent="0.2">
      <c r="A6" s="421"/>
      <c r="B6" s="421"/>
      <c r="C6" s="421"/>
      <c r="D6" s="421"/>
      <c r="E6" s="124" t="s">
        <v>560</v>
      </c>
      <c r="F6" s="124" t="s">
        <v>7</v>
      </c>
      <c r="G6" s="125" t="s">
        <v>560</v>
      </c>
      <c r="H6" s="124" t="s">
        <v>346</v>
      </c>
    </row>
    <row r="7" spans="1:9" x14ac:dyDescent="0.2">
      <c r="A7" s="124">
        <v>1</v>
      </c>
      <c r="B7" s="124">
        <v>2</v>
      </c>
      <c r="C7" s="124">
        <v>3</v>
      </c>
      <c r="D7" s="124">
        <v>4</v>
      </c>
      <c r="E7" s="124">
        <v>5</v>
      </c>
      <c r="F7" s="124">
        <v>6</v>
      </c>
      <c r="G7" s="125" t="s">
        <v>60</v>
      </c>
      <c r="H7" s="126" t="s">
        <v>61</v>
      </c>
    </row>
    <row r="8" spans="1:9" x14ac:dyDescent="0.2">
      <c r="A8" s="423" t="s">
        <v>833</v>
      </c>
      <c r="B8" s="424"/>
      <c r="C8" s="424"/>
      <c r="D8" s="424"/>
      <c r="E8" s="424"/>
      <c r="F8" s="424"/>
      <c r="G8" s="424"/>
      <c r="H8" s="425"/>
    </row>
    <row r="9" spans="1:9" x14ac:dyDescent="0.2">
      <c r="A9" s="124">
        <v>1</v>
      </c>
      <c r="B9" s="422" t="s">
        <v>70</v>
      </c>
      <c r="C9" s="422"/>
      <c r="D9" s="422"/>
      <c r="E9" s="422"/>
      <c r="F9" s="422"/>
      <c r="G9" s="127"/>
      <c r="H9" s="127"/>
    </row>
    <row r="10" spans="1:9" x14ac:dyDescent="0.2">
      <c r="A10" s="124">
        <v>1.1000000000000001</v>
      </c>
      <c r="B10" s="422" t="s">
        <v>71</v>
      </c>
      <c r="C10" s="422"/>
      <c r="D10" s="422"/>
      <c r="E10" s="422"/>
      <c r="F10" s="422"/>
      <c r="G10" s="127"/>
      <c r="H10" s="127"/>
    </row>
    <row r="11" spans="1:9" x14ac:dyDescent="0.2">
      <c r="A11" s="426" t="s">
        <v>9</v>
      </c>
      <c r="B11" s="427" t="s">
        <v>72</v>
      </c>
      <c r="C11" s="426" t="s">
        <v>353</v>
      </c>
      <c r="D11" s="426">
        <v>65</v>
      </c>
      <c r="E11" s="428"/>
      <c r="F11" s="428"/>
      <c r="G11" s="428"/>
      <c r="H11" s="428"/>
    </row>
    <row r="12" spans="1:9" ht="25.5" customHeight="1" x14ac:dyDescent="0.2">
      <c r="A12" s="426"/>
      <c r="B12" s="427"/>
      <c r="C12" s="426"/>
      <c r="D12" s="426"/>
      <c r="E12" s="428"/>
      <c r="F12" s="428"/>
      <c r="G12" s="428"/>
      <c r="H12" s="428"/>
    </row>
    <row r="13" spans="1:9" x14ac:dyDescent="0.2">
      <c r="A13" s="124">
        <v>1.2</v>
      </c>
      <c r="B13" s="422" t="s">
        <v>73</v>
      </c>
      <c r="C13" s="422"/>
      <c r="D13" s="422"/>
      <c r="E13" s="422"/>
      <c r="F13" s="422"/>
      <c r="G13" s="127"/>
      <c r="H13" s="128"/>
    </row>
    <row r="14" spans="1:9" ht="28.5" customHeight="1" x14ac:dyDescent="0.2">
      <c r="A14" s="129" t="s">
        <v>14</v>
      </c>
      <c r="B14" s="105" t="s">
        <v>177</v>
      </c>
      <c r="C14" s="129"/>
      <c r="D14" s="129"/>
      <c r="E14" s="130"/>
      <c r="F14" s="130"/>
      <c r="G14" s="130"/>
      <c r="H14" s="130"/>
    </row>
    <row r="15" spans="1:9" x14ac:dyDescent="0.2">
      <c r="A15" s="129" t="s">
        <v>97</v>
      </c>
      <c r="B15" s="105" t="s">
        <v>150</v>
      </c>
      <c r="C15" s="105" t="s">
        <v>152</v>
      </c>
      <c r="D15" s="129">
        <v>1</v>
      </c>
      <c r="E15" s="130"/>
      <c r="F15" s="130"/>
      <c r="G15" s="130"/>
      <c r="H15" s="130"/>
    </row>
    <row r="16" spans="1:9" x14ac:dyDescent="0.2">
      <c r="A16" s="129" t="s">
        <v>99</v>
      </c>
      <c r="B16" s="105" t="s">
        <v>151</v>
      </c>
      <c r="C16" s="105" t="s">
        <v>152</v>
      </c>
      <c r="D16" s="129">
        <v>1</v>
      </c>
      <c r="E16" s="130"/>
      <c r="F16" s="130"/>
      <c r="G16" s="130"/>
      <c r="H16" s="130"/>
    </row>
    <row r="17" spans="1:9" x14ac:dyDescent="0.2">
      <c r="A17" s="260" t="s">
        <v>15</v>
      </c>
      <c r="B17" s="233" t="s">
        <v>75</v>
      </c>
      <c r="C17" s="260" t="s">
        <v>74</v>
      </c>
      <c r="D17" s="266">
        <v>237</v>
      </c>
      <c r="E17" s="130"/>
      <c r="F17" s="130"/>
      <c r="G17" s="130"/>
      <c r="H17" s="130"/>
    </row>
    <row r="18" spans="1:9" ht="33" customHeight="1" x14ac:dyDescent="0.2">
      <c r="A18" s="124">
        <v>2</v>
      </c>
      <c r="B18" s="422" t="s">
        <v>910</v>
      </c>
      <c r="C18" s="422"/>
      <c r="D18" s="422"/>
      <c r="E18" s="422"/>
      <c r="F18" s="422"/>
      <c r="G18" s="422"/>
      <c r="H18" s="422"/>
    </row>
    <row r="19" spans="1:9" x14ac:dyDescent="0.2">
      <c r="A19" s="124">
        <v>2.1</v>
      </c>
      <c r="B19" s="422" t="s">
        <v>504</v>
      </c>
      <c r="C19" s="422"/>
      <c r="D19" s="422"/>
      <c r="E19" s="422"/>
      <c r="F19" s="422"/>
      <c r="G19" s="127"/>
      <c r="H19" s="130"/>
    </row>
    <row r="20" spans="1:9" ht="16" x14ac:dyDescent="0.2">
      <c r="A20" s="129" t="s">
        <v>65</v>
      </c>
      <c r="B20" s="140" t="s">
        <v>174</v>
      </c>
      <c r="C20" s="129" t="s">
        <v>76</v>
      </c>
      <c r="D20" s="131">
        <v>30</v>
      </c>
      <c r="E20" s="130"/>
      <c r="F20" s="130"/>
      <c r="G20" s="130"/>
      <c r="H20" s="130"/>
    </row>
    <row r="21" spans="1:9" ht="16" x14ac:dyDescent="0.2">
      <c r="A21" s="260" t="s">
        <v>66</v>
      </c>
      <c r="B21" s="271" t="s">
        <v>175</v>
      </c>
      <c r="C21" s="260" t="s">
        <v>76</v>
      </c>
      <c r="D21" s="266">
        <v>34</v>
      </c>
      <c r="E21" s="130"/>
      <c r="F21" s="130"/>
      <c r="G21" s="130"/>
      <c r="H21" s="130"/>
    </row>
    <row r="22" spans="1:9" ht="16" x14ac:dyDescent="0.2">
      <c r="A22" s="260" t="s">
        <v>67</v>
      </c>
      <c r="B22" s="271" t="s">
        <v>176</v>
      </c>
      <c r="C22" s="260" t="s">
        <v>76</v>
      </c>
      <c r="D22" s="266">
        <v>30</v>
      </c>
      <c r="E22" s="130"/>
      <c r="F22" s="130"/>
      <c r="G22" s="130"/>
      <c r="H22" s="130"/>
    </row>
    <row r="23" spans="1:9" ht="16" x14ac:dyDescent="0.2">
      <c r="A23" s="260" t="s">
        <v>199</v>
      </c>
      <c r="B23" s="276" t="s">
        <v>884</v>
      </c>
      <c r="C23" s="261" t="s">
        <v>76</v>
      </c>
      <c r="D23" s="261">
        <v>7</v>
      </c>
      <c r="E23" s="130"/>
      <c r="F23" s="130"/>
      <c r="G23" s="130"/>
      <c r="H23" s="130"/>
    </row>
    <row r="24" spans="1:9" ht="16" x14ac:dyDescent="0.2">
      <c r="A24" s="260" t="s">
        <v>200</v>
      </c>
      <c r="B24" s="276" t="s">
        <v>885</v>
      </c>
      <c r="C24" s="261" t="s">
        <v>76</v>
      </c>
      <c r="D24" s="261">
        <v>8</v>
      </c>
      <c r="E24" s="130"/>
      <c r="F24" s="130"/>
      <c r="G24" s="130"/>
      <c r="H24" s="130"/>
    </row>
    <row r="25" spans="1:9" ht="16" x14ac:dyDescent="0.2">
      <c r="A25" s="260" t="s">
        <v>539</v>
      </c>
      <c r="B25" s="276" t="s">
        <v>886</v>
      </c>
      <c r="C25" s="261" t="s">
        <v>76</v>
      </c>
      <c r="D25" s="261">
        <v>7</v>
      </c>
      <c r="E25" s="130"/>
      <c r="F25" s="130"/>
      <c r="G25" s="130"/>
      <c r="H25" s="130"/>
    </row>
    <row r="26" spans="1:9" ht="16" x14ac:dyDescent="0.2">
      <c r="A26" s="260" t="s">
        <v>540</v>
      </c>
      <c r="B26" s="276" t="s">
        <v>890</v>
      </c>
      <c r="C26" s="261" t="s">
        <v>76</v>
      </c>
      <c r="D26" s="261">
        <v>7</v>
      </c>
      <c r="E26" s="130"/>
      <c r="F26" s="130"/>
      <c r="G26" s="130"/>
      <c r="H26" s="130"/>
    </row>
    <row r="27" spans="1:9" ht="16" x14ac:dyDescent="0.2">
      <c r="A27" s="260" t="s">
        <v>541</v>
      </c>
      <c r="B27" s="276" t="s">
        <v>891</v>
      </c>
      <c r="C27" s="261" t="s">
        <v>76</v>
      </c>
      <c r="D27" s="261">
        <v>8</v>
      </c>
      <c r="E27" s="130"/>
      <c r="F27" s="130"/>
      <c r="G27" s="130"/>
      <c r="H27" s="130"/>
    </row>
    <row r="28" spans="1:9" ht="16" x14ac:dyDescent="0.2">
      <c r="A28" s="260" t="s">
        <v>542</v>
      </c>
      <c r="B28" s="276" t="s">
        <v>892</v>
      </c>
      <c r="C28" s="261" t="s">
        <v>76</v>
      </c>
      <c r="D28" s="264">
        <v>7</v>
      </c>
      <c r="E28" s="130"/>
      <c r="F28" s="130"/>
      <c r="G28" s="130"/>
      <c r="H28" s="130"/>
    </row>
    <row r="29" spans="1:9" x14ac:dyDescent="0.2">
      <c r="A29" s="124">
        <v>2.2000000000000002</v>
      </c>
      <c r="B29" s="422" t="s">
        <v>915</v>
      </c>
      <c r="C29" s="422"/>
      <c r="D29" s="422"/>
      <c r="E29" s="422"/>
      <c r="F29" s="422"/>
      <c r="G29" s="127"/>
      <c r="H29" s="130"/>
      <c r="I29" s="40">
        <f>SUM(D20:D28)</f>
        <v>138</v>
      </c>
    </row>
    <row r="30" spans="1:9" ht="16" x14ac:dyDescent="0.2">
      <c r="A30" s="132" t="s">
        <v>112</v>
      </c>
      <c r="B30" s="133" t="s">
        <v>174</v>
      </c>
      <c r="C30" s="129" t="s">
        <v>76</v>
      </c>
      <c r="D30" s="129">
        <v>1</v>
      </c>
      <c r="E30" s="158"/>
      <c r="F30" s="159"/>
      <c r="G30" s="129"/>
      <c r="H30" s="129"/>
    </row>
    <row r="31" spans="1:9" ht="16" x14ac:dyDescent="0.2">
      <c r="A31" s="132" t="s">
        <v>113</v>
      </c>
      <c r="B31" s="133" t="s">
        <v>175</v>
      </c>
      <c r="C31" s="129" t="s">
        <v>76</v>
      </c>
      <c r="D31" s="129">
        <v>1</v>
      </c>
      <c r="E31" s="130"/>
      <c r="F31" s="130"/>
      <c r="G31" s="130"/>
      <c r="H31" s="130"/>
    </row>
    <row r="32" spans="1:9" ht="16" x14ac:dyDescent="0.2">
      <c r="A32" s="132" t="s">
        <v>114</v>
      </c>
      <c r="B32" s="133" t="s">
        <v>176</v>
      </c>
      <c r="C32" s="129" t="s">
        <v>76</v>
      </c>
      <c r="D32" s="129">
        <v>1</v>
      </c>
      <c r="E32" s="130"/>
      <c r="F32" s="130"/>
      <c r="G32" s="130"/>
      <c r="H32" s="130"/>
    </row>
    <row r="33" spans="1:9" ht="16" x14ac:dyDescent="0.2">
      <c r="A33" s="132" t="s">
        <v>140</v>
      </c>
      <c r="B33" s="133" t="s">
        <v>320</v>
      </c>
      <c r="C33" s="129" t="s">
        <v>76</v>
      </c>
      <c r="D33" s="129">
        <v>1</v>
      </c>
      <c r="E33" s="130"/>
      <c r="F33" s="130"/>
      <c r="G33" s="130"/>
      <c r="H33" s="130"/>
    </row>
    <row r="34" spans="1:9" ht="16" x14ac:dyDescent="0.2">
      <c r="A34" s="132" t="s">
        <v>141</v>
      </c>
      <c r="B34" s="133" t="s">
        <v>319</v>
      </c>
      <c r="C34" s="129" t="s">
        <v>76</v>
      </c>
      <c r="D34" s="129">
        <v>1</v>
      </c>
      <c r="E34" s="130"/>
      <c r="F34" s="130"/>
      <c r="G34" s="130"/>
      <c r="H34" s="130"/>
      <c r="I34">
        <f>SUM(D30:D34)</f>
        <v>5</v>
      </c>
    </row>
    <row r="35" spans="1:9" x14ac:dyDescent="0.2">
      <c r="A35" s="124">
        <v>2.2999999999999998</v>
      </c>
      <c r="B35" s="422" t="s">
        <v>393</v>
      </c>
      <c r="C35" s="422"/>
      <c r="D35" s="422"/>
      <c r="E35" s="422"/>
      <c r="F35" s="422"/>
      <c r="G35" s="127"/>
      <c r="H35" s="130"/>
    </row>
    <row r="36" spans="1:9" ht="16" x14ac:dyDescent="0.2">
      <c r="A36" s="132" t="s">
        <v>142</v>
      </c>
      <c r="B36" s="133" t="s">
        <v>174</v>
      </c>
      <c r="C36" s="129" t="s">
        <v>76</v>
      </c>
      <c r="D36" s="129">
        <v>9</v>
      </c>
      <c r="E36" s="130"/>
      <c r="F36" s="130"/>
      <c r="G36" s="130"/>
      <c r="H36" s="130"/>
    </row>
    <row r="37" spans="1:9" ht="16" x14ac:dyDescent="0.2">
      <c r="A37" s="273" t="s">
        <v>143</v>
      </c>
      <c r="B37" s="272" t="s">
        <v>175</v>
      </c>
      <c r="C37" s="260" t="s">
        <v>76</v>
      </c>
      <c r="D37" s="260">
        <v>11</v>
      </c>
      <c r="E37" s="130"/>
      <c r="F37" s="130"/>
      <c r="G37" s="130"/>
      <c r="H37" s="130"/>
    </row>
    <row r="38" spans="1:9" ht="16" x14ac:dyDescent="0.2">
      <c r="A38" s="273" t="s">
        <v>144</v>
      </c>
      <c r="B38" s="272" t="s">
        <v>176</v>
      </c>
      <c r="C38" s="260" t="s">
        <v>76</v>
      </c>
      <c r="D38" s="260">
        <v>9</v>
      </c>
      <c r="E38" s="130"/>
      <c r="F38" s="130"/>
      <c r="G38" s="130"/>
      <c r="H38" s="130"/>
    </row>
    <row r="39" spans="1:9" ht="16" x14ac:dyDescent="0.2">
      <c r="A39" s="273" t="s">
        <v>145</v>
      </c>
      <c r="B39" s="272" t="s">
        <v>320</v>
      </c>
      <c r="C39" s="260" t="s">
        <v>76</v>
      </c>
      <c r="D39" s="260">
        <v>6</v>
      </c>
      <c r="E39" s="130"/>
      <c r="F39" s="130"/>
      <c r="G39" s="130"/>
      <c r="H39" s="130"/>
    </row>
    <row r="40" spans="1:9" ht="16" x14ac:dyDescent="0.2">
      <c r="A40" s="273" t="s">
        <v>146</v>
      </c>
      <c r="B40" s="272" t="s">
        <v>319</v>
      </c>
      <c r="C40" s="260" t="s">
        <v>76</v>
      </c>
      <c r="D40" s="260">
        <v>5</v>
      </c>
      <c r="E40" s="130"/>
      <c r="F40" s="130"/>
      <c r="G40" s="130"/>
      <c r="H40" s="130"/>
      <c r="I40">
        <f>SUM(D36:D40)</f>
        <v>40</v>
      </c>
    </row>
    <row r="41" spans="1:9" x14ac:dyDescent="0.2">
      <c r="A41" s="124">
        <v>2.4</v>
      </c>
      <c r="B41" s="422" t="s">
        <v>394</v>
      </c>
      <c r="C41" s="422"/>
      <c r="D41" s="422"/>
      <c r="E41" s="422"/>
      <c r="F41" s="422"/>
      <c r="G41" s="127"/>
      <c r="H41" s="127"/>
    </row>
    <row r="42" spans="1:9" ht="16" x14ac:dyDescent="0.2">
      <c r="A42" s="132" t="s">
        <v>147</v>
      </c>
      <c r="B42" s="133" t="s">
        <v>174</v>
      </c>
      <c r="C42" s="129" t="s">
        <v>76</v>
      </c>
      <c r="D42" s="129">
        <v>12</v>
      </c>
      <c r="E42" s="130"/>
      <c r="F42" s="130"/>
      <c r="G42" s="130"/>
      <c r="H42" s="130"/>
    </row>
    <row r="43" spans="1:9" ht="16" x14ac:dyDescent="0.2">
      <c r="A43" s="132" t="s">
        <v>148</v>
      </c>
      <c r="B43" s="133" t="s">
        <v>175</v>
      </c>
      <c r="C43" s="129" t="s">
        <v>76</v>
      </c>
      <c r="D43" s="129">
        <v>12</v>
      </c>
      <c r="E43" s="130"/>
      <c r="F43" s="130"/>
      <c r="G43" s="130"/>
      <c r="H43" s="130"/>
    </row>
    <row r="44" spans="1:9" ht="16" x14ac:dyDescent="0.2">
      <c r="A44" s="273" t="s">
        <v>149</v>
      </c>
      <c r="B44" s="272" t="s">
        <v>176</v>
      </c>
      <c r="C44" s="260" t="s">
        <v>76</v>
      </c>
      <c r="D44" s="260">
        <v>12</v>
      </c>
      <c r="E44" s="130"/>
      <c r="F44" s="130"/>
      <c r="G44" s="130"/>
      <c r="H44" s="130"/>
    </row>
    <row r="45" spans="1:9" ht="16" x14ac:dyDescent="0.2">
      <c r="A45" s="273" t="s">
        <v>341</v>
      </c>
      <c r="B45" s="272" t="s">
        <v>320</v>
      </c>
      <c r="C45" s="260" t="s">
        <v>76</v>
      </c>
      <c r="D45" s="260">
        <v>5</v>
      </c>
      <c r="E45" s="130"/>
      <c r="F45" s="130"/>
      <c r="G45" s="130"/>
      <c r="H45" s="130"/>
    </row>
    <row r="46" spans="1:9" ht="16" x14ac:dyDescent="0.2">
      <c r="A46" s="273" t="s">
        <v>342</v>
      </c>
      <c r="B46" s="272" t="s">
        <v>319</v>
      </c>
      <c r="C46" s="260" t="s">
        <v>76</v>
      </c>
      <c r="D46" s="260">
        <v>5</v>
      </c>
      <c r="E46" s="130"/>
      <c r="F46" s="130"/>
      <c r="G46" s="130"/>
      <c r="H46" s="130"/>
      <c r="I46">
        <f>SUM(D42:D46)</f>
        <v>46</v>
      </c>
    </row>
    <row r="47" spans="1:9" ht="16" x14ac:dyDescent="0.2">
      <c r="A47" s="30">
        <v>2.5</v>
      </c>
      <c r="B47" s="221" t="s">
        <v>621</v>
      </c>
      <c r="C47" s="29"/>
      <c r="D47" s="29"/>
      <c r="E47" s="29"/>
      <c r="F47" s="29"/>
      <c r="G47" s="206"/>
      <c r="H47" s="206"/>
    </row>
    <row r="48" spans="1:9" ht="16" x14ac:dyDescent="0.2">
      <c r="A48" s="132" t="s">
        <v>321</v>
      </c>
      <c r="B48" s="116" t="s">
        <v>556</v>
      </c>
      <c r="C48" s="129" t="s">
        <v>76</v>
      </c>
      <c r="D48" s="129">
        <v>1</v>
      </c>
      <c r="E48" s="130"/>
      <c r="F48" s="130"/>
      <c r="G48" s="130"/>
      <c r="H48" s="130"/>
    </row>
    <row r="49" spans="1:8" ht="16" x14ac:dyDescent="0.2">
      <c r="A49" s="132" t="s">
        <v>322</v>
      </c>
      <c r="B49" s="116" t="s">
        <v>320</v>
      </c>
      <c r="C49" s="129" t="s">
        <v>76</v>
      </c>
      <c r="D49" s="129">
        <v>1</v>
      </c>
      <c r="E49" s="130"/>
      <c r="F49" s="130"/>
      <c r="G49" s="130"/>
      <c r="H49" s="130"/>
    </row>
    <row r="50" spans="1:8" ht="16" x14ac:dyDescent="0.2">
      <c r="A50" s="132" t="s">
        <v>323</v>
      </c>
      <c r="B50" s="116" t="s">
        <v>319</v>
      </c>
      <c r="C50" s="129" t="s">
        <v>76</v>
      </c>
      <c r="D50" s="129">
        <v>1</v>
      </c>
      <c r="E50" s="130"/>
      <c r="F50" s="130"/>
      <c r="G50" s="130"/>
      <c r="H50" s="130"/>
    </row>
    <row r="51" spans="1:8" ht="16" x14ac:dyDescent="0.2">
      <c r="A51" s="225">
        <v>2.6</v>
      </c>
      <c r="B51" s="226" t="s">
        <v>640</v>
      </c>
      <c r="C51" s="107"/>
      <c r="D51" s="107"/>
      <c r="E51" s="224"/>
      <c r="F51" s="208"/>
      <c r="G51" s="107"/>
      <c r="H51" s="107"/>
    </row>
    <row r="52" spans="1:8" ht="16" x14ac:dyDescent="0.2">
      <c r="A52" s="132" t="s">
        <v>281</v>
      </c>
      <c r="B52" s="116" t="s">
        <v>556</v>
      </c>
      <c r="C52" s="129" t="s">
        <v>76</v>
      </c>
      <c r="D52" s="129">
        <v>1</v>
      </c>
      <c r="E52" s="130"/>
      <c r="F52" s="130"/>
      <c r="G52" s="130"/>
      <c r="H52" s="130"/>
    </row>
    <row r="53" spans="1:8" ht="16" x14ac:dyDescent="0.2">
      <c r="A53" s="132" t="s">
        <v>282</v>
      </c>
      <c r="B53" s="116" t="s">
        <v>320</v>
      </c>
      <c r="C53" s="129" t="s">
        <v>76</v>
      </c>
      <c r="D53" s="129">
        <v>1</v>
      </c>
      <c r="E53" s="130"/>
      <c r="F53" s="130"/>
      <c r="G53" s="130"/>
      <c r="H53" s="130"/>
    </row>
    <row r="54" spans="1:8" ht="16" x14ac:dyDescent="0.2">
      <c r="A54" s="132" t="s">
        <v>283</v>
      </c>
      <c r="B54" s="116" t="s">
        <v>319</v>
      </c>
      <c r="C54" s="129" t="s">
        <v>76</v>
      </c>
      <c r="D54" s="129">
        <v>1</v>
      </c>
      <c r="E54" s="130"/>
      <c r="F54" s="130"/>
      <c r="G54" s="130"/>
      <c r="H54" s="130"/>
    </row>
    <row r="55" spans="1:8" ht="16" x14ac:dyDescent="0.2">
      <c r="A55" s="31">
        <v>2.7</v>
      </c>
      <c r="B55" s="221" t="s">
        <v>641</v>
      </c>
      <c r="C55" s="107"/>
      <c r="D55" s="107"/>
      <c r="E55" s="224"/>
      <c r="F55" s="208"/>
      <c r="G55" s="107"/>
      <c r="H55" s="107"/>
    </row>
    <row r="56" spans="1:8" ht="16" x14ac:dyDescent="0.2">
      <c r="A56" s="132" t="s">
        <v>501</v>
      </c>
      <c r="B56" s="116" t="s">
        <v>556</v>
      </c>
      <c r="C56" s="129" t="s">
        <v>76</v>
      </c>
      <c r="D56" s="129">
        <v>1</v>
      </c>
      <c r="E56" s="130"/>
      <c r="F56" s="130"/>
      <c r="G56" s="130"/>
      <c r="H56" s="130"/>
    </row>
    <row r="57" spans="1:8" ht="16" x14ac:dyDescent="0.2">
      <c r="A57" s="132" t="s">
        <v>635</v>
      </c>
      <c r="B57" s="116" t="s">
        <v>320</v>
      </c>
      <c r="C57" s="129" t="s">
        <v>76</v>
      </c>
      <c r="D57" s="129">
        <v>1</v>
      </c>
      <c r="E57" s="130"/>
      <c r="F57" s="130"/>
      <c r="G57" s="130"/>
      <c r="H57" s="130"/>
    </row>
    <row r="58" spans="1:8" ht="16" x14ac:dyDescent="0.2">
      <c r="A58" s="132" t="s">
        <v>792</v>
      </c>
      <c r="B58" s="116" t="s">
        <v>319</v>
      </c>
      <c r="C58" s="129" t="s">
        <v>76</v>
      </c>
      <c r="D58" s="129">
        <v>1</v>
      </c>
      <c r="E58" s="130"/>
      <c r="F58" s="130"/>
      <c r="G58" s="130"/>
      <c r="H58" s="130"/>
    </row>
    <row r="59" spans="1:8" ht="16" x14ac:dyDescent="0.2">
      <c r="A59" s="31">
        <v>2.8</v>
      </c>
      <c r="B59" s="221" t="s">
        <v>642</v>
      </c>
      <c r="C59" s="107"/>
      <c r="D59" s="107"/>
      <c r="E59" s="224"/>
      <c r="F59" s="208"/>
      <c r="G59" s="107"/>
      <c r="H59" s="107"/>
    </row>
    <row r="60" spans="1:8" ht="16" x14ac:dyDescent="0.2">
      <c r="A60" s="132" t="s">
        <v>513</v>
      </c>
      <c r="B60" s="116" t="s">
        <v>556</v>
      </c>
      <c r="C60" s="129" t="s">
        <v>76</v>
      </c>
      <c r="D60" s="129">
        <v>1</v>
      </c>
      <c r="E60" s="130"/>
      <c r="F60" s="130"/>
      <c r="G60" s="130"/>
      <c r="H60" s="130"/>
    </row>
    <row r="61" spans="1:8" ht="16" x14ac:dyDescent="0.2">
      <c r="A61" s="132" t="s">
        <v>636</v>
      </c>
      <c r="B61" s="116" t="s">
        <v>320</v>
      </c>
      <c r="C61" s="129" t="s">
        <v>76</v>
      </c>
      <c r="D61" s="129">
        <v>1</v>
      </c>
      <c r="E61" s="130"/>
      <c r="F61" s="130"/>
      <c r="G61" s="130"/>
      <c r="H61" s="130"/>
    </row>
    <row r="62" spans="1:8" ht="16" x14ac:dyDescent="0.2">
      <c r="A62" s="132" t="s">
        <v>793</v>
      </c>
      <c r="B62" s="116" t="s">
        <v>319</v>
      </c>
      <c r="C62" s="129" t="s">
        <v>76</v>
      </c>
      <c r="D62" s="129">
        <v>1</v>
      </c>
      <c r="E62" s="130"/>
      <c r="F62" s="130"/>
      <c r="G62" s="130"/>
      <c r="H62" s="130"/>
    </row>
    <row r="63" spans="1:8" ht="16" x14ac:dyDescent="0.2">
      <c r="A63" s="225">
        <v>2.9</v>
      </c>
      <c r="B63" s="279" t="s">
        <v>880</v>
      </c>
      <c r="C63" s="282"/>
      <c r="D63" s="282"/>
      <c r="E63" s="282"/>
      <c r="F63" s="282"/>
      <c r="G63" s="282"/>
      <c r="H63" s="282"/>
    </row>
    <row r="64" spans="1:8" ht="16.5" customHeight="1" x14ac:dyDescent="0.2">
      <c r="A64" s="222" t="s">
        <v>637</v>
      </c>
      <c r="B64" s="223" t="s">
        <v>920</v>
      </c>
      <c r="C64" s="107" t="s">
        <v>454</v>
      </c>
      <c r="D64" s="255">
        <v>2</v>
      </c>
      <c r="E64" s="107"/>
      <c r="F64" s="107"/>
      <c r="G64" s="107"/>
      <c r="H64" s="107"/>
    </row>
    <row r="65" spans="1:9" ht="15.75" customHeight="1" thickBot="1" x14ac:dyDescent="0.25">
      <c r="A65" s="222" t="s">
        <v>638</v>
      </c>
      <c r="B65" s="223" t="s">
        <v>921</v>
      </c>
      <c r="C65" s="256" t="s">
        <v>454</v>
      </c>
      <c r="D65" s="257">
        <v>2</v>
      </c>
      <c r="E65" s="107"/>
      <c r="F65" s="107"/>
      <c r="G65" s="107"/>
      <c r="H65" s="107"/>
      <c r="I65">
        <f>SUM(D48:D65)</f>
        <v>16</v>
      </c>
    </row>
    <row r="66" spans="1:9" ht="16" x14ac:dyDescent="0.2">
      <c r="A66" s="234" t="s">
        <v>760</v>
      </c>
      <c r="B66" s="160" t="s">
        <v>355</v>
      </c>
      <c r="C66" s="138"/>
      <c r="D66" s="138"/>
      <c r="E66" s="138"/>
      <c r="F66" s="138"/>
      <c r="G66" s="127"/>
      <c r="H66" s="127"/>
    </row>
    <row r="67" spans="1:9" ht="16" x14ac:dyDescent="0.2">
      <c r="A67" s="132" t="s">
        <v>761</v>
      </c>
      <c r="B67" s="133" t="s">
        <v>505</v>
      </c>
      <c r="C67" s="129" t="s">
        <v>76</v>
      </c>
      <c r="D67" s="129">
        <v>1</v>
      </c>
      <c r="E67" s="159"/>
      <c r="F67" s="159"/>
      <c r="G67" s="129"/>
      <c r="H67" s="129"/>
    </row>
    <row r="68" spans="1:9" ht="16" x14ac:dyDescent="0.2">
      <c r="A68" s="132" t="s">
        <v>900</v>
      </c>
      <c r="B68" s="133" t="s">
        <v>506</v>
      </c>
      <c r="C68" s="129" t="s">
        <v>76</v>
      </c>
      <c r="D68" s="129">
        <v>1</v>
      </c>
      <c r="E68" s="159"/>
      <c r="F68" s="159"/>
      <c r="G68" s="129"/>
      <c r="H68" s="129"/>
    </row>
    <row r="69" spans="1:9" ht="16" x14ac:dyDescent="0.2">
      <c r="A69" s="132" t="s">
        <v>917</v>
      </c>
      <c r="B69" s="133" t="s">
        <v>507</v>
      </c>
      <c r="C69" s="129" t="s">
        <v>76</v>
      </c>
      <c r="D69" s="129">
        <v>1</v>
      </c>
      <c r="E69" s="159"/>
      <c r="F69" s="159"/>
      <c r="G69" s="129"/>
      <c r="H69" s="129"/>
    </row>
    <row r="70" spans="1:9" ht="16" x14ac:dyDescent="0.2">
      <c r="A70" s="132" t="s">
        <v>918</v>
      </c>
      <c r="B70" s="133" t="s">
        <v>508</v>
      </c>
      <c r="C70" s="129" t="s">
        <v>76</v>
      </c>
      <c r="D70" s="129">
        <v>1</v>
      </c>
      <c r="E70" s="159"/>
      <c r="F70" s="159"/>
      <c r="G70" s="129"/>
      <c r="H70" s="129"/>
      <c r="I70">
        <f>SUM(D67:D71)</f>
        <v>5</v>
      </c>
    </row>
    <row r="71" spans="1:9" ht="16" x14ac:dyDescent="0.2">
      <c r="A71" s="132" t="s">
        <v>919</v>
      </c>
      <c r="B71" s="133" t="s">
        <v>806</v>
      </c>
      <c r="C71" s="129" t="s">
        <v>76</v>
      </c>
      <c r="D71" s="129">
        <v>1</v>
      </c>
      <c r="E71" s="159"/>
      <c r="F71" s="159"/>
      <c r="G71" s="129"/>
      <c r="H71" s="129"/>
    </row>
    <row r="72" spans="1:9" ht="30" customHeight="1" x14ac:dyDescent="0.2">
      <c r="A72" s="124">
        <v>3</v>
      </c>
      <c r="B72" s="422" t="s">
        <v>563</v>
      </c>
      <c r="C72" s="422"/>
      <c r="D72" s="422"/>
      <c r="E72" s="422"/>
      <c r="F72" s="422"/>
      <c r="G72" s="422"/>
      <c r="H72" s="422"/>
      <c r="I72" s="40">
        <f>SUM(I29:I70)</f>
        <v>250</v>
      </c>
    </row>
    <row r="73" spans="1:9" x14ac:dyDescent="0.2">
      <c r="A73" s="124">
        <v>3.1</v>
      </c>
      <c r="B73" s="422" t="s">
        <v>504</v>
      </c>
      <c r="C73" s="422"/>
      <c r="D73" s="422"/>
      <c r="E73" s="422"/>
      <c r="F73" s="422"/>
      <c r="G73" s="127"/>
      <c r="H73" s="127"/>
    </row>
    <row r="74" spans="1:9" x14ac:dyDescent="0.2">
      <c r="A74" s="129" t="s">
        <v>87</v>
      </c>
      <c r="B74" s="139" t="s">
        <v>391</v>
      </c>
      <c r="C74" s="129" t="s">
        <v>92</v>
      </c>
      <c r="D74" s="129">
        <f>'Schedule No. 3.1'!E10</f>
        <v>20</v>
      </c>
      <c r="E74" s="130"/>
      <c r="F74" s="130"/>
      <c r="G74" s="130"/>
      <c r="H74" s="130"/>
    </row>
    <row r="75" spans="1:9" x14ac:dyDescent="0.2">
      <c r="A75" s="129" t="s">
        <v>86</v>
      </c>
      <c r="B75" s="24" t="s">
        <v>399</v>
      </c>
      <c r="C75" s="129" t="s">
        <v>92</v>
      </c>
      <c r="D75" s="129">
        <f>'Schedule No. 3.1'!E11</f>
        <v>16</v>
      </c>
      <c r="E75" s="130"/>
      <c r="F75" s="130"/>
      <c r="G75" s="130"/>
      <c r="H75" s="130"/>
    </row>
    <row r="76" spans="1:9" x14ac:dyDescent="0.2">
      <c r="A76" s="129" t="s">
        <v>88</v>
      </c>
      <c r="B76" s="24" t="s">
        <v>400</v>
      </c>
      <c r="C76" s="129" t="s">
        <v>92</v>
      </c>
      <c r="D76" s="129">
        <f>'Schedule No. 3.1'!E12</f>
        <v>18</v>
      </c>
      <c r="E76" s="130"/>
      <c r="F76" s="130"/>
      <c r="G76" s="130"/>
      <c r="H76" s="130"/>
    </row>
    <row r="77" spans="1:9" x14ac:dyDescent="0.2">
      <c r="A77" s="260" t="s">
        <v>89</v>
      </c>
      <c r="B77" s="258" t="s">
        <v>401</v>
      </c>
      <c r="C77" s="260" t="s">
        <v>92</v>
      </c>
      <c r="D77" s="260">
        <f>'Schedule No. 3.1'!E13</f>
        <v>20</v>
      </c>
      <c r="E77" s="130"/>
      <c r="F77" s="130"/>
      <c r="G77" s="130"/>
      <c r="H77" s="130"/>
    </row>
    <row r="78" spans="1:9" x14ac:dyDescent="0.2">
      <c r="A78" s="260" t="s">
        <v>90</v>
      </c>
      <c r="B78" s="258" t="s">
        <v>402</v>
      </c>
      <c r="C78" s="260" t="s">
        <v>92</v>
      </c>
      <c r="D78" s="260">
        <f>'Schedule No. 3.1'!E14</f>
        <v>32</v>
      </c>
      <c r="E78" s="130"/>
      <c r="F78" s="130"/>
      <c r="G78" s="130"/>
      <c r="H78" s="130"/>
    </row>
    <row r="79" spans="1:9" x14ac:dyDescent="0.2">
      <c r="A79" s="260" t="s">
        <v>91</v>
      </c>
      <c r="B79" s="258" t="s">
        <v>403</v>
      </c>
      <c r="C79" s="260" t="s">
        <v>92</v>
      </c>
      <c r="D79" s="260">
        <f>'Schedule No. 3.1'!E15</f>
        <v>32</v>
      </c>
      <c r="E79" s="130"/>
      <c r="F79" s="130"/>
      <c r="G79" s="130"/>
      <c r="H79" s="130"/>
    </row>
    <row r="80" spans="1:9" x14ac:dyDescent="0.2">
      <c r="A80" s="124">
        <v>3.2</v>
      </c>
      <c r="B80" s="127" t="s">
        <v>392</v>
      </c>
      <c r="C80" s="129"/>
      <c r="D80" s="129"/>
      <c r="E80" s="127"/>
      <c r="F80" s="127"/>
      <c r="G80" s="127"/>
      <c r="H80" s="127"/>
    </row>
    <row r="81" spans="1:9" x14ac:dyDescent="0.2">
      <c r="A81" s="129" t="s">
        <v>115</v>
      </c>
      <c r="B81" s="139" t="s">
        <v>404</v>
      </c>
      <c r="C81" s="129" t="s">
        <v>92</v>
      </c>
      <c r="D81" s="129">
        <f>'Schedule No. 3.1'!E17</f>
        <v>1</v>
      </c>
      <c r="E81" s="130"/>
      <c r="F81" s="130"/>
      <c r="G81" s="130"/>
      <c r="H81" s="130"/>
    </row>
    <row r="82" spans="1:9" x14ac:dyDescent="0.2">
      <c r="A82" s="129" t="s">
        <v>116</v>
      </c>
      <c r="B82" s="24" t="s">
        <v>405</v>
      </c>
      <c r="C82" s="129" t="s">
        <v>92</v>
      </c>
      <c r="D82" s="129">
        <f>'Schedule No. 3.1'!E18</f>
        <v>1</v>
      </c>
      <c r="E82" s="130"/>
      <c r="F82" s="130"/>
      <c r="G82" s="130"/>
      <c r="H82" s="130"/>
    </row>
    <row r="83" spans="1:9" x14ac:dyDescent="0.2">
      <c r="A83" s="129" t="s">
        <v>117</v>
      </c>
      <c r="B83" s="24" t="s">
        <v>406</v>
      </c>
      <c r="C83" s="129" t="s">
        <v>92</v>
      </c>
      <c r="D83" s="129">
        <f>'Schedule No. 3.1'!E19</f>
        <v>1</v>
      </c>
      <c r="E83" s="130"/>
      <c r="F83" s="130"/>
      <c r="G83" s="130"/>
      <c r="H83" s="130"/>
    </row>
    <row r="84" spans="1:9" x14ac:dyDescent="0.2">
      <c r="A84" s="129" t="s">
        <v>118</v>
      </c>
      <c r="B84" s="24" t="s">
        <v>407</v>
      </c>
      <c r="C84" s="129" t="s">
        <v>92</v>
      </c>
      <c r="D84" s="129">
        <f>'Schedule No. 3.1'!E20</f>
        <v>1</v>
      </c>
      <c r="E84" s="130"/>
      <c r="F84" s="130"/>
      <c r="G84" s="130"/>
      <c r="H84" s="130"/>
    </row>
    <row r="85" spans="1:9" x14ac:dyDescent="0.2">
      <c r="A85" s="129" t="s">
        <v>119</v>
      </c>
      <c r="B85" s="24" t="s">
        <v>408</v>
      </c>
      <c r="C85" s="129" t="s">
        <v>92</v>
      </c>
      <c r="D85" s="129">
        <f>'Schedule No. 3.1'!E21</f>
        <v>1</v>
      </c>
      <c r="E85" s="130"/>
      <c r="F85" s="130"/>
      <c r="G85" s="130"/>
      <c r="H85" s="130"/>
    </row>
    <row r="86" spans="1:9" x14ac:dyDescent="0.2">
      <c r="A86" s="129" t="s">
        <v>120</v>
      </c>
      <c r="B86" s="24" t="s">
        <v>409</v>
      </c>
      <c r="C86" s="129" t="s">
        <v>92</v>
      </c>
      <c r="D86" s="129">
        <f>'Schedule No. 3.1'!E22</f>
        <v>1</v>
      </c>
      <c r="E86" s="130"/>
      <c r="F86" s="130"/>
      <c r="G86" s="130"/>
      <c r="H86" s="130"/>
    </row>
    <row r="87" spans="1:9" x14ac:dyDescent="0.2">
      <c r="A87" s="129" t="s">
        <v>121</v>
      </c>
      <c r="B87" s="24" t="s">
        <v>410</v>
      </c>
      <c r="C87" s="129" t="s">
        <v>92</v>
      </c>
      <c r="D87" s="129">
        <f>'Schedule No. 3.1'!E23</f>
        <v>1</v>
      </c>
      <c r="E87" s="130"/>
      <c r="F87" s="130"/>
      <c r="G87" s="130"/>
      <c r="H87" s="130"/>
    </row>
    <row r="88" spans="1:9" x14ac:dyDescent="0.2">
      <c r="A88" s="124">
        <v>3.3</v>
      </c>
      <c r="B88" s="127" t="s">
        <v>393</v>
      </c>
      <c r="C88" s="129"/>
      <c r="D88" s="129"/>
      <c r="E88" s="127"/>
      <c r="F88" s="127"/>
      <c r="G88" s="127"/>
      <c r="H88" s="130"/>
      <c r="I88">
        <f>SUM(D81:D87)</f>
        <v>7</v>
      </c>
    </row>
    <row r="89" spans="1:9" x14ac:dyDescent="0.2">
      <c r="A89" s="129" t="s">
        <v>125</v>
      </c>
      <c r="B89" s="139" t="s">
        <v>411</v>
      </c>
      <c r="C89" s="129" t="s">
        <v>92</v>
      </c>
      <c r="D89" s="129">
        <f>'Schedule No. 3.1'!E25</f>
        <v>5</v>
      </c>
      <c r="E89" s="130"/>
      <c r="F89" s="130"/>
      <c r="G89" s="130"/>
      <c r="H89" s="130"/>
    </row>
    <row r="90" spans="1:9" x14ac:dyDescent="0.2">
      <c r="A90" s="129" t="s">
        <v>126</v>
      </c>
      <c r="B90" s="24" t="s">
        <v>412</v>
      </c>
      <c r="C90" s="129" t="s">
        <v>92</v>
      </c>
      <c r="D90" s="129">
        <f>'Schedule No. 3.1'!E26</f>
        <v>7</v>
      </c>
      <c r="E90" s="130"/>
      <c r="F90" s="130"/>
      <c r="G90" s="130"/>
      <c r="H90" s="130"/>
    </row>
    <row r="91" spans="1:9" x14ac:dyDescent="0.2">
      <c r="A91" s="129" t="s">
        <v>127</v>
      </c>
      <c r="B91" s="24" t="s">
        <v>413</v>
      </c>
      <c r="C91" s="129" t="s">
        <v>92</v>
      </c>
      <c r="D91" s="129">
        <f>'Schedule No. 3.1'!E27</f>
        <v>10</v>
      </c>
      <c r="E91" s="130"/>
      <c r="F91" s="130"/>
      <c r="G91" s="130"/>
      <c r="H91" s="130"/>
    </row>
    <row r="92" spans="1:9" x14ac:dyDescent="0.2">
      <c r="A92" s="260" t="s">
        <v>128</v>
      </c>
      <c r="B92" s="258" t="s">
        <v>414</v>
      </c>
      <c r="C92" s="260" t="s">
        <v>92</v>
      </c>
      <c r="D92" s="260">
        <f>'Schedule No. 3.1'!E28</f>
        <v>18</v>
      </c>
      <c r="E92" s="130"/>
      <c r="F92" s="130"/>
      <c r="G92" s="130"/>
      <c r="H92" s="130"/>
    </row>
    <row r="93" spans="1:9" x14ac:dyDescent="0.2">
      <c r="A93" s="124">
        <v>3.4</v>
      </c>
      <c r="B93" s="127" t="s">
        <v>394</v>
      </c>
      <c r="C93" s="129"/>
      <c r="D93" s="137"/>
      <c r="E93" s="127"/>
      <c r="F93" s="127"/>
      <c r="G93" s="127"/>
      <c r="H93" s="127"/>
    </row>
    <row r="94" spans="1:9" x14ac:dyDescent="0.2">
      <c r="A94" s="129" t="s">
        <v>131</v>
      </c>
      <c r="B94" s="105" t="s">
        <v>416</v>
      </c>
      <c r="C94" s="129" t="s">
        <v>92</v>
      </c>
      <c r="D94" s="129">
        <f>'Schedule No. 3.1'!E30</f>
        <v>5</v>
      </c>
      <c r="E94" s="130"/>
      <c r="F94" s="130"/>
      <c r="G94" s="130"/>
      <c r="H94" s="130"/>
    </row>
    <row r="95" spans="1:9" x14ac:dyDescent="0.2">
      <c r="A95" s="129" t="s">
        <v>132</v>
      </c>
      <c r="B95" s="23" t="s">
        <v>415</v>
      </c>
      <c r="C95" s="129" t="s">
        <v>92</v>
      </c>
      <c r="D95" s="129">
        <f>'Schedule No. 3.1'!E31</f>
        <v>5</v>
      </c>
      <c r="E95" s="130"/>
      <c r="F95" s="130"/>
      <c r="G95" s="130"/>
      <c r="H95" s="130"/>
    </row>
    <row r="96" spans="1:9" x14ac:dyDescent="0.2">
      <c r="A96" s="129" t="s">
        <v>133</v>
      </c>
      <c r="B96" s="23" t="s">
        <v>417</v>
      </c>
      <c r="C96" s="129" t="s">
        <v>92</v>
      </c>
      <c r="D96" s="129">
        <f>'Schedule No. 3.1'!E32</f>
        <v>5</v>
      </c>
      <c r="E96" s="130"/>
      <c r="F96" s="130"/>
      <c r="G96" s="130"/>
      <c r="H96" s="130"/>
    </row>
    <row r="97" spans="1:9" x14ac:dyDescent="0.2">
      <c r="A97" s="129" t="s">
        <v>134</v>
      </c>
      <c r="B97" s="23" t="s">
        <v>418</v>
      </c>
      <c r="C97" s="129" t="s">
        <v>92</v>
      </c>
      <c r="D97" s="129">
        <f>'Schedule No. 3.1'!E33</f>
        <v>9</v>
      </c>
      <c r="E97" s="130"/>
      <c r="F97" s="130"/>
      <c r="G97" s="130"/>
      <c r="H97" s="130"/>
    </row>
    <row r="98" spans="1:9" x14ac:dyDescent="0.2">
      <c r="A98" s="260" t="s">
        <v>135</v>
      </c>
      <c r="B98" s="233" t="s">
        <v>419</v>
      </c>
      <c r="C98" s="260" t="s">
        <v>92</v>
      </c>
      <c r="D98" s="260">
        <f>'Schedule No. 3.1'!E34</f>
        <v>12</v>
      </c>
      <c r="E98" s="130"/>
      <c r="F98" s="130"/>
      <c r="G98" s="130"/>
      <c r="H98" s="130"/>
    </row>
    <row r="99" spans="1:9" x14ac:dyDescent="0.2">
      <c r="A99" s="260" t="s">
        <v>136</v>
      </c>
      <c r="B99" s="233" t="s">
        <v>420</v>
      </c>
      <c r="C99" s="260" t="s">
        <v>92</v>
      </c>
      <c r="D99" s="260">
        <f>'Schedule No. 3.1'!E35</f>
        <v>12</v>
      </c>
      <c r="E99" s="130"/>
      <c r="F99" s="130"/>
      <c r="G99" s="130"/>
      <c r="H99" s="130"/>
    </row>
    <row r="100" spans="1:9" x14ac:dyDescent="0.2">
      <c r="A100" s="124">
        <v>3.5</v>
      </c>
      <c r="B100" s="210" t="s">
        <v>444</v>
      </c>
      <c r="C100" s="96"/>
      <c r="D100" s="96"/>
      <c r="E100" s="96"/>
      <c r="F100" s="96"/>
      <c r="G100" s="96"/>
    </row>
    <row r="101" spans="1:9" x14ac:dyDescent="0.2">
      <c r="A101" s="129" t="s">
        <v>137</v>
      </c>
      <c r="B101" s="97" t="s">
        <v>622</v>
      </c>
      <c r="C101" s="129" t="s">
        <v>92</v>
      </c>
      <c r="D101" s="129">
        <f>'Schedule No. 3.1'!E37</f>
        <v>1</v>
      </c>
      <c r="E101" s="96"/>
      <c r="F101" s="96"/>
      <c r="G101" s="96"/>
    </row>
    <row r="102" spans="1:9" x14ac:dyDescent="0.2">
      <c r="A102" s="129" t="s">
        <v>138</v>
      </c>
      <c r="B102" s="97" t="s">
        <v>673</v>
      </c>
      <c r="C102" s="129" t="s">
        <v>92</v>
      </c>
      <c r="D102" s="129" t="str">
        <f>'Schedule No. 3.1'!E38</f>
        <v>NIL</v>
      </c>
      <c r="E102" s="101"/>
      <c r="F102" s="96"/>
      <c r="G102" s="96"/>
      <c r="H102" s="2"/>
      <c r="I102" s="2"/>
    </row>
    <row r="103" spans="1:9" x14ac:dyDescent="0.2">
      <c r="A103" s="129" t="s">
        <v>139</v>
      </c>
      <c r="B103" s="97" t="s">
        <v>623</v>
      </c>
      <c r="C103" s="129" t="s">
        <v>92</v>
      </c>
      <c r="D103" s="129">
        <f>'Schedule No. 3.1'!E39</f>
        <v>1</v>
      </c>
      <c r="E103" s="96"/>
      <c r="F103" s="96"/>
      <c r="G103" s="96"/>
    </row>
    <row r="104" spans="1:9" x14ac:dyDescent="0.2">
      <c r="A104" s="129" t="s">
        <v>326</v>
      </c>
      <c r="B104" s="97" t="s">
        <v>674</v>
      </c>
      <c r="C104" s="129" t="s">
        <v>92</v>
      </c>
      <c r="D104" s="129" t="str">
        <f>'Schedule No. 3.1'!E40</f>
        <v>NIL</v>
      </c>
      <c r="E104" s="211"/>
      <c r="F104" s="96"/>
      <c r="G104" s="96"/>
      <c r="H104" s="2"/>
      <c r="I104" s="2"/>
    </row>
    <row r="105" spans="1:9" x14ac:dyDescent="0.2">
      <c r="A105" s="129" t="s">
        <v>327</v>
      </c>
      <c r="B105" s="97" t="s">
        <v>624</v>
      </c>
      <c r="C105" s="129" t="s">
        <v>92</v>
      </c>
      <c r="D105" s="129">
        <f>'Schedule No. 3.1'!E41</f>
        <v>1</v>
      </c>
      <c r="E105" s="96"/>
      <c r="F105" s="96"/>
      <c r="G105" s="96"/>
    </row>
    <row r="106" spans="1:9" x14ac:dyDescent="0.2">
      <c r="A106" s="129" t="s">
        <v>328</v>
      </c>
      <c r="B106" s="97" t="s">
        <v>445</v>
      </c>
      <c r="C106" s="129" t="s">
        <v>92</v>
      </c>
      <c r="D106" s="129" t="str">
        <f>'Schedule No. 3.1'!E42</f>
        <v>NIL</v>
      </c>
      <c r="E106" s="96"/>
      <c r="F106" s="96"/>
      <c r="G106" s="96"/>
    </row>
    <row r="107" spans="1:9" x14ac:dyDescent="0.2">
      <c r="A107" s="124">
        <v>3.6</v>
      </c>
      <c r="B107" s="212" t="s">
        <v>446</v>
      </c>
      <c r="C107" s="96"/>
      <c r="D107" s="213"/>
      <c r="E107" s="96"/>
      <c r="F107" s="96"/>
      <c r="G107" s="96"/>
      <c r="H107">
        <f>SUM(D101:D106)</f>
        <v>3</v>
      </c>
    </row>
    <row r="108" spans="1:9" x14ac:dyDescent="0.2">
      <c r="A108" s="129" t="s">
        <v>290</v>
      </c>
      <c r="B108" s="99" t="s">
        <v>625</v>
      </c>
      <c r="C108" s="129" t="s">
        <v>92</v>
      </c>
      <c r="D108" s="129">
        <f>'Schedule No. 3.1'!E44</f>
        <v>1</v>
      </c>
      <c r="E108" s="96"/>
      <c r="F108" s="96"/>
      <c r="G108" s="96"/>
    </row>
    <row r="109" spans="1:9" x14ac:dyDescent="0.2">
      <c r="A109" s="129" t="s">
        <v>291</v>
      </c>
      <c r="B109" s="99" t="s">
        <v>675</v>
      </c>
      <c r="C109" s="129" t="s">
        <v>92</v>
      </c>
      <c r="D109" s="129" t="str">
        <f>'Schedule No. 3.1'!E45</f>
        <v>NIL</v>
      </c>
      <c r="E109" s="211"/>
      <c r="F109" s="96"/>
      <c r="G109" s="96"/>
      <c r="H109" s="2"/>
      <c r="I109" s="2"/>
    </row>
    <row r="110" spans="1:9" x14ac:dyDescent="0.2">
      <c r="A110" s="129" t="s">
        <v>292</v>
      </c>
      <c r="B110" s="99" t="s">
        <v>626</v>
      </c>
      <c r="C110" s="129" t="s">
        <v>92</v>
      </c>
      <c r="D110" s="129">
        <f>'Schedule No. 3.1'!E46</f>
        <v>1</v>
      </c>
      <c r="E110" s="96"/>
      <c r="F110" s="96"/>
      <c r="G110" s="96"/>
    </row>
    <row r="111" spans="1:9" x14ac:dyDescent="0.2">
      <c r="A111" s="129" t="s">
        <v>293</v>
      </c>
      <c r="B111" s="99" t="s">
        <v>676</v>
      </c>
      <c r="C111" s="129" t="s">
        <v>92</v>
      </c>
      <c r="D111" s="129" t="str">
        <f>'Schedule No. 3.1'!E47</f>
        <v>NIL</v>
      </c>
      <c r="E111" s="211"/>
      <c r="F111" s="96"/>
      <c r="G111" s="96"/>
      <c r="H111" s="2"/>
      <c r="I111" s="2"/>
    </row>
    <row r="112" spans="1:9" x14ac:dyDescent="0.2">
      <c r="A112" s="129" t="s">
        <v>294</v>
      </c>
      <c r="B112" s="99" t="s">
        <v>634</v>
      </c>
      <c r="C112" s="129" t="s">
        <v>92</v>
      </c>
      <c r="D112" s="129">
        <f>'Schedule No. 3.1'!E48</f>
        <v>1</v>
      </c>
      <c r="E112" s="96"/>
      <c r="F112" s="96"/>
      <c r="G112" s="96"/>
    </row>
    <row r="113" spans="1:10" x14ac:dyDescent="0.2">
      <c r="A113" s="129" t="s">
        <v>515</v>
      </c>
      <c r="B113" s="99" t="s">
        <v>627</v>
      </c>
      <c r="C113" s="129" t="s">
        <v>92</v>
      </c>
      <c r="D113" s="129" t="str">
        <f>'Schedule No. 3.1'!E49</f>
        <v>NIL</v>
      </c>
      <c r="E113" s="96"/>
      <c r="F113" s="96"/>
      <c r="G113" s="96"/>
    </row>
    <row r="114" spans="1:10" x14ac:dyDescent="0.2">
      <c r="A114" s="129" t="s">
        <v>516</v>
      </c>
      <c r="B114" s="99" t="s">
        <v>677</v>
      </c>
      <c r="C114" s="129" t="s">
        <v>92</v>
      </c>
      <c r="D114" s="129" t="str">
        <f>'Schedule No. 3.1'!E50</f>
        <v>NIL</v>
      </c>
      <c r="E114" s="211"/>
      <c r="F114" s="96"/>
      <c r="G114" s="96"/>
      <c r="H114" s="2"/>
      <c r="I114" s="2"/>
    </row>
    <row r="115" spans="1:10" x14ac:dyDescent="0.2">
      <c r="A115" s="129" t="s">
        <v>517</v>
      </c>
      <c r="B115" s="99" t="s">
        <v>447</v>
      </c>
      <c r="C115" s="129" t="s">
        <v>92</v>
      </c>
      <c r="D115" s="129" t="str">
        <f>'Schedule No. 3.1'!E51</f>
        <v>NIL</v>
      </c>
      <c r="E115" s="211"/>
      <c r="F115" s="96"/>
      <c r="G115" s="96"/>
      <c r="H115" s="2"/>
      <c r="I115" s="2"/>
      <c r="J115">
        <f>SUM(E108:E115)</f>
        <v>0</v>
      </c>
    </row>
    <row r="116" spans="1:10" x14ac:dyDescent="0.2">
      <c r="A116" s="124">
        <v>3.7</v>
      </c>
      <c r="B116" s="212" t="s">
        <v>448</v>
      </c>
      <c r="C116" s="92"/>
      <c r="D116" s="211"/>
      <c r="E116" s="96"/>
      <c r="F116" s="96"/>
      <c r="G116" s="96"/>
      <c r="H116">
        <f>SUM(D108:D113)</f>
        <v>3</v>
      </c>
    </row>
    <row r="117" spans="1:10" x14ac:dyDescent="0.2">
      <c r="A117" s="129" t="s">
        <v>502</v>
      </c>
      <c r="B117" s="99" t="s">
        <v>628</v>
      </c>
      <c r="C117" s="129" t="s">
        <v>92</v>
      </c>
      <c r="D117" s="129">
        <f>'Schedule No. 3.1'!E53</f>
        <v>1</v>
      </c>
      <c r="E117" s="96"/>
      <c r="F117" s="96"/>
      <c r="G117" s="96"/>
    </row>
    <row r="118" spans="1:10" s="215" customFormat="1" x14ac:dyDescent="0.2">
      <c r="A118" s="129" t="s">
        <v>658</v>
      </c>
      <c r="B118" s="99" t="s">
        <v>629</v>
      </c>
      <c r="C118" s="129" t="s">
        <v>92</v>
      </c>
      <c r="D118" s="129">
        <f>'Schedule No. 3.1'!E54</f>
        <v>1</v>
      </c>
      <c r="E118" s="211"/>
      <c r="F118" s="213"/>
      <c r="G118" s="213"/>
      <c r="H118" s="227"/>
      <c r="I118" s="227"/>
    </row>
    <row r="119" spans="1:10" x14ac:dyDescent="0.2">
      <c r="A119" s="129" t="s">
        <v>660</v>
      </c>
      <c r="B119" s="99" t="s">
        <v>678</v>
      </c>
      <c r="C119" s="129" t="s">
        <v>92</v>
      </c>
      <c r="D119" s="129" t="str">
        <f>'Schedule No. 3.1'!E55</f>
        <v>NIL</v>
      </c>
      <c r="E119" s="96"/>
      <c r="F119" s="96"/>
      <c r="G119" s="96"/>
    </row>
    <row r="120" spans="1:10" x14ac:dyDescent="0.2">
      <c r="A120" s="129" t="s">
        <v>763</v>
      </c>
      <c r="B120" s="99" t="s">
        <v>630</v>
      </c>
      <c r="C120" s="129" t="s">
        <v>92</v>
      </c>
      <c r="D120" s="129">
        <f>'Schedule No. 3.1'!E56</f>
        <v>1</v>
      </c>
      <c r="E120" s="211"/>
      <c r="F120" s="96"/>
      <c r="G120" s="96"/>
      <c r="H120" s="2"/>
      <c r="I120" s="2"/>
    </row>
    <row r="121" spans="1:10" x14ac:dyDescent="0.2">
      <c r="A121" s="129" t="s">
        <v>764</v>
      </c>
      <c r="B121" s="99" t="s">
        <v>449</v>
      </c>
      <c r="C121" s="129" t="s">
        <v>92</v>
      </c>
      <c r="D121" s="129" t="str">
        <f>'Schedule No. 3.1'!E57</f>
        <v>NIL</v>
      </c>
      <c r="E121" s="96"/>
      <c r="F121" s="96"/>
      <c r="G121" s="96"/>
    </row>
    <row r="122" spans="1:10" s="215" customFormat="1" x14ac:dyDescent="0.2">
      <c r="A122" s="124">
        <v>3.8</v>
      </c>
      <c r="B122" s="210" t="s">
        <v>450</v>
      </c>
      <c r="C122" s="213"/>
      <c r="D122" s="129"/>
      <c r="E122" s="213"/>
      <c r="F122" s="213"/>
      <c r="G122" s="213"/>
      <c r="H122" s="215">
        <f>SUM(D117:D121)</f>
        <v>3</v>
      </c>
    </row>
    <row r="123" spans="1:10" s="215" customFormat="1" x14ac:dyDescent="0.2">
      <c r="A123" s="129" t="s">
        <v>520</v>
      </c>
      <c r="B123" s="99" t="s">
        <v>631</v>
      </c>
      <c r="C123" s="129" t="s">
        <v>92</v>
      </c>
      <c r="D123" s="129">
        <f>'Schedule No. 3.1'!E59</f>
        <v>1</v>
      </c>
      <c r="E123" s="213"/>
      <c r="F123" s="213"/>
      <c r="G123" s="213"/>
    </row>
    <row r="124" spans="1:10" s="215" customFormat="1" x14ac:dyDescent="0.2">
      <c r="A124" s="129" t="s">
        <v>662</v>
      </c>
      <c r="B124" s="99" t="s">
        <v>679</v>
      </c>
      <c r="C124" s="129" t="s">
        <v>92</v>
      </c>
      <c r="D124" s="129" t="str">
        <f>'Schedule No. 3.1'!E60</f>
        <v>NIL</v>
      </c>
      <c r="E124" s="211"/>
      <c r="F124" s="213"/>
      <c r="G124" s="213"/>
      <c r="H124" s="227"/>
      <c r="I124" s="227"/>
    </row>
    <row r="125" spans="1:10" s="215" customFormat="1" x14ac:dyDescent="0.2">
      <c r="A125" s="129" t="s">
        <v>664</v>
      </c>
      <c r="B125" s="99" t="s">
        <v>632</v>
      </c>
      <c r="C125" s="129" t="s">
        <v>92</v>
      </c>
      <c r="D125" s="129">
        <f>'Schedule No. 3.1'!E61</f>
        <v>1</v>
      </c>
      <c r="E125" s="213"/>
      <c r="F125" s="213"/>
      <c r="G125" s="213"/>
    </row>
    <row r="126" spans="1:10" s="215" customFormat="1" x14ac:dyDescent="0.2">
      <c r="A126" s="129" t="s">
        <v>766</v>
      </c>
      <c r="B126" s="99" t="s">
        <v>680</v>
      </c>
      <c r="C126" s="129" t="s">
        <v>92</v>
      </c>
      <c r="D126" s="129" t="str">
        <f>'Schedule No. 3.1'!E62</f>
        <v>NIL</v>
      </c>
      <c r="E126" s="211"/>
      <c r="F126" s="213"/>
      <c r="G126" s="213"/>
      <c r="H126" s="227"/>
      <c r="I126" s="227"/>
    </row>
    <row r="127" spans="1:10" s="215" customFormat="1" x14ac:dyDescent="0.2">
      <c r="A127" s="129" t="s">
        <v>767</v>
      </c>
      <c r="B127" s="216" t="s">
        <v>633</v>
      </c>
      <c r="C127" s="129" t="s">
        <v>92</v>
      </c>
      <c r="D127" s="129">
        <f>'Schedule No. 3.1'!E63</f>
        <v>1</v>
      </c>
      <c r="E127" s="217"/>
      <c r="F127" s="217"/>
      <c r="G127" s="218"/>
    </row>
    <row r="128" spans="1:10" x14ac:dyDescent="0.2">
      <c r="A128" s="129" t="s">
        <v>768</v>
      </c>
      <c r="B128" s="93" t="s">
        <v>451</v>
      </c>
      <c r="C128" s="129" t="s">
        <v>92</v>
      </c>
      <c r="D128" s="129" t="str">
        <f>'Schedule No. 3.1'!E64</f>
        <v>NIL</v>
      </c>
      <c r="E128" s="91"/>
      <c r="F128" s="91"/>
      <c r="G128" s="39"/>
    </row>
    <row r="129" spans="1:10" x14ac:dyDescent="0.2">
      <c r="A129" s="124">
        <v>3.9</v>
      </c>
      <c r="B129" s="127" t="s">
        <v>356</v>
      </c>
      <c r="C129" s="129"/>
      <c r="D129" s="129"/>
      <c r="E129" s="130"/>
      <c r="F129" s="130"/>
      <c r="G129" s="130"/>
      <c r="H129" s="130"/>
    </row>
    <row r="130" spans="1:10" x14ac:dyDescent="0.2">
      <c r="A130" s="129" t="s">
        <v>773</v>
      </c>
      <c r="B130" s="105" t="s">
        <v>395</v>
      </c>
      <c r="C130" s="129" t="s">
        <v>76</v>
      </c>
      <c r="D130" s="129">
        <f>'Schedule No. 3.1'!E66</f>
        <v>1</v>
      </c>
      <c r="E130" s="130"/>
      <c r="F130" s="130"/>
      <c r="G130" s="130"/>
      <c r="H130" s="130"/>
    </row>
    <row r="131" spans="1:10" x14ac:dyDescent="0.2">
      <c r="A131" s="129" t="s">
        <v>666</v>
      </c>
      <c r="B131" s="105" t="s">
        <v>396</v>
      </c>
      <c r="C131" s="129" t="s">
        <v>76</v>
      </c>
      <c r="D131" s="129">
        <f>'Schedule No. 3.1'!E67</f>
        <v>1</v>
      </c>
      <c r="E131" s="130"/>
      <c r="F131" s="130"/>
      <c r="G131" s="130"/>
      <c r="H131" s="130"/>
    </row>
    <row r="132" spans="1:10" x14ac:dyDescent="0.2">
      <c r="A132" s="129" t="s">
        <v>668</v>
      </c>
      <c r="B132" s="105" t="s">
        <v>397</v>
      </c>
      <c r="C132" s="129" t="s">
        <v>76</v>
      </c>
      <c r="D132" s="129">
        <f>'Schedule No. 3.1'!E68</f>
        <v>1</v>
      </c>
      <c r="E132" s="130"/>
      <c r="F132" s="130"/>
      <c r="G132" s="130"/>
      <c r="H132" s="130"/>
    </row>
    <row r="133" spans="1:10" x14ac:dyDescent="0.2">
      <c r="A133" s="129" t="s">
        <v>670</v>
      </c>
      <c r="B133" s="105" t="s">
        <v>398</v>
      </c>
      <c r="C133" s="129" t="s">
        <v>76</v>
      </c>
      <c r="D133" s="129">
        <f>'Schedule No. 3.1'!E69</f>
        <v>1</v>
      </c>
      <c r="E133" s="130"/>
      <c r="F133" s="130"/>
      <c r="G133" s="130"/>
      <c r="H133" s="130"/>
    </row>
    <row r="134" spans="1:10" x14ac:dyDescent="0.2">
      <c r="A134" s="129" t="s">
        <v>774</v>
      </c>
      <c r="B134" s="105" t="s">
        <v>681</v>
      </c>
      <c r="C134" s="129" t="s">
        <v>76</v>
      </c>
      <c r="D134" s="129">
        <f>'Schedule No. 3.1'!E70</f>
        <v>1</v>
      </c>
      <c r="E134" s="130"/>
      <c r="F134" s="130"/>
      <c r="G134" s="130"/>
      <c r="H134" s="130"/>
    </row>
    <row r="135" spans="1:10" ht="26" x14ac:dyDescent="0.2">
      <c r="A135" s="235" t="s">
        <v>775</v>
      </c>
      <c r="B135" s="105" t="s">
        <v>759</v>
      </c>
      <c r="C135" s="111" t="s">
        <v>39</v>
      </c>
      <c r="D135" s="129">
        <f>'Schedule No. 3.1'!E71</f>
        <v>1</v>
      </c>
      <c r="E135" s="111"/>
      <c r="F135" s="130"/>
      <c r="G135" s="130"/>
      <c r="H135" s="130"/>
    </row>
    <row r="136" spans="1:10" ht="23.25" customHeight="1" x14ac:dyDescent="0.2">
      <c r="A136" s="124">
        <v>3.11</v>
      </c>
      <c r="B136" s="105" t="s">
        <v>807</v>
      </c>
      <c r="C136" s="111" t="s">
        <v>39</v>
      </c>
      <c r="D136" s="129">
        <f>'Schedule No. 3.1'!E72</f>
        <v>3</v>
      </c>
      <c r="E136" s="111"/>
      <c r="F136" s="130"/>
      <c r="G136" s="130"/>
      <c r="H136" s="130"/>
      <c r="I136">
        <f>SUM(D130:D133)</f>
        <v>4</v>
      </c>
    </row>
    <row r="137" spans="1:10" ht="23.25" customHeight="1" x14ac:dyDescent="0.2">
      <c r="A137" s="124">
        <v>3.12</v>
      </c>
      <c r="B137" s="106" t="s">
        <v>686</v>
      </c>
      <c r="C137" s="111"/>
      <c r="D137" s="111"/>
      <c r="E137" s="80"/>
      <c r="F137" s="80"/>
      <c r="G137" s="80"/>
      <c r="H137" s="80"/>
    </row>
    <row r="138" spans="1:10" ht="23.25" customHeight="1" x14ac:dyDescent="0.2">
      <c r="A138" s="129" t="s">
        <v>788</v>
      </c>
      <c r="B138" s="23" t="s">
        <v>253</v>
      </c>
      <c r="C138" s="111" t="s">
        <v>687</v>
      </c>
      <c r="D138" s="111">
        <v>5</v>
      </c>
      <c r="E138" s="80"/>
      <c r="F138" s="80"/>
      <c r="G138" s="80"/>
      <c r="H138" s="80"/>
    </row>
    <row r="139" spans="1:10" x14ac:dyDescent="0.2">
      <c r="A139" s="124">
        <v>4</v>
      </c>
      <c r="B139" s="138" t="s">
        <v>106</v>
      </c>
      <c r="C139" s="124"/>
      <c r="D139" s="129"/>
      <c r="E139" s="130"/>
      <c r="F139" s="130"/>
      <c r="G139" s="130"/>
      <c r="H139" s="130"/>
      <c r="I139">
        <f>SUM(I74:I136)</f>
        <v>11</v>
      </c>
      <c r="J139">
        <f>I139</f>
        <v>11</v>
      </c>
    </row>
    <row r="140" spans="1:10" ht="21" customHeight="1" x14ac:dyDescent="0.2">
      <c r="A140" s="124"/>
      <c r="B140" s="138" t="s">
        <v>204</v>
      </c>
      <c r="C140" s="124"/>
      <c r="D140" s="129"/>
      <c r="E140" s="130"/>
      <c r="F140" s="130"/>
      <c r="G140" s="130"/>
      <c r="H140" s="130"/>
    </row>
    <row r="141" spans="1:10" ht="31.25" customHeight="1" x14ac:dyDescent="0.2">
      <c r="A141" s="124">
        <v>4.0999999999999996</v>
      </c>
      <c r="B141" s="429" t="s">
        <v>107</v>
      </c>
      <c r="C141" s="430"/>
      <c r="D141" s="430"/>
      <c r="E141" s="430"/>
      <c r="F141" s="430"/>
      <c r="G141" s="430"/>
      <c r="H141" s="431"/>
    </row>
    <row r="142" spans="1:10" ht="16" x14ac:dyDescent="0.2">
      <c r="A142" s="129" t="s">
        <v>97</v>
      </c>
      <c r="B142" s="140" t="s">
        <v>108</v>
      </c>
      <c r="C142" s="105" t="s">
        <v>109</v>
      </c>
      <c r="D142" s="129">
        <v>3</v>
      </c>
      <c r="E142" s="130"/>
      <c r="F142" s="130"/>
      <c r="G142" s="130"/>
      <c r="H142" s="130"/>
    </row>
    <row r="143" spans="1:10" ht="16" x14ac:dyDescent="0.2">
      <c r="A143" s="129" t="s">
        <v>99</v>
      </c>
      <c r="B143" s="140" t="s">
        <v>110</v>
      </c>
      <c r="C143" s="105" t="s">
        <v>109</v>
      </c>
      <c r="D143" s="129">
        <v>3</v>
      </c>
      <c r="E143" s="130"/>
      <c r="F143" s="130"/>
      <c r="G143" s="130"/>
      <c r="H143" s="130"/>
    </row>
    <row r="144" spans="1:10" ht="16" x14ac:dyDescent="0.2">
      <c r="A144" s="137" t="s">
        <v>101</v>
      </c>
      <c r="B144" s="140" t="s">
        <v>111</v>
      </c>
      <c r="C144" s="105" t="s">
        <v>109</v>
      </c>
      <c r="D144" s="129">
        <f>J139</f>
        <v>11</v>
      </c>
      <c r="E144" s="130"/>
      <c r="F144" s="130"/>
      <c r="G144" s="130"/>
      <c r="H144" s="130"/>
      <c r="J144" t="s">
        <v>331</v>
      </c>
    </row>
    <row r="145" spans="1:8" ht="22.5" customHeight="1" x14ac:dyDescent="0.2">
      <c r="A145" s="124">
        <v>5</v>
      </c>
      <c r="B145" s="422" t="s">
        <v>340</v>
      </c>
      <c r="C145" s="422"/>
      <c r="D145" s="422"/>
      <c r="E145" s="422"/>
      <c r="F145" s="422"/>
      <c r="G145" s="127"/>
      <c r="H145" s="127"/>
    </row>
    <row r="146" spans="1:8" ht="22.5" customHeight="1" x14ac:dyDescent="0.2">
      <c r="A146" s="124">
        <v>5.0999999999999996</v>
      </c>
      <c r="B146" s="138" t="s">
        <v>204</v>
      </c>
      <c r="C146" s="138"/>
      <c r="D146" s="138"/>
      <c r="E146" s="138"/>
      <c r="F146" s="138"/>
      <c r="G146" s="127"/>
      <c r="H146" s="127"/>
    </row>
    <row r="147" spans="1:8" ht="63" customHeight="1" x14ac:dyDescent="0.2">
      <c r="A147" s="129" t="s">
        <v>272</v>
      </c>
      <c r="B147" s="105" t="s">
        <v>586</v>
      </c>
      <c r="C147" s="129" t="s">
        <v>77</v>
      </c>
      <c r="D147" s="129">
        <f>'Schedule No. 3.1'!E78</f>
        <v>65</v>
      </c>
      <c r="E147" s="130"/>
      <c r="F147" s="130"/>
      <c r="G147" s="130"/>
      <c r="H147" s="130"/>
    </row>
    <row r="148" spans="1:8" ht="48.5" customHeight="1" x14ac:dyDescent="0.2">
      <c r="A148" s="129" t="s">
        <v>273</v>
      </c>
      <c r="B148" s="105" t="s">
        <v>587</v>
      </c>
      <c r="C148" s="129" t="s">
        <v>77</v>
      </c>
      <c r="D148" s="129">
        <f>'Schedule No. 3.1'!E79</f>
        <v>65</v>
      </c>
      <c r="E148" s="130"/>
      <c r="F148" s="130"/>
      <c r="G148" s="130"/>
      <c r="H148" s="130"/>
    </row>
    <row r="149" spans="1:8" ht="48.5" customHeight="1" x14ac:dyDescent="0.2">
      <c r="A149" s="129" t="s">
        <v>274</v>
      </c>
      <c r="B149" s="105" t="s">
        <v>758</v>
      </c>
      <c r="C149" s="129" t="s">
        <v>77</v>
      </c>
      <c r="D149" s="129">
        <f>'Schedule No. 3.1'!E80</f>
        <v>65</v>
      </c>
      <c r="E149" s="130"/>
      <c r="F149" s="130"/>
      <c r="G149" s="130"/>
      <c r="H149" s="130"/>
    </row>
    <row r="150" spans="1:8" x14ac:dyDescent="0.2">
      <c r="A150" s="124">
        <v>6</v>
      </c>
      <c r="B150" s="127" t="s">
        <v>78</v>
      </c>
      <c r="C150" s="127"/>
      <c r="D150" s="124"/>
      <c r="E150" s="127"/>
      <c r="F150" s="127"/>
      <c r="G150" s="127"/>
      <c r="H150" s="127"/>
    </row>
    <row r="151" spans="1:8" ht="25.25" customHeight="1" x14ac:dyDescent="0.2">
      <c r="A151" s="124">
        <v>6.1</v>
      </c>
      <c r="B151" s="105" t="s">
        <v>79</v>
      </c>
      <c r="C151" s="129" t="s">
        <v>80</v>
      </c>
      <c r="D151" s="129">
        <v>1</v>
      </c>
      <c r="E151" s="130"/>
      <c r="F151" s="130"/>
      <c r="G151" s="130"/>
      <c r="H151" s="130"/>
    </row>
    <row r="152" spans="1:8" x14ac:dyDescent="0.2">
      <c r="A152" s="124">
        <v>7</v>
      </c>
      <c r="B152" s="127" t="s">
        <v>81</v>
      </c>
      <c r="C152" s="127"/>
      <c r="D152" s="124"/>
      <c r="E152" s="127"/>
      <c r="F152" s="127"/>
      <c r="G152" s="127"/>
      <c r="H152" s="127"/>
    </row>
    <row r="153" spans="1:8" x14ac:dyDescent="0.2">
      <c r="A153" s="124">
        <v>7.1</v>
      </c>
      <c r="B153" s="105" t="s">
        <v>82</v>
      </c>
      <c r="C153" s="105" t="s">
        <v>80</v>
      </c>
      <c r="D153" s="129">
        <v>1</v>
      </c>
      <c r="E153" s="130"/>
      <c r="F153" s="130"/>
      <c r="G153" s="130"/>
      <c r="H153" s="130"/>
    </row>
    <row r="154" spans="1:8" x14ac:dyDescent="0.2">
      <c r="A154" s="124">
        <v>7.1999999999999993</v>
      </c>
      <c r="B154" s="105" t="s">
        <v>83</v>
      </c>
      <c r="C154" s="105" t="s">
        <v>80</v>
      </c>
      <c r="D154" s="129">
        <v>1</v>
      </c>
      <c r="E154" s="130"/>
      <c r="F154" s="130"/>
      <c r="G154" s="130"/>
      <c r="H154" s="130"/>
    </row>
    <row r="155" spans="1:8" x14ac:dyDescent="0.2">
      <c r="A155" s="124">
        <v>7.3</v>
      </c>
      <c r="B155" s="105" t="s">
        <v>84</v>
      </c>
      <c r="C155" s="105" t="s">
        <v>80</v>
      </c>
      <c r="D155" s="129">
        <v>1</v>
      </c>
      <c r="E155" s="130"/>
      <c r="F155" s="130"/>
      <c r="G155" s="130"/>
      <c r="H155" s="130"/>
    </row>
    <row r="156" spans="1:8" x14ac:dyDescent="0.2">
      <c r="A156" s="124">
        <v>7.3999999999999995</v>
      </c>
      <c r="B156" s="105" t="s">
        <v>364</v>
      </c>
      <c r="C156" s="105" t="s">
        <v>80</v>
      </c>
      <c r="D156" s="129">
        <v>1</v>
      </c>
      <c r="E156" s="130"/>
      <c r="F156" s="130"/>
      <c r="G156" s="130"/>
      <c r="H156" s="130"/>
    </row>
    <row r="157" spans="1:8" x14ac:dyDescent="0.2">
      <c r="A157" s="124">
        <v>7.6</v>
      </c>
      <c r="B157" s="105" t="s">
        <v>154</v>
      </c>
      <c r="C157" s="105" t="s">
        <v>169</v>
      </c>
      <c r="D157" s="129">
        <v>2</v>
      </c>
      <c r="E157" s="130"/>
      <c r="F157" s="130"/>
      <c r="G157" s="130"/>
      <c r="H157" s="130"/>
    </row>
    <row r="158" spans="1:8" ht="27" customHeight="1" x14ac:dyDescent="0.2">
      <c r="A158" s="124">
        <v>7.6999999999999993</v>
      </c>
      <c r="B158" s="105" t="s">
        <v>155</v>
      </c>
      <c r="C158" s="105" t="s">
        <v>170</v>
      </c>
      <c r="D158" s="129">
        <v>50</v>
      </c>
      <c r="E158" s="130"/>
      <c r="F158" s="130"/>
      <c r="G158" s="130"/>
      <c r="H158" s="130"/>
    </row>
    <row r="159" spans="1:8" ht="29" customHeight="1" x14ac:dyDescent="0.2">
      <c r="A159" s="124">
        <v>7.8</v>
      </c>
      <c r="B159" s="105" t="s">
        <v>156</v>
      </c>
      <c r="C159" s="105"/>
      <c r="D159" s="129"/>
      <c r="E159" s="130"/>
      <c r="F159" s="130"/>
      <c r="G159" s="130"/>
      <c r="H159" s="130"/>
    </row>
    <row r="160" spans="1:8" x14ac:dyDescent="0.2">
      <c r="A160" s="129" t="s">
        <v>97</v>
      </c>
      <c r="B160" s="105" t="s">
        <v>157</v>
      </c>
      <c r="C160" s="129" t="s">
        <v>171</v>
      </c>
      <c r="D160" s="129">
        <v>200</v>
      </c>
      <c r="E160" s="130" t="s">
        <v>331</v>
      </c>
      <c r="F160" s="130"/>
      <c r="G160" s="130"/>
      <c r="H160" s="130"/>
    </row>
    <row r="161" spans="1:8" x14ac:dyDescent="0.2">
      <c r="A161" s="129" t="s">
        <v>99</v>
      </c>
      <c r="B161" s="105" t="s">
        <v>158</v>
      </c>
      <c r="C161" s="129" t="s">
        <v>171</v>
      </c>
      <c r="D161" s="129">
        <v>200</v>
      </c>
      <c r="E161" s="130" t="s">
        <v>331</v>
      </c>
      <c r="F161" s="130"/>
      <c r="G161" s="130"/>
      <c r="H161" s="130"/>
    </row>
    <row r="162" spans="1:8" x14ac:dyDescent="0.2">
      <c r="A162" s="129" t="s">
        <v>101</v>
      </c>
      <c r="B162" s="105" t="s">
        <v>159</v>
      </c>
      <c r="C162" s="129" t="s">
        <v>172</v>
      </c>
      <c r="D162" s="129">
        <v>1200</v>
      </c>
      <c r="E162" s="130" t="s">
        <v>331</v>
      </c>
      <c r="F162" s="130"/>
      <c r="G162" s="130"/>
      <c r="H162" s="130"/>
    </row>
    <row r="163" spans="1:8" x14ac:dyDescent="0.2">
      <c r="A163" s="129" t="s">
        <v>104</v>
      </c>
      <c r="B163" s="105" t="s">
        <v>160</v>
      </c>
      <c r="C163" s="129" t="s">
        <v>171</v>
      </c>
      <c r="D163" s="129">
        <v>100</v>
      </c>
      <c r="E163" s="130" t="s">
        <v>331</v>
      </c>
      <c r="F163" s="130"/>
      <c r="G163" s="130"/>
      <c r="H163" s="130"/>
    </row>
    <row r="164" spans="1:8" x14ac:dyDescent="0.2">
      <c r="A164" s="129" t="s">
        <v>105</v>
      </c>
      <c r="B164" s="105" t="s">
        <v>161</v>
      </c>
      <c r="C164" s="129" t="s">
        <v>173</v>
      </c>
      <c r="D164" s="129">
        <v>100</v>
      </c>
      <c r="E164" s="130" t="s">
        <v>331</v>
      </c>
      <c r="F164" s="130"/>
      <c r="G164" s="130"/>
      <c r="H164" s="130"/>
    </row>
    <row r="165" spans="1:8" x14ac:dyDescent="0.2">
      <c r="A165" s="129" t="s">
        <v>162</v>
      </c>
      <c r="B165" s="105" t="s">
        <v>163</v>
      </c>
      <c r="C165" s="129" t="s">
        <v>173</v>
      </c>
      <c r="D165" s="129">
        <v>100</v>
      </c>
      <c r="E165" s="130" t="s">
        <v>331</v>
      </c>
      <c r="F165" s="130"/>
      <c r="G165" s="130"/>
      <c r="H165" s="130"/>
    </row>
    <row r="166" spans="1:8" x14ac:dyDescent="0.2">
      <c r="A166" s="129" t="s">
        <v>164</v>
      </c>
      <c r="B166" s="105" t="s">
        <v>165</v>
      </c>
      <c r="C166" s="129" t="s">
        <v>173</v>
      </c>
      <c r="D166" s="129">
        <v>100</v>
      </c>
      <c r="E166" s="130" t="s">
        <v>331</v>
      </c>
      <c r="F166" s="130"/>
      <c r="G166" s="130"/>
      <c r="H166" s="130"/>
    </row>
    <row r="167" spans="1:8" x14ac:dyDescent="0.2">
      <c r="A167" s="129" t="s">
        <v>166</v>
      </c>
      <c r="B167" s="105" t="s">
        <v>167</v>
      </c>
      <c r="C167" s="129" t="s">
        <v>171</v>
      </c>
      <c r="D167" s="129">
        <v>225</v>
      </c>
      <c r="E167" s="130" t="s">
        <v>331</v>
      </c>
      <c r="F167" s="130"/>
      <c r="G167" s="130"/>
      <c r="H167" s="130"/>
    </row>
    <row r="168" spans="1:8" x14ac:dyDescent="0.2">
      <c r="A168" s="124">
        <v>7.9</v>
      </c>
      <c r="B168" s="105" t="s">
        <v>85</v>
      </c>
      <c r="C168" s="105" t="s">
        <v>80</v>
      </c>
      <c r="D168" s="129">
        <v>1</v>
      </c>
      <c r="E168" s="130"/>
      <c r="F168" s="130"/>
      <c r="G168" s="130"/>
      <c r="H168" s="130"/>
    </row>
    <row r="169" spans="1:8" x14ac:dyDescent="0.2">
      <c r="A169" s="236">
        <v>7.1</v>
      </c>
      <c r="B169" s="105" t="s">
        <v>564</v>
      </c>
      <c r="C169" s="105" t="s">
        <v>80</v>
      </c>
      <c r="D169" s="129">
        <v>1</v>
      </c>
      <c r="E169" s="130"/>
      <c r="F169" s="130"/>
      <c r="G169" s="130"/>
      <c r="H169" s="130"/>
    </row>
    <row r="170" spans="1:8" ht="26.25" customHeight="1" x14ac:dyDescent="0.2">
      <c r="A170" s="124">
        <v>7.11</v>
      </c>
      <c r="B170" s="105" t="s">
        <v>305</v>
      </c>
      <c r="C170" s="105" t="s">
        <v>80</v>
      </c>
      <c r="D170" s="141">
        <v>1</v>
      </c>
      <c r="E170" s="130"/>
      <c r="F170" s="142">
        <v>90000</v>
      </c>
      <c r="G170" s="143"/>
      <c r="H170" s="144">
        <f>$D170*F170</f>
        <v>90000</v>
      </c>
    </row>
    <row r="171" spans="1:8" ht="26.25" customHeight="1" x14ac:dyDescent="0.2">
      <c r="A171" s="124">
        <v>7.12</v>
      </c>
      <c r="B171" s="105" t="s">
        <v>534</v>
      </c>
      <c r="C171" s="105" t="s">
        <v>80</v>
      </c>
      <c r="D171" s="141">
        <v>1</v>
      </c>
      <c r="E171" s="161">
        <v>40033000</v>
      </c>
      <c r="F171" s="142"/>
      <c r="G171" s="143">
        <f>D171*E171</f>
        <v>40033000</v>
      </c>
      <c r="H171" s="144"/>
    </row>
    <row r="172" spans="1:8" ht="26.25" customHeight="1" x14ac:dyDescent="0.2">
      <c r="A172" s="124">
        <v>7.13</v>
      </c>
      <c r="B172" s="105" t="s">
        <v>535</v>
      </c>
      <c r="C172" s="105" t="s">
        <v>80</v>
      </c>
      <c r="D172" s="141">
        <v>1</v>
      </c>
      <c r="E172" s="143">
        <v>95413000</v>
      </c>
      <c r="F172" s="142"/>
      <c r="G172" s="143">
        <f>D172*E172</f>
        <v>95413000</v>
      </c>
      <c r="H172" s="144"/>
    </row>
    <row r="173" spans="1:8" x14ac:dyDescent="0.2">
      <c r="A173" s="396" t="s">
        <v>188</v>
      </c>
      <c r="B173" s="396"/>
      <c r="C173" s="396"/>
      <c r="D173" s="396"/>
      <c r="E173" s="77"/>
      <c r="F173" s="77"/>
      <c r="G173" s="78"/>
      <c r="H173" s="79"/>
    </row>
    <row r="174" spans="1:8" ht="27" x14ac:dyDescent="0.2">
      <c r="A174" s="30">
        <v>8</v>
      </c>
      <c r="B174" s="43" t="s">
        <v>339</v>
      </c>
      <c r="C174" s="2"/>
      <c r="D174" s="2"/>
      <c r="E174" s="2"/>
      <c r="F174" s="2"/>
      <c r="G174" s="2"/>
      <c r="H174" s="2"/>
    </row>
    <row r="175" spans="1:8" ht="16" thickBot="1" x14ac:dyDescent="0.25"/>
    <row r="176" spans="1:8" x14ac:dyDescent="0.2">
      <c r="G176" s="13"/>
      <c r="H176" s="14"/>
    </row>
    <row r="177" spans="1:8" x14ac:dyDescent="0.2">
      <c r="G177" s="15" t="s">
        <v>181</v>
      </c>
      <c r="H177" s="16"/>
    </row>
    <row r="178" spans="1:8" x14ac:dyDescent="0.2">
      <c r="G178" s="17"/>
      <c r="H178" s="18"/>
    </row>
    <row r="179" spans="1:8" x14ac:dyDescent="0.2">
      <c r="G179" s="15" t="s">
        <v>182</v>
      </c>
      <c r="H179" s="16"/>
    </row>
    <row r="180" spans="1:8" ht="16" thickBot="1" x14ac:dyDescent="0.25">
      <c r="G180" s="19"/>
      <c r="H180" s="20"/>
    </row>
    <row r="181" spans="1:8" x14ac:dyDescent="0.2">
      <c r="A181" s="397" t="s">
        <v>168</v>
      </c>
      <c r="B181" s="397"/>
      <c r="C181" s="397"/>
      <c r="D181" s="397"/>
      <c r="E181" s="397"/>
      <c r="F181" s="397"/>
      <c r="G181" s="397"/>
      <c r="H181" s="397"/>
    </row>
    <row r="182" spans="1:8" x14ac:dyDescent="0.2">
      <c r="A182" s="395" t="s">
        <v>178</v>
      </c>
      <c r="B182" s="395"/>
      <c r="C182" s="395"/>
      <c r="D182" s="395"/>
      <c r="E182" s="395"/>
      <c r="F182" s="395"/>
      <c r="G182" s="395"/>
      <c r="H182" s="395"/>
    </row>
    <row r="183" spans="1:8" x14ac:dyDescent="0.2">
      <c r="A183" s="395" t="s">
        <v>180</v>
      </c>
      <c r="B183" s="395"/>
      <c r="C183" s="395"/>
      <c r="D183" s="395"/>
      <c r="E183" s="395"/>
      <c r="F183" s="395"/>
      <c r="G183" s="395"/>
      <c r="H183" s="395"/>
    </row>
    <row r="184" spans="1:8" ht="31.5" customHeight="1" x14ac:dyDescent="0.2">
      <c r="A184" s="395" t="s">
        <v>197</v>
      </c>
      <c r="B184" s="395"/>
      <c r="C184" s="395"/>
      <c r="D184" s="395"/>
      <c r="E184" s="395"/>
      <c r="F184" s="395"/>
      <c r="G184" s="395"/>
      <c r="H184" s="395"/>
    </row>
  </sheetData>
  <mergeCells count="34">
    <mergeCell ref="A181:H181"/>
    <mergeCell ref="A182:H182"/>
    <mergeCell ref="A183:H183"/>
    <mergeCell ref="A184:H184"/>
    <mergeCell ref="B41:F41"/>
    <mergeCell ref="B72:H72"/>
    <mergeCell ref="B73:F73"/>
    <mergeCell ref="B141:H141"/>
    <mergeCell ref="B145:F145"/>
    <mergeCell ref="A173:D173"/>
    <mergeCell ref="B35:F35"/>
    <mergeCell ref="A8:H8"/>
    <mergeCell ref="B9:F9"/>
    <mergeCell ref="B10:F10"/>
    <mergeCell ref="A11:A12"/>
    <mergeCell ref="B11:B12"/>
    <mergeCell ref="C11:C12"/>
    <mergeCell ref="D11:D12"/>
    <mergeCell ref="E11:E12"/>
    <mergeCell ref="F11:F12"/>
    <mergeCell ref="G11:G12"/>
    <mergeCell ref="H11:H12"/>
    <mergeCell ref="B13:F13"/>
    <mergeCell ref="B18:H18"/>
    <mergeCell ref="B19:F19"/>
    <mergeCell ref="B29:F29"/>
    <mergeCell ref="A1:H2"/>
    <mergeCell ref="A3:H3"/>
    <mergeCell ref="A4:A6"/>
    <mergeCell ref="B4:B6"/>
    <mergeCell ref="C4:C6"/>
    <mergeCell ref="D4:D6"/>
    <mergeCell ref="E4:F5"/>
    <mergeCell ref="G4:H5"/>
  </mergeCells>
  <phoneticPr fontId="23" type="noConversion"/>
  <printOptions horizontalCentered="1"/>
  <pageMargins left="0.75" right="0.25" top="1" bottom="0.75" header="0.7" footer="0.3"/>
  <pageSetup paperSize="9" scale="70" fitToHeight="0" orientation="landscape" horizontalDpi="4294967293" r:id="rId1"/>
  <headerFooter>
    <oddFooter>&amp;C&amp;"Calibri,Regular"&amp;K0000004B-&amp;P</oddFooter>
  </headerFooter>
  <rowBreaks count="5" manualBreakCount="5">
    <brk id="43" max="7" man="1"/>
    <brk id="77" max="7" man="1"/>
    <brk id="93" max="7" man="1"/>
    <brk id="144" max="7" man="1"/>
    <brk id="157" max="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92"/>
  <sheetViews>
    <sheetView zoomScale="110" zoomScaleNormal="110" zoomScaleSheetLayoutView="100" workbookViewId="0">
      <selection activeCell="D17" sqref="D17"/>
    </sheetView>
  </sheetViews>
  <sheetFormatPr baseColWidth="10" defaultColWidth="8.6640625" defaultRowHeight="15" x14ac:dyDescent="0.2"/>
  <cols>
    <col min="2" max="2" width="66.5" customWidth="1"/>
    <col min="4" max="4" width="8.6640625" style="46"/>
    <col min="5" max="5" width="16" bestFit="1" customWidth="1"/>
    <col min="6" max="6" width="14.83203125" customWidth="1"/>
    <col min="7" max="7" width="21" customWidth="1"/>
    <col min="8" max="8" width="15.6640625" customWidth="1"/>
  </cols>
  <sheetData>
    <row r="1" spans="1:9" ht="15" customHeight="1" x14ac:dyDescent="0.2">
      <c r="A1" s="401" t="s">
        <v>849</v>
      </c>
      <c r="B1" s="402"/>
      <c r="C1" s="402"/>
      <c r="D1" s="402"/>
      <c r="E1" s="402"/>
      <c r="F1" s="402"/>
      <c r="G1" s="402"/>
      <c r="H1" s="403"/>
      <c r="I1" s="76"/>
    </row>
    <row r="2" spans="1:9" ht="41.25" customHeight="1" x14ac:dyDescent="0.2">
      <c r="A2" s="404"/>
      <c r="B2" s="418"/>
      <c r="C2" s="418"/>
      <c r="D2" s="418"/>
      <c r="E2" s="418"/>
      <c r="F2" s="418"/>
      <c r="G2" s="418"/>
      <c r="H2" s="419"/>
      <c r="I2" s="76"/>
    </row>
    <row r="3" spans="1:9" ht="48" customHeight="1" x14ac:dyDescent="0.2">
      <c r="A3" s="432" t="s">
        <v>796</v>
      </c>
      <c r="B3" s="433"/>
      <c r="C3" s="433"/>
      <c r="D3" s="433"/>
      <c r="E3" s="433"/>
      <c r="F3" s="433"/>
      <c r="G3" s="433"/>
      <c r="H3" s="433"/>
      <c r="I3" s="76"/>
    </row>
    <row r="4" spans="1:9" x14ac:dyDescent="0.2">
      <c r="A4" s="421" t="s">
        <v>0</v>
      </c>
      <c r="B4" s="421" t="s">
        <v>1</v>
      </c>
      <c r="C4" s="421" t="s">
        <v>2</v>
      </c>
      <c r="D4" s="421" t="s">
        <v>3</v>
      </c>
      <c r="E4" s="421" t="s">
        <v>561</v>
      </c>
      <c r="F4" s="421"/>
      <c r="G4" s="421" t="s">
        <v>562</v>
      </c>
      <c r="H4" s="421"/>
    </row>
    <row r="5" spans="1:9" x14ac:dyDescent="0.2">
      <c r="A5" s="421"/>
      <c r="B5" s="421"/>
      <c r="C5" s="421"/>
      <c r="D5" s="421"/>
      <c r="E5" s="421"/>
      <c r="F5" s="421"/>
      <c r="G5" s="421"/>
      <c r="H5" s="421"/>
    </row>
    <row r="6" spans="1:9" ht="34.5" customHeight="1" x14ac:dyDescent="0.2">
      <c r="A6" s="421"/>
      <c r="B6" s="421"/>
      <c r="C6" s="421"/>
      <c r="D6" s="421"/>
      <c r="E6" s="124" t="s">
        <v>560</v>
      </c>
      <c r="F6" s="124" t="s">
        <v>7</v>
      </c>
      <c r="G6" s="125" t="s">
        <v>560</v>
      </c>
      <c r="H6" s="124" t="s">
        <v>346</v>
      </c>
    </row>
    <row r="7" spans="1:9" x14ac:dyDescent="0.2">
      <c r="A7" s="124">
        <v>1</v>
      </c>
      <c r="B7" s="124">
        <v>2</v>
      </c>
      <c r="C7" s="124">
        <v>3</v>
      </c>
      <c r="D7" s="124">
        <v>4</v>
      </c>
      <c r="E7" s="124">
        <v>5</v>
      </c>
      <c r="F7" s="124">
        <v>6</v>
      </c>
      <c r="G7" s="124" t="s">
        <v>60</v>
      </c>
      <c r="H7" s="124" t="s">
        <v>61</v>
      </c>
    </row>
    <row r="8" spans="1:9" x14ac:dyDescent="0.2">
      <c r="A8" s="423" t="s">
        <v>834</v>
      </c>
      <c r="B8" s="424"/>
      <c r="C8" s="424"/>
      <c r="D8" s="424"/>
      <c r="E8" s="424"/>
      <c r="F8" s="424"/>
      <c r="G8" s="424"/>
      <c r="H8" s="425"/>
    </row>
    <row r="9" spans="1:9" x14ac:dyDescent="0.2">
      <c r="A9" s="124">
        <v>1</v>
      </c>
      <c r="B9" s="422" t="s">
        <v>70</v>
      </c>
      <c r="C9" s="422"/>
      <c r="D9" s="422"/>
      <c r="E9" s="422"/>
      <c r="F9" s="422"/>
      <c r="G9" s="127"/>
      <c r="H9" s="127"/>
    </row>
    <row r="10" spans="1:9" x14ac:dyDescent="0.2">
      <c r="A10" s="124">
        <v>1.1000000000000001</v>
      </c>
      <c r="B10" s="422" t="s">
        <v>71</v>
      </c>
      <c r="C10" s="422"/>
      <c r="D10" s="422"/>
      <c r="E10" s="422"/>
      <c r="F10" s="422"/>
      <c r="G10" s="127"/>
      <c r="H10" s="127"/>
    </row>
    <row r="11" spans="1:9" x14ac:dyDescent="0.2">
      <c r="A11" s="426" t="s">
        <v>9</v>
      </c>
      <c r="B11" s="427" t="s">
        <v>72</v>
      </c>
      <c r="C11" s="426" t="s">
        <v>353</v>
      </c>
      <c r="D11" s="426">
        <v>1.55</v>
      </c>
      <c r="E11" s="428"/>
      <c r="F11" s="428"/>
      <c r="G11" s="428"/>
      <c r="H11" s="428"/>
    </row>
    <row r="12" spans="1:9" ht="25.5" customHeight="1" x14ac:dyDescent="0.2">
      <c r="A12" s="426"/>
      <c r="B12" s="427"/>
      <c r="C12" s="426"/>
      <c r="D12" s="426"/>
      <c r="E12" s="428"/>
      <c r="F12" s="428"/>
      <c r="G12" s="428"/>
      <c r="H12" s="428"/>
    </row>
    <row r="13" spans="1:9" x14ac:dyDescent="0.2">
      <c r="A13" s="124">
        <v>1.2</v>
      </c>
      <c r="B13" s="422" t="s">
        <v>73</v>
      </c>
      <c r="C13" s="422"/>
      <c r="D13" s="422"/>
      <c r="E13" s="422"/>
      <c r="F13" s="422"/>
      <c r="G13" s="127"/>
      <c r="H13" s="128"/>
    </row>
    <row r="14" spans="1:9" ht="28.5" customHeight="1" x14ac:dyDescent="0.2">
      <c r="A14" s="129" t="s">
        <v>14</v>
      </c>
      <c r="B14" s="105" t="s">
        <v>177</v>
      </c>
      <c r="C14" s="129"/>
      <c r="D14" s="129"/>
      <c r="E14" s="130"/>
      <c r="F14" s="130"/>
      <c r="G14" s="130"/>
      <c r="H14" s="130"/>
    </row>
    <row r="15" spans="1:9" x14ac:dyDescent="0.2">
      <c r="A15" s="129" t="s">
        <v>97</v>
      </c>
      <c r="B15" s="105" t="s">
        <v>150</v>
      </c>
      <c r="C15" s="105" t="s">
        <v>152</v>
      </c>
      <c r="D15" s="129">
        <v>1</v>
      </c>
      <c r="E15" s="130"/>
      <c r="F15" s="130"/>
      <c r="G15" s="130"/>
      <c r="H15" s="130"/>
    </row>
    <row r="16" spans="1:9" x14ac:dyDescent="0.2">
      <c r="A16" s="129" t="s">
        <v>99</v>
      </c>
      <c r="B16" s="105" t="s">
        <v>151</v>
      </c>
      <c r="C16" s="105" t="s">
        <v>152</v>
      </c>
      <c r="D16" s="129">
        <v>1</v>
      </c>
      <c r="E16" s="130"/>
      <c r="F16" s="130"/>
      <c r="G16" s="130"/>
      <c r="H16" s="130"/>
    </row>
    <row r="17" spans="1:9" x14ac:dyDescent="0.2">
      <c r="A17" s="129" t="s">
        <v>15</v>
      </c>
      <c r="B17" s="105" t="s">
        <v>75</v>
      </c>
      <c r="C17" s="129" t="s">
        <v>74</v>
      </c>
      <c r="D17" s="131">
        <v>6</v>
      </c>
      <c r="E17" s="130"/>
      <c r="F17" s="130"/>
      <c r="G17" s="130"/>
      <c r="H17" s="130"/>
    </row>
    <row r="18" spans="1:9" ht="33" customHeight="1" x14ac:dyDescent="0.2">
      <c r="A18" s="124">
        <v>2</v>
      </c>
      <c r="B18" s="422" t="s">
        <v>916</v>
      </c>
      <c r="C18" s="422"/>
      <c r="D18" s="422"/>
      <c r="E18" s="422"/>
      <c r="F18" s="422"/>
      <c r="G18" s="422"/>
      <c r="H18" s="422"/>
    </row>
    <row r="19" spans="1:9" x14ac:dyDescent="0.2">
      <c r="A19" s="124">
        <v>2.1</v>
      </c>
      <c r="B19" s="422" t="s">
        <v>394</v>
      </c>
      <c r="C19" s="422"/>
      <c r="D19" s="422"/>
      <c r="E19" s="422"/>
      <c r="F19" s="422"/>
      <c r="G19" s="127"/>
      <c r="H19" s="127"/>
    </row>
    <row r="20" spans="1:9" ht="16" x14ac:dyDescent="0.2">
      <c r="A20" s="132" t="s">
        <v>65</v>
      </c>
      <c r="B20" s="133" t="s">
        <v>536</v>
      </c>
      <c r="C20" s="129" t="s">
        <v>76</v>
      </c>
      <c r="D20" s="129">
        <v>1</v>
      </c>
      <c r="E20" s="130"/>
      <c r="F20" s="130"/>
      <c r="G20" s="130"/>
      <c r="H20" s="130"/>
    </row>
    <row r="21" spans="1:9" ht="16" x14ac:dyDescent="0.2">
      <c r="A21" s="134">
        <v>2.2000000000000002</v>
      </c>
      <c r="B21" s="135" t="s">
        <v>509</v>
      </c>
      <c r="C21" s="129"/>
      <c r="D21" s="129"/>
      <c r="E21" s="130"/>
      <c r="F21" s="136"/>
      <c r="G21" s="127"/>
      <c r="H21" s="127"/>
    </row>
    <row r="22" spans="1:9" ht="16" x14ac:dyDescent="0.2">
      <c r="A22" s="132" t="s">
        <v>112</v>
      </c>
      <c r="B22" s="133" t="s">
        <v>536</v>
      </c>
      <c r="C22" s="129" t="s">
        <v>76</v>
      </c>
      <c r="D22" s="129">
        <v>1</v>
      </c>
      <c r="E22" s="130"/>
      <c r="F22" s="136"/>
      <c r="G22" s="127"/>
      <c r="H22" s="127"/>
    </row>
    <row r="23" spans="1:9" ht="16" x14ac:dyDescent="0.2">
      <c r="A23" s="134">
        <v>2.2999999999999998</v>
      </c>
      <c r="B23" s="135" t="s">
        <v>510</v>
      </c>
      <c r="C23" s="129"/>
      <c r="D23" s="129"/>
      <c r="E23" s="130"/>
      <c r="F23" s="136"/>
      <c r="G23" s="127"/>
      <c r="H23" s="127"/>
    </row>
    <row r="24" spans="1:9" ht="16" x14ac:dyDescent="0.2">
      <c r="A24" s="132" t="s">
        <v>142</v>
      </c>
      <c r="B24" s="133" t="s">
        <v>536</v>
      </c>
      <c r="C24" s="129" t="s">
        <v>76</v>
      </c>
      <c r="D24" s="129">
        <v>1</v>
      </c>
      <c r="E24" s="130"/>
      <c r="F24" s="136"/>
      <c r="G24" s="127"/>
      <c r="H24" s="127"/>
    </row>
    <row r="25" spans="1:9" ht="16" x14ac:dyDescent="0.2">
      <c r="A25" s="134">
        <v>2.4</v>
      </c>
      <c r="B25" s="135" t="s">
        <v>511</v>
      </c>
      <c r="C25" s="129"/>
      <c r="D25" s="129"/>
      <c r="E25" s="130"/>
      <c r="F25" s="136"/>
      <c r="G25" s="127"/>
      <c r="H25" s="127"/>
    </row>
    <row r="26" spans="1:9" ht="16" x14ac:dyDescent="0.2">
      <c r="A26" s="132" t="s">
        <v>147</v>
      </c>
      <c r="B26" s="133" t="s">
        <v>536</v>
      </c>
      <c r="C26" s="129" t="s">
        <v>76</v>
      </c>
      <c r="D26" s="129">
        <v>1</v>
      </c>
      <c r="E26" s="130"/>
      <c r="F26" s="136"/>
      <c r="G26" s="127"/>
      <c r="H26" s="127"/>
    </row>
    <row r="27" spans="1:9" ht="16" x14ac:dyDescent="0.2">
      <c r="A27" s="134">
        <v>2.5</v>
      </c>
      <c r="B27" s="135" t="s">
        <v>512</v>
      </c>
      <c r="C27" s="129"/>
      <c r="D27" s="129"/>
      <c r="E27" s="130"/>
      <c r="F27" s="136"/>
      <c r="G27" s="127"/>
      <c r="H27" s="127"/>
    </row>
    <row r="28" spans="1:9" ht="16" x14ac:dyDescent="0.2">
      <c r="A28" s="132" t="s">
        <v>321</v>
      </c>
      <c r="B28" s="133" t="s">
        <v>536</v>
      </c>
      <c r="C28" s="129" t="s">
        <v>76</v>
      </c>
      <c r="D28" s="129">
        <v>1</v>
      </c>
      <c r="E28" s="130"/>
      <c r="F28" s="136"/>
      <c r="G28" s="127"/>
      <c r="H28" s="127"/>
    </row>
    <row r="29" spans="1:9" ht="30" customHeight="1" x14ac:dyDescent="0.2">
      <c r="A29" s="124">
        <v>3</v>
      </c>
      <c r="B29" s="422" t="s">
        <v>563</v>
      </c>
      <c r="C29" s="422"/>
      <c r="D29" s="422"/>
      <c r="E29" s="422"/>
      <c r="F29" s="422"/>
      <c r="G29" s="422"/>
      <c r="H29" s="422"/>
      <c r="I29" s="40">
        <f>SUM(I19:I28)</f>
        <v>0</v>
      </c>
    </row>
    <row r="30" spans="1:9" x14ac:dyDescent="0.2">
      <c r="A30" s="124">
        <v>3.1</v>
      </c>
      <c r="B30" s="127" t="s">
        <v>394</v>
      </c>
      <c r="C30" s="129"/>
      <c r="D30" s="137"/>
      <c r="E30" s="127"/>
      <c r="F30" s="127"/>
      <c r="G30" s="127"/>
      <c r="H30" s="127"/>
    </row>
    <row r="31" spans="1:9" x14ac:dyDescent="0.2">
      <c r="A31" s="129" t="s">
        <v>87</v>
      </c>
      <c r="B31" s="105" t="s">
        <v>419</v>
      </c>
      <c r="C31" s="129" t="s">
        <v>92</v>
      </c>
      <c r="D31" s="131">
        <f>'Schedule No. 4.1'!E11</f>
        <v>1</v>
      </c>
      <c r="E31" s="130"/>
      <c r="F31" s="130"/>
      <c r="G31" s="130"/>
      <c r="H31" s="130"/>
    </row>
    <row r="32" spans="1:9" x14ac:dyDescent="0.2">
      <c r="A32" s="129" t="s">
        <v>86</v>
      </c>
      <c r="B32" s="105" t="s">
        <v>420</v>
      </c>
      <c r="C32" s="129" t="s">
        <v>92</v>
      </c>
      <c r="D32" s="131">
        <f>'Schedule No. 4.1'!E12</f>
        <v>1</v>
      </c>
      <c r="E32" s="130"/>
      <c r="F32" s="130"/>
      <c r="G32" s="130"/>
      <c r="H32" s="130"/>
    </row>
    <row r="33" spans="1:10" x14ac:dyDescent="0.2">
      <c r="A33" s="124">
        <v>3.2</v>
      </c>
      <c r="B33" s="138" t="s">
        <v>509</v>
      </c>
      <c r="C33" s="129"/>
      <c r="D33" s="129"/>
      <c r="E33" s="130"/>
      <c r="F33" s="130"/>
      <c r="G33" s="130"/>
      <c r="H33" s="130"/>
    </row>
    <row r="34" spans="1:10" x14ac:dyDescent="0.2">
      <c r="A34" s="129" t="s">
        <v>115</v>
      </c>
      <c r="B34" s="139" t="s">
        <v>514</v>
      </c>
      <c r="C34" s="129" t="s">
        <v>92</v>
      </c>
      <c r="D34" s="129">
        <f>'Schedule No. 4.1'!E15</f>
        <v>1</v>
      </c>
      <c r="E34" s="130"/>
      <c r="F34" s="130"/>
      <c r="G34" s="130"/>
      <c r="H34" s="130"/>
    </row>
    <row r="35" spans="1:10" x14ac:dyDescent="0.2">
      <c r="A35" s="124">
        <v>3.3</v>
      </c>
      <c r="B35" s="138" t="s">
        <v>510</v>
      </c>
      <c r="C35" s="129"/>
      <c r="D35" s="129"/>
      <c r="E35" s="130"/>
      <c r="F35" s="130"/>
      <c r="G35" s="130"/>
      <c r="H35" s="130"/>
    </row>
    <row r="36" spans="1:10" x14ac:dyDescent="0.2">
      <c r="A36" s="129" t="s">
        <v>125</v>
      </c>
      <c r="B36" s="139" t="s">
        <v>518</v>
      </c>
      <c r="C36" s="129" t="s">
        <v>92</v>
      </c>
      <c r="D36" s="129">
        <f>'Schedule No. 4.1'!E17</f>
        <v>1</v>
      </c>
      <c r="E36" s="130"/>
      <c r="F36" s="130"/>
      <c r="G36" s="130"/>
      <c r="H36" s="130"/>
    </row>
    <row r="37" spans="1:10" x14ac:dyDescent="0.2">
      <c r="A37" s="124">
        <v>3.4</v>
      </c>
      <c r="B37" s="138" t="s">
        <v>511</v>
      </c>
      <c r="C37" s="129"/>
      <c r="D37" s="129"/>
      <c r="E37" s="130"/>
      <c r="F37" s="130"/>
      <c r="G37" s="130"/>
      <c r="H37" s="130"/>
    </row>
    <row r="38" spans="1:10" x14ac:dyDescent="0.2">
      <c r="A38" s="129" t="s">
        <v>131</v>
      </c>
      <c r="B38" s="139" t="s">
        <v>519</v>
      </c>
      <c r="C38" s="129" t="s">
        <v>92</v>
      </c>
      <c r="D38" s="129">
        <f>'Schedule No. 4.1'!E19</f>
        <v>2</v>
      </c>
      <c r="E38" s="130"/>
      <c r="F38" s="130"/>
      <c r="G38" s="130"/>
      <c r="H38" s="130"/>
    </row>
    <row r="39" spans="1:10" x14ac:dyDescent="0.2">
      <c r="A39" s="124">
        <v>3.5</v>
      </c>
      <c r="B39" s="138" t="s">
        <v>512</v>
      </c>
      <c r="C39" s="129"/>
      <c r="D39" s="129"/>
      <c r="E39" s="130"/>
      <c r="F39" s="130"/>
      <c r="G39" s="130"/>
      <c r="H39" s="130"/>
    </row>
    <row r="40" spans="1:10" x14ac:dyDescent="0.2">
      <c r="A40" s="129" t="s">
        <v>137</v>
      </c>
      <c r="B40" s="139" t="s">
        <v>521</v>
      </c>
      <c r="C40" s="129" t="s">
        <v>92</v>
      </c>
      <c r="D40" s="129">
        <f>'Schedule No. 4.1'!E21</f>
        <v>3</v>
      </c>
      <c r="E40" s="130"/>
      <c r="F40" s="130"/>
      <c r="G40" s="130"/>
      <c r="H40" s="130"/>
    </row>
    <row r="41" spans="1:10" ht="23.25" customHeight="1" x14ac:dyDescent="0.2">
      <c r="A41" s="124">
        <v>3.6</v>
      </c>
      <c r="B41" s="105" t="s">
        <v>357</v>
      </c>
      <c r="C41" s="129" t="str">
        <f>'Schedule No. 3.1'!D72</f>
        <v>per set of three</v>
      </c>
      <c r="D41" s="129">
        <f>'Schedule No. 4.1'!E23</f>
        <v>4</v>
      </c>
      <c r="E41" s="130"/>
      <c r="F41" s="130"/>
      <c r="G41" s="130"/>
      <c r="H41" s="130"/>
      <c r="I41" s="40">
        <f>SUM(D31:D40)</f>
        <v>9</v>
      </c>
    </row>
    <row r="42" spans="1:10" x14ac:dyDescent="0.2">
      <c r="A42" s="112">
        <v>3.7</v>
      </c>
      <c r="B42" s="106" t="s">
        <v>685</v>
      </c>
      <c r="C42" s="111"/>
      <c r="D42" s="111"/>
      <c r="E42" s="80"/>
      <c r="F42" s="80"/>
      <c r="G42" s="80"/>
      <c r="H42" s="80"/>
    </row>
    <row r="43" spans="1:10" ht="33.5" customHeight="1" x14ac:dyDescent="0.2">
      <c r="A43" s="124" t="s">
        <v>502</v>
      </c>
      <c r="B43" s="23" t="s">
        <v>682</v>
      </c>
      <c r="C43" s="111" t="s">
        <v>51</v>
      </c>
      <c r="D43" s="111">
        <v>1</v>
      </c>
      <c r="E43" s="80"/>
      <c r="F43" s="80"/>
      <c r="G43" s="80"/>
      <c r="H43" s="80"/>
    </row>
    <row r="44" spans="1:10" ht="30" customHeight="1" x14ac:dyDescent="0.2">
      <c r="A44" s="124" t="s">
        <v>658</v>
      </c>
      <c r="B44" s="23" t="s">
        <v>683</v>
      </c>
      <c r="C44" s="111" t="s">
        <v>51</v>
      </c>
      <c r="D44" s="111">
        <v>1</v>
      </c>
      <c r="E44" s="80"/>
      <c r="F44" s="80"/>
      <c r="G44" s="80"/>
      <c r="H44" s="80"/>
    </row>
    <row r="45" spans="1:10" ht="23.25" customHeight="1" x14ac:dyDescent="0.2">
      <c r="A45" s="124" t="s">
        <v>660</v>
      </c>
      <c r="B45" s="23" t="s">
        <v>684</v>
      </c>
      <c r="C45" s="111" t="s">
        <v>51</v>
      </c>
      <c r="D45" s="111">
        <v>1</v>
      </c>
      <c r="E45" s="80"/>
      <c r="F45" s="80"/>
      <c r="G45" s="80"/>
      <c r="H45" s="80"/>
    </row>
    <row r="46" spans="1:10" x14ac:dyDescent="0.2">
      <c r="A46" s="124">
        <v>4</v>
      </c>
      <c r="B46" s="138" t="s">
        <v>106</v>
      </c>
      <c r="C46" s="124"/>
      <c r="D46" s="129"/>
      <c r="E46" s="130"/>
      <c r="F46" s="130"/>
      <c r="G46" s="130"/>
      <c r="H46" s="130"/>
      <c r="I46">
        <f>SUM(I30:I40)</f>
        <v>0</v>
      </c>
      <c r="J46">
        <f>I46</f>
        <v>0</v>
      </c>
    </row>
    <row r="47" spans="1:10" ht="21" customHeight="1" x14ac:dyDescent="0.2">
      <c r="A47" s="124"/>
      <c r="B47" s="138" t="s">
        <v>204</v>
      </c>
      <c r="C47" s="124"/>
      <c r="D47" s="129"/>
      <c r="E47" s="130"/>
      <c r="F47" s="130"/>
      <c r="G47" s="130"/>
      <c r="H47" s="130"/>
    </row>
    <row r="48" spans="1:10" ht="31.25" customHeight="1" x14ac:dyDescent="0.2">
      <c r="A48" s="124">
        <v>4.0999999999999996</v>
      </c>
      <c r="B48" s="429" t="s">
        <v>107</v>
      </c>
      <c r="C48" s="430"/>
      <c r="D48" s="430"/>
      <c r="E48" s="430"/>
      <c r="F48" s="430"/>
      <c r="G48" s="430"/>
      <c r="H48" s="431"/>
    </row>
    <row r="49" spans="1:10" ht="16" x14ac:dyDescent="0.2">
      <c r="A49" s="129" t="s">
        <v>97</v>
      </c>
      <c r="B49" s="140" t="s">
        <v>108</v>
      </c>
      <c r="C49" s="105" t="s">
        <v>109</v>
      </c>
      <c r="D49" s="129">
        <v>1</v>
      </c>
      <c r="E49" s="130"/>
      <c r="F49" s="130"/>
      <c r="G49" s="130"/>
      <c r="H49" s="130"/>
    </row>
    <row r="50" spans="1:10" ht="16" x14ac:dyDescent="0.2">
      <c r="A50" s="129" t="s">
        <v>99</v>
      </c>
      <c r="B50" s="140" t="s">
        <v>110</v>
      </c>
      <c r="C50" s="105" t="s">
        <v>109</v>
      </c>
      <c r="D50" s="129">
        <v>1</v>
      </c>
      <c r="E50" s="130"/>
      <c r="F50" s="130"/>
      <c r="G50" s="130"/>
      <c r="H50" s="130"/>
    </row>
    <row r="51" spans="1:10" ht="16" x14ac:dyDescent="0.2">
      <c r="A51" s="137" t="s">
        <v>101</v>
      </c>
      <c r="B51" s="140" t="s">
        <v>111</v>
      </c>
      <c r="C51" s="105" t="s">
        <v>109</v>
      </c>
      <c r="D51" s="129">
        <v>6</v>
      </c>
      <c r="E51" s="130"/>
      <c r="F51" s="130"/>
      <c r="G51" s="130"/>
      <c r="H51" s="130"/>
      <c r="J51" t="s">
        <v>331</v>
      </c>
    </row>
    <row r="52" spans="1:10" ht="22.5" customHeight="1" x14ac:dyDescent="0.2">
      <c r="A52" s="124">
        <v>5</v>
      </c>
      <c r="B52" s="422" t="s">
        <v>340</v>
      </c>
      <c r="C52" s="422"/>
      <c r="D52" s="422"/>
      <c r="E52" s="422"/>
      <c r="F52" s="422"/>
      <c r="G52" s="127"/>
      <c r="H52" s="127"/>
    </row>
    <row r="53" spans="1:10" ht="22.5" customHeight="1" x14ac:dyDescent="0.2">
      <c r="A53" s="124">
        <v>5.0999999999999996</v>
      </c>
      <c r="B53" s="138" t="s">
        <v>204</v>
      </c>
      <c r="C53" s="138"/>
      <c r="D53" s="138"/>
      <c r="E53" s="138"/>
      <c r="F53" s="138"/>
      <c r="G53" s="127"/>
      <c r="H53" s="127"/>
    </row>
    <row r="54" spans="1:10" ht="63" customHeight="1" x14ac:dyDescent="0.2">
      <c r="A54" s="129" t="s">
        <v>272</v>
      </c>
      <c r="B54" s="105" t="s">
        <v>588</v>
      </c>
      <c r="C54" s="129" t="s">
        <v>77</v>
      </c>
      <c r="D54" s="129">
        <f>'Schedule No. 4.1'!E25</f>
        <v>1.55</v>
      </c>
      <c r="E54" s="130"/>
      <c r="F54" s="130"/>
      <c r="G54" s="130"/>
      <c r="H54" s="130"/>
    </row>
    <row r="55" spans="1:10" ht="48.5" customHeight="1" x14ac:dyDescent="0.2">
      <c r="A55" s="129" t="s">
        <v>273</v>
      </c>
      <c r="B55" s="105" t="s">
        <v>797</v>
      </c>
      <c r="C55" s="129" t="s">
        <v>77</v>
      </c>
      <c r="D55" s="129">
        <f>'Schedule No. 4.1'!E26</f>
        <v>1.55</v>
      </c>
      <c r="E55" s="130"/>
      <c r="F55" s="130"/>
      <c r="G55" s="130"/>
      <c r="H55" s="130"/>
    </row>
    <row r="56" spans="1:10" x14ac:dyDescent="0.2">
      <c r="A56" s="124">
        <v>6</v>
      </c>
      <c r="B56" s="127" t="s">
        <v>78</v>
      </c>
      <c r="C56" s="127"/>
      <c r="D56" s="124"/>
      <c r="E56" s="127"/>
      <c r="F56" s="127"/>
      <c r="G56" s="127"/>
      <c r="H56" s="127"/>
    </row>
    <row r="57" spans="1:10" ht="25.25" customHeight="1" x14ac:dyDescent="0.2">
      <c r="A57" s="124">
        <v>6.1</v>
      </c>
      <c r="B57" s="105" t="s">
        <v>79</v>
      </c>
      <c r="C57" s="129" t="s">
        <v>80</v>
      </c>
      <c r="D57" s="129">
        <v>1</v>
      </c>
      <c r="E57" s="130"/>
      <c r="F57" s="130"/>
      <c r="G57" s="130"/>
      <c r="H57" s="130"/>
    </row>
    <row r="58" spans="1:10" x14ac:dyDescent="0.2">
      <c r="A58" s="124">
        <v>7</v>
      </c>
      <c r="B58" s="127" t="s">
        <v>81</v>
      </c>
      <c r="C58" s="127"/>
      <c r="D58" s="124"/>
      <c r="E58" s="127"/>
      <c r="F58" s="127"/>
      <c r="G58" s="127"/>
      <c r="H58" s="127"/>
    </row>
    <row r="59" spans="1:10" x14ac:dyDescent="0.2">
      <c r="A59" s="124">
        <v>7.1</v>
      </c>
      <c r="B59" s="105" t="s">
        <v>82</v>
      </c>
      <c r="C59" s="105" t="s">
        <v>80</v>
      </c>
      <c r="D59" s="129">
        <v>1</v>
      </c>
      <c r="E59" s="130"/>
      <c r="F59" s="130"/>
      <c r="G59" s="130"/>
      <c r="H59" s="130"/>
    </row>
    <row r="60" spans="1:10" x14ac:dyDescent="0.2">
      <c r="A60" s="124">
        <v>7.1999999999999993</v>
      </c>
      <c r="B60" s="105" t="s">
        <v>83</v>
      </c>
      <c r="C60" s="105" t="s">
        <v>80</v>
      </c>
      <c r="D60" s="129">
        <v>1</v>
      </c>
      <c r="E60" s="130"/>
      <c r="F60" s="130"/>
      <c r="G60" s="130"/>
      <c r="H60" s="130"/>
    </row>
    <row r="61" spans="1:10" x14ac:dyDescent="0.2">
      <c r="A61" s="124">
        <v>7.3</v>
      </c>
      <c r="B61" s="105" t="s">
        <v>84</v>
      </c>
      <c r="C61" s="105" t="s">
        <v>80</v>
      </c>
      <c r="D61" s="129">
        <v>1</v>
      </c>
      <c r="E61" s="130"/>
      <c r="F61" s="130"/>
      <c r="G61" s="130"/>
      <c r="H61" s="130"/>
    </row>
    <row r="62" spans="1:10" x14ac:dyDescent="0.2">
      <c r="A62" s="124">
        <v>7.3999999999999995</v>
      </c>
      <c r="B62" s="105" t="s">
        <v>364</v>
      </c>
      <c r="C62" s="105" t="s">
        <v>80</v>
      </c>
      <c r="D62" s="129">
        <v>1</v>
      </c>
      <c r="E62" s="130"/>
      <c r="F62" s="130"/>
      <c r="G62" s="130"/>
      <c r="H62" s="130"/>
    </row>
    <row r="63" spans="1:10" x14ac:dyDescent="0.2">
      <c r="A63" s="124">
        <v>7.6</v>
      </c>
      <c r="B63" s="105" t="s">
        <v>154</v>
      </c>
      <c r="C63" s="105" t="s">
        <v>169</v>
      </c>
      <c r="D63" s="129">
        <v>2</v>
      </c>
      <c r="E63" s="130"/>
      <c r="F63" s="130"/>
      <c r="G63" s="130"/>
      <c r="H63" s="130"/>
    </row>
    <row r="64" spans="1:10" ht="27" customHeight="1" x14ac:dyDescent="0.2">
      <c r="A64" s="124">
        <v>7.6999999999999993</v>
      </c>
      <c r="B64" s="105" t="s">
        <v>155</v>
      </c>
      <c r="C64" s="105" t="s">
        <v>170</v>
      </c>
      <c r="D64" s="129">
        <v>50</v>
      </c>
      <c r="E64" s="130"/>
      <c r="F64" s="130"/>
      <c r="G64" s="130"/>
      <c r="H64" s="130"/>
    </row>
    <row r="65" spans="1:8" ht="29" customHeight="1" x14ac:dyDescent="0.2">
      <c r="A65" s="124">
        <v>7.8</v>
      </c>
      <c r="B65" s="105" t="s">
        <v>156</v>
      </c>
      <c r="C65" s="105"/>
      <c r="D65" s="129"/>
      <c r="E65" s="130"/>
      <c r="F65" s="130"/>
      <c r="G65" s="130"/>
      <c r="H65" s="130"/>
    </row>
    <row r="66" spans="1:8" x14ac:dyDescent="0.2">
      <c r="A66" s="129" t="s">
        <v>97</v>
      </c>
      <c r="B66" s="105" t="s">
        <v>157</v>
      </c>
      <c r="C66" s="129" t="s">
        <v>171</v>
      </c>
      <c r="D66" s="129">
        <v>200</v>
      </c>
      <c r="E66" s="130" t="s">
        <v>331</v>
      </c>
      <c r="F66" s="130"/>
      <c r="G66" s="130"/>
      <c r="H66" s="130"/>
    </row>
    <row r="67" spans="1:8" x14ac:dyDescent="0.2">
      <c r="A67" s="129" t="s">
        <v>99</v>
      </c>
      <c r="B67" s="105" t="s">
        <v>158</v>
      </c>
      <c r="C67" s="129" t="s">
        <v>171</v>
      </c>
      <c r="D67" s="129">
        <v>200</v>
      </c>
      <c r="E67" s="130" t="s">
        <v>331</v>
      </c>
      <c r="F67" s="130"/>
      <c r="G67" s="130"/>
      <c r="H67" s="130"/>
    </row>
    <row r="68" spans="1:8" x14ac:dyDescent="0.2">
      <c r="A68" s="129" t="s">
        <v>101</v>
      </c>
      <c r="B68" s="105" t="s">
        <v>159</v>
      </c>
      <c r="C68" s="129" t="s">
        <v>172</v>
      </c>
      <c r="D68" s="129">
        <v>1200</v>
      </c>
      <c r="E68" s="130" t="s">
        <v>331</v>
      </c>
      <c r="F68" s="130"/>
      <c r="G68" s="130"/>
      <c r="H68" s="130"/>
    </row>
    <row r="69" spans="1:8" x14ac:dyDescent="0.2">
      <c r="A69" s="129" t="s">
        <v>104</v>
      </c>
      <c r="B69" s="105" t="s">
        <v>160</v>
      </c>
      <c r="C69" s="129" t="s">
        <v>171</v>
      </c>
      <c r="D69" s="129">
        <v>100</v>
      </c>
      <c r="E69" s="130" t="s">
        <v>331</v>
      </c>
      <c r="F69" s="130"/>
      <c r="G69" s="130"/>
      <c r="H69" s="130"/>
    </row>
    <row r="70" spans="1:8" x14ac:dyDescent="0.2">
      <c r="A70" s="129" t="s">
        <v>105</v>
      </c>
      <c r="B70" s="105" t="s">
        <v>161</v>
      </c>
      <c r="C70" s="129" t="s">
        <v>173</v>
      </c>
      <c r="D70" s="129">
        <v>100</v>
      </c>
      <c r="E70" s="130" t="s">
        <v>331</v>
      </c>
      <c r="F70" s="130"/>
      <c r="G70" s="130"/>
      <c r="H70" s="130"/>
    </row>
    <row r="71" spans="1:8" x14ac:dyDescent="0.2">
      <c r="A71" s="129" t="s">
        <v>162</v>
      </c>
      <c r="B71" s="105" t="s">
        <v>163</v>
      </c>
      <c r="C71" s="129" t="s">
        <v>173</v>
      </c>
      <c r="D71" s="129">
        <v>100</v>
      </c>
      <c r="E71" s="130" t="s">
        <v>331</v>
      </c>
      <c r="F71" s="130"/>
      <c r="G71" s="130"/>
      <c r="H71" s="130"/>
    </row>
    <row r="72" spans="1:8" x14ac:dyDescent="0.2">
      <c r="A72" s="129" t="s">
        <v>164</v>
      </c>
      <c r="B72" s="105" t="s">
        <v>165</v>
      </c>
      <c r="C72" s="129" t="s">
        <v>173</v>
      </c>
      <c r="D72" s="129">
        <v>100</v>
      </c>
      <c r="E72" s="130" t="s">
        <v>331</v>
      </c>
      <c r="F72" s="130"/>
      <c r="G72" s="130"/>
      <c r="H72" s="130"/>
    </row>
    <row r="73" spans="1:8" x14ac:dyDescent="0.2">
      <c r="A73" s="129" t="s">
        <v>166</v>
      </c>
      <c r="B73" s="105" t="s">
        <v>167</v>
      </c>
      <c r="C73" s="129" t="s">
        <v>171</v>
      </c>
      <c r="D73" s="129">
        <v>225</v>
      </c>
      <c r="E73" s="130" t="s">
        <v>331</v>
      </c>
      <c r="F73" s="130"/>
      <c r="G73" s="130"/>
      <c r="H73" s="130"/>
    </row>
    <row r="74" spans="1:8" x14ac:dyDescent="0.2">
      <c r="A74" s="124">
        <v>7.9</v>
      </c>
      <c r="B74" s="105" t="s">
        <v>85</v>
      </c>
      <c r="C74" s="105" t="s">
        <v>80</v>
      </c>
      <c r="D74" s="129">
        <v>1</v>
      </c>
      <c r="E74" s="130"/>
      <c r="F74" s="130"/>
      <c r="G74" s="130"/>
      <c r="H74" s="130"/>
    </row>
    <row r="75" spans="1:8" x14ac:dyDescent="0.2">
      <c r="A75" s="236">
        <v>7.1</v>
      </c>
      <c r="B75" s="105" t="s">
        <v>564</v>
      </c>
      <c r="C75" s="105" t="s">
        <v>80</v>
      </c>
      <c r="D75" s="129">
        <v>1</v>
      </c>
      <c r="E75" s="130"/>
      <c r="F75" s="130"/>
      <c r="G75" s="130"/>
      <c r="H75" s="130"/>
    </row>
    <row r="76" spans="1:8" ht="26.25" customHeight="1" x14ac:dyDescent="0.2">
      <c r="A76" s="124">
        <v>7.11</v>
      </c>
      <c r="B76" s="105" t="s">
        <v>305</v>
      </c>
      <c r="C76" s="105" t="s">
        <v>80</v>
      </c>
      <c r="D76" s="141">
        <v>1</v>
      </c>
      <c r="E76" s="130"/>
      <c r="F76" s="142"/>
      <c r="G76" s="143"/>
      <c r="H76" s="144"/>
    </row>
    <row r="77" spans="1:8" ht="26.25" customHeight="1" x14ac:dyDescent="0.2">
      <c r="A77" s="124">
        <v>7.12</v>
      </c>
      <c r="B77" s="105" t="s">
        <v>534</v>
      </c>
      <c r="C77" s="105" t="s">
        <v>80</v>
      </c>
      <c r="D77" s="141">
        <v>1</v>
      </c>
      <c r="E77" s="143">
        <v>5048000</v>
      </c>
      <c r="F77" s="142"/>
      <c r="G77" s="143">
        <f>D77*E77</f>
        <v>5048000</v>
      </c>
      <c r="H77" s="144"/>
    </row>
    <row r="78" spans="1:8" ht="26.25" customHeight="1" x14ac:dyDescent="0.2">
      <c r="A78" s="124">
        <v>7.13</v>
      </c>
      <c r="B78" s="105" t="s">
        <v>535</v>
      </c>
      <c r="C78" s="105" t="s">
        <v>80</v>
      </c>
      <c r="D78" s="141">
        <v>1</v>
      </c>
      <c r="E78" s="143">
        <v>8445000</v>
      </c>
      <c r="F78" s="142"/>
      <c r="G78" s="143">
        <f>D78*E78</f>
        <v>8445000</v>
      </c>
      <c r="H78" s="144"/>
    </row>
    <row r="79" spans="1:8" x14ac:dyDescent="0.2">
      <c r="A79" s="436" t="s">
        <v>188</v>
      </c>
      <c r="B79" s="436"/>
      <c r="C79" s="436"/>
      <c r="D79" s="436"/>
      <c r="E79" s="145"/>
      <c r="F79" s="145"/>
      <c r="G79" s="146"/>
      <c r="H79" s="147"/>
    </row>
    <row r="80" spans="1:8" ht="27" x14ac:dyDescent="0.2">
      <c r="A80" s="124">
        <v>8</v>
      </c>
      <c r="B80" s="105" t="s">
        <v>565</v>
      </c>
      <c r="C80" s="128"/>
      <c r="D80" s="128"/>
      <c r="E80" s="128"/>
      <c r="F80" s="128"/>
      <c r="G80" s="128"/>
      <c r="H80" s="128"/>
    </row>
    <row r="81" spans="1:8" ht="16" thickBot="1" x14ac:dyDescent="0.25">
      <c r="A81" s="148"/>
      <c r="B81" s="148"/>
      <c r="C81" s="148"/>
      <c r="D81" s="149"/>
      <c r="E81" s="148"/>
      <c r="F81" s="148"/>
      <c r="G81" s="148"/>
      <c r="H81" s="148"/>
    </row>
    <row r="82" spans="1:8" x14ac:dyDescent="0.2">
      <c r="A82" s="148"/>
      <c r="B82" s="148"/>
      <c r="C82" s="148"/>
      <c r="D82" s="149"/>
      <c r="E82" s="148"/>
      <c r="F82" s="148"/>
      <c r="G82" s="150"/>
      <c r="H82" s="151"/>
    </row>
    <row r="83" spans="1:8" x14ac:dyDescent="0.2">
      <c r="A83" s="148"/>
      <c r="B83" s="148"/>
      <c r="C83" s="148"/>
      <c r="D83" s="149"/>
      <c r="E83" s="148"/>
      <c r="F83" s="148"/>
      <c r="G83" s="152" t="s">
        <v>181</v>
      </c>
      <c r="H83" s="153"/>
    </row>
    <row r="84" spans="1:8" x14ac:dyDescent="0.2">
      <c r="A84" s="148"/>
      <c r="B84" s="148"/>
      <c r="C84" s="148"/>
      <c r="D84" s="149"/>
      <c r="E84" s="148"/>
      <c r="F84" s="148"/>
      <c r="G84" s="154"/>
      <c r="H84" s="155"/>
    </row>
    <row r="85" spans="1:8" x14ac:dyDescent="0.2">
      <c r="A85" s="148"/>
      <c r="B85" s="148"/>
      <c r="C85" s="148"/>
      <c r="D85" s="149"/>
      <c r="E85" s="148"/>
      <c r="F85" s="148"/>
      <c r="G85" s="152" t="s">
        <v>182</v>
      </c>
      <c r="H85" s="153"/>
    </row>
    <row r="86" spans="1:8" ht="16" thickBot="1" x14ac:dyDescent="0.25">
      <c r="A86" s="148"/>
      <c r="B86" s="148"/>
      <c r="C86" s="148"/>
      <c r="D86" s="149"/>
      <c r="E86" s="148"/>
      <c r="F86" s="148"/>
      <c r="G86" s="156"/>
      <c r="H86" s="157"/>
    </row>
    <row r="87" spans="1:8" x14ac:dyDescent="0.2">
      <c r="A87" s="434" t="s">
        <v>168</v>
      </c>
      <c r="B87" s="434"/>
      <c r="C87" s="434"/>
      <c r="D87" s="434"/>
      <c r="E87" s="434"/>
      <c r="F87" s="434"/>
      <c r="G87" s="434"/>
      <c r="H87" s="434"/>
    </row>
    <row r="88" spans="1:8" x14ac:dyDescent="0.2">
      <c r="A88" s="435" t="s">
        <v>178</v>
      </c>
      <c r="B88" s="435"/>
      <c r="C88" s="435"/>
      <c r="D88" s="435"/>
      <c r="E88" s="435"/>
      <c r="F88" s="435"/>
      <c r="G88" s="435"/>
      <c r="H88" s="435"/>
    </row>
    <row r="89" spans="1:8" x14ac:dyDescent="0.2">
      <c r="A89" s="435" t="s">
        <v>180</v>
      </c>
      <c r="B89" s="435"/>
      <c r="C89" s="435"/>
      <c r="D89" s="435"/>
      <c r="E89" s="435"/>
      <c r="F89" s="435"/>
      <c r="G89" s="435"/>
      <c r="H89" s="435"/>
    </row>
    <row r="90" spans="1:8" ht="31.5" customHeight="1" x14ac:dyDescent="0.2">
      <c r="A90" s="435" t="s">
        <v>197</v>
      </c>
      <c r="B90" s="435"/>
      <c r="C90" s="435"/>
      <c r="D90" s="435"/>
      <c r="E90" s="435"/>
      <c r="F90" s="435"/>
      <c r="G90" s="435"/>
      <c r="H90" s="435"/>
    </row>
    <row r="91" spans="1:8" x14ac:dyDescent="0.2">
      <c r="A91" s="148"/>
      <c r="B91" s="148"/>
      <c r="C91" s="148"/>
      <c r="D91" s="149"/>
      <c r="E91" s="148"/>
      <c r="F91" s="148"/>
      <c r="G91" s="148"/>
      <c r="H91" s="148"/>
    </row>
    <row r="92" spans="1:8" x14ac:dyDescent="0.2">
      <c r="A92" s="148"/>
      <c r="B92" s="148"/>
      <c r="C92" s="148"/>
      <c r="D92" s="149"/>
      <c r="E92" s="148"/>
      <c r="F92" s="148"/>
      <c r="G92" s="148"/>
      <c r="H92" s="148"/>
    </row>
  </sheetData>
  <mergeCells count="30">
    <mergeCell ref="A87:H87"/>
    <mergeCell ref="A88:H88"/>
    <mergeCell ref="A89:H89"/>
    <mergeCell ref="A90:H90"/>
    <mergeCell ref="B19:F19"/>
    <mergeCell ref="B29:H29"/>
    <mergeCell ref="B48:H48"/>
    <mergeCell ref="B52:F52"/>
    <mergeCell ref="A79:D79"/>
    <mergeCell ref="D11:D12"/>
    <mergeCell ref="E11:E12"/>
    <mergeCell ref="F11:F12"/>
    <mergeCell ref="G11:G12"/>
    <mergeCell ref="H11:H12"/>
    <mergeCell ref="B13:F13"/>
    <mergeCell ref="B18:H18"/>
    <mergeCell ref="A1:H2"/>
    <mergeCell ref="A3:H3"/>
    <mergeCell ref="A4:A6"/>
    <mergeCell ref="B4:B6"/>
    <mergeCell ref="C4:C6"/>
    <mergeCell ref="D4:D6"/>
    <mergeCell ref="E4:F5"/>
    <mergeCell ref="G4:H5"/>
    <mergeCell ref="A8:H8"/>
    <mergeCell ref="B9:F9"/>
    <mergeCell ref="B10:F10"/>
    <mergeCell ref="A11:A12"/>
    <mergeCell ref="B11:B12"/>
    <mergeCell ref="C11:C12"/>
  </mergeCells>
  <phoneticPr fontId="23" type="noConversion"/>
  <printOptions horizontalCentered="1"/>
  <pageMargins left="0.75" right="0.25" top="1" bottom="0.75" header="0.7" footer="0.3"/>
  <pageSetup paperSize="9" scale="70" fitToHeight="0" orientation="landscape" horizontalDpi="4294967293" r:id="rId1"/>
  <headerFooter>
    <oddFooter>&amp;C&amp;"Calibri,Regular"&amp;K0000004B-&amp;P</oddFooter>
  </headerFooter>
  <rowBreaks count="2" manualBreakCount="2">
    <brk id="51" max="7" man="1"/>
    <brk id="63" max="7"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35"/>
  <sheetViews>
    <sheetView tabSelected="1" topLeftCell="A16" zoomScaleNormal="100" zoomScaleSheetLayoutView="115" workbookViewId="0">
      <selection activeCell="G32" sqref="G32"/>
    </sheetView>
  </sheetViews>
  <sheetFormatPr baseColWidth="10" defaultColWidth="8.6640625" defaultRowHeight="15" x14ac:dyDescent="0.2"/>
  <cols>
    <col min="1" max="1" width="4.5" bestFit="1" customWidth="1"/>
    <col min="2" max="2" width="82.33203125" customWidth="1"/>
    <col min="3" max="3" width="26.5" customWidth="1"/>
    <col min="4" max="4" width="29.33203125" customWidth="1"/>
  </cols>
  <sheetData>
    <row r="1" spans="1:4" ht="78.75" customHeight="1" x14ac:dyDescent="0.2">
      <c r="A1" s="437" t="s">
        <v>850</v>
      </c>
      <c r="B1" s="438"/>
      <c r="C1" s="438"/>
      <c r="D1" s="439"/>
    </row>
    <row r="2" spans="1:4" ht="17" customHeight="1" x14ac:dyDescent="0.2">
      <c r="A2" s="444"/>
      <c r="B2" s="445"/>
      <c r="C2" s="445"/>
      <c r="D2" s="446"/>
    </row>
    <row r="3" spans="1:4" ht="15" customHeight="1" x14ac:dyDescent="0.2">
      <c r="A3" s="440" t="s">
        <v>358</v>
      </c>
      <c r="B3" s="441"/>
      <c r="C3" s="441"/>
      <c r="D3" s="442"/>
    </row>
    <row r="4" spans="1:4" ht="15" customHeight="1" x14ac:dyDescent="0.2">
      <c r="A4" s="443" t="s">
        <v>0</v>
      </c>
      <c r="B4" s="443" t="s">
        <v>1</v>
      </c>
      <c r="C4" s="443" t="s">
        <v>198</v>
      </c>
      <c r="D4" s="443"/>
    </row>
    <row r="5" spans="1:4" ht="18.75" customHeight="1" x14ac:dyDescent="0.2">
      <c r="A5" s="443"/>
      <c r="B5" s="443"/>
      <c r="C5" s="443"/>
      <c r="D5" s="443"/>
    </row>
    <row r="6" spans="1:4" ht="29.25" customHeight="1" x14ac:dyDescent="0.2">
      <c r="A6" s="443"/>
      <c r="B6" s="443"/>
      <c r="C6" s="239" t="s">
        <v>59</v>
      </c>
      <c r="D6" s="239" t="s">
        <v>7</v>
      </c>
    </row>
    <row r="7" spans="1:4" ht="42" customHeight="1" x14ac:dyDescent="0.2">
      <c r="A7" s="239"/>
      <c r="B7" s="239" t="s">
        <v>689</v>
      </c>
      <c r="C7" s="239"/>
      <c r="D7" s="239"/>
    </row>
    <row r="8" spans="1:4" x14ac:dyDescent="0.2">
      <c r="A8" s="239"/>
      <c r="B8" s="253" t="s">
        <v>808</v>
      </c>
      <c r="C8" s="239"/>
      <c r="D8" s="239"/>
    </row>
    <row r="9" spans="1:4" x14ac:dyDescent="0.2">
      <c r="A9" s="239"/>
      <c r="B9" s="253" t="s">
        <v>809</v>
      </c>
      <c r="C9" s="239"/>
      <c r="D9" s="239"/>
    </row>
    <row r="10" spans="1:4" x14ac:dyDescent="0.2">
      <c r="A10" s="239"/>
      <c r="B10" s="253" t="s">
        <v>810</v>
      </c>
      <c r="C10" s="239"/>
      <c r="D10" s="239"/>
    </row>
    <row r="11" spans="1:4" ht="27.75" customHeight="1" x14ac:dyDescent="0.2">
      <c r="A11" s="30"/>
      <c r="B11" s="29" t="s">
        <v>821</v>
      </c>
      <c r="C11" s="39"/>
      <c r="D11" s="39"/>
    </row>
    <row r="12" spans="1:4" ht="27.75" customHeight="1" x14ac:dyDescent="0.2">
      <c r="A12" s="30"/>
      <c r="B12" s="30" t="s">
        <v>811</v>
      </c>
      <c r="C12" s="39"/>
      <c r="D12" s="39"/>
    </row>
    <row r="13" spans="1:4" x14ac:dyDescent="0.2">
      <c r="A13" s="30"/>
      <c r="B13" s="43" t="s">
        <v>812</v>
      </c>
      <c r="C13" s="39"/>
      <c r="D13" s="39"/>
    </row>
    <row r="14" spans="1:4" x14ac:dyDescent="0.2">
      <c r="A14" s="30"/>
      <c r="B14" s="43" t="s">
        <v>813</v>
      </c>
      <c r="C14" s="39"/>
      <c r="D14" s="39"/>
    </row>
    <row r="15" spans="1:4" x14ac:dyDescent="0.2">
      <c r="A15" s="30"/>
      <c r="B15" s="43" t="s">
        <v>814</v>
      </c>
      <c r="C15" s="39"/>
      <c r="D15" s="39"/>
    </row>
    <row r="16" spans="1:4" ht="27.75" customHeight="1" x14ac:dyDescent="0.2">
      <c r="A16" s="30"/>
      <c r="B16" s="29" t="s">
        <v>821</v>
      </c>
      <c r="C16" s="39"/>
      <c r="D16" s="39"/>
    </row>
    <row r="17" spans="1:4" ht="27.75" customHeight="1" x14ac:dyDescent="0.2">
      <c r="A17" s="30"/>
      <c r="B17" s="30" t="s">
        <v>694</v>
      </c>
      <c r="C17" s="39"/>
      <c r="D17" s="39"/>
    </row>
    <row r="18" spans="1:4" x14ac:dyDescent="0.2">
      <c r="A18" s="30"/>
      <c r="B18" s="43" t="s">
        <v>815</v>
      </c>
      <c r="C18" s="39"/>
      <c r="D18" s="39"/>
    </row>
    <row r="19" spans="1:4" x14ac:dyDescent="0.2">
      <c r="A19" s="30"/>
      <c r="B19" s="43" t="s">
        <v>816</v>
      </c>
      <c r="C19" s="39"/>
      <c r="D19" s="39"/>
    </row>
    <row r="20" spans="1:4" x14ac:dyDescent="0.2">
      <c r="A20" s="30"/>
      <c r="B20" s="43" t="s">
        <v>817</v>
      </c>
      <c r="C20" s="39"/>
      <c r="D20" s="39"/>
    </row>
    <row r="21" spans="1:4" ht="27.75" customHeight="1" x14ac:dyDescent="0.2">
      <c r="A21" s="30"/>
      <c r="B21" s="29" t="s">
        <v>821</v>
      </c>
      <c r="C21" s="39"/>
      <c r="D21" s="39"/>
    </row>
    <row r="22" spans="1:4" ht="42.75" customHeight="1" x14ac:dyDescent="0.2">
      <c r="A22" s="30"/>
      <c r="B22" s="30" t="s">
        <v>695</v>
      </c>
      <c r="C22" s="39"/>
      <c r="D22" s="39"/>
    </row>
    <row r="23" spans="1:4" x14ac:dyDescent="0.2">
      <c r="A23" s="30"/>
      <c r="B23" s="43" t="s">
        <v>818</v>
      </c>
      <c r="C23" s="39"/>
      <c r="D23" s="39"/>
    </row>
    <row r="24" spans="1:4" x14ac:dyDescent="0.2">
      <c r="A24" s="30"/>
      <c r="B24" s="43" t="s">
        <v>819</v>
      </c>
      <c r="C24" s="39"/>
      <c r="D24" s="39"/>
    </row>
    <row r="25" spans="1:4" x14ac:dyDescent="0.2">
      <c r="A25" s="30"/>
      <c r="B25" s="43" t="s">
        <v>820</v>
      </c>
      <c r="C25" s="39"/>
      <c r="D25" s="39"/>
    </row>
    <row r="26" spans="1:4" ht="24" customHeight="1" x14ac:dyDescent="0.2">
      <c r="A26" s="30"/>
      <c r="B26" s="29" t="s">
        <v>821</v>
      </c>
      <c r="C26" s="39"/>
      <c r="D26" s="39"/>
    </row>
    <row r="27" spans="1:4" x14ac:dyDescent="0.2">
      <c r="A27" s="30">
        <v>3</v>
      </c>
      <c r="B27" s="43" t="s">
        <v>690</v>
      </c>
      <c r="C27" s="39"/>
      <c r="D27" s="39"/>
    </row>
    <row r="28" spans="1:4" ht="22.25" customHeight="1" x14ac:dyDescent="0.2">
      <c r="A28" s="2"/>
      <c r="B28" s="31" t="s">
        <v>343</v>
      </c>
      <c r="C28" s="2"/>
      <c r="D28" s="2"/>
    </row>
    <row r="29" spans="1:4" x14ac:dyDescent="0.2">
      <c r="C29" s="21"/>
      <c r="D29" s="18"/>
    </row>
    <row r="30" spans="1:4" x14ac:dyDescent="0.2">
      <c r="C30" s="15" t="s">
        <v>181</v>
      </c>
      <c r="D30" s="16"/>
    </row>
    <row r="31" spans="1:4" ht="9" customHeight="1" x14ac:dyDescent="0.2">
      <c r="C31" s="17"/>
      <c r="D31" s="18"/>
    </row>
    <row r="32" spans="1:4" x14ac:dyDescent="0.2">
      <c r="C32" s="15" t="s">
        <v>182</v>
      </c>
      <c r="D32" s="16"/>
    </row>
    <row r="33" spans="1:4" ht="16" thickBot="1" x14ac:dyDescent="0.25">
      <c r="C33" s="19"/>
      <c r="D33" s="20"/>
    </row>
    <row r="34" spans="1:4" x14ac:dyDescent="0.2">
      <c r="A34" s="372" t="s">
        <v>96</v>
      </c>
      <c r="B34" s="372"/>
      <c r="C34" s="372"/>
      <c r="D34" s="372"/>
    </row>
    <row r="35" spans="1:4" ht="42" customHeight="1" x14ac:dyDescent="0.2">
      <c r="A35" s="372" t="s">
        <v>927</v>
      </c>
      <c r="B35" s="372"/>
      <c r="C35" s="372"/>
      <c r="D35" s="372"/>
    </row>
  </sheetData>
  <mergeCells count="8">
    <mergeCell ref="A34:D34"/>
    <mergeCell ref="A35:D35"/>
    <mergeCell ref="A1:D1"/>
    <mergeCell ref="A3:D3"/>
    <mergeCell ref="A4:A6"/>
    <mergeCell ref="B4:B6"/>
    <mergeCell ref="C4:D5"/>
    <mergeCell ref="A2:D2"/>
  </mergeCells>
  <printOptions horizontalCentered="1"/>
  <pageMargins left="0.7" right="0.5" top="1" bottom="0.75" header="0.3" footer="0.3"/>
  <pageSetup scale="80" orientation="landscape" r:id="rId1"/>
  <headerFooter>
    <oddFooter>&amp;C&amp;"Calibri,Regular"&amp;K0000005B-&amp;P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26"/>
  <sheetViews>
    <sheetView view="pageBreakPreview" zoomScaleNormal="100" zoomScaleSheetLayoutView="100" workbookViewId="0">
      <selection activeCell="I6" sqref="I6"/>
    </sheetView>
  </sheetViews>
  <sheetFormatPr baseColWidth="10" defaultColWidth="8.83203125" defaultRowHeight="15" x14ac:dyDescent="0.2"/>
  <cols>
    <col min="1" max="1" width="4.5" bestFit="1" customWidth="1"/>
    <col min="2" max="2" width="10.33203125" bestFit="1" customWidth="1"/>
    <col min="4" max="4" width="7.6640625" bestFit="1" customWidth="1"/>
    <col min="5" max="5" width="8.5" bestFit="1" customWidth="1"/>
    <col min="6" max="6" width="8.5" customWidth="1"/>
    <col min="7" max="7" width="12.33203125" customWidth="1"/>
    <col min="8" max="8" width="18.5" customWidth="1"/>
  </cols>
  <sheetData>
    <row r="1" spans="1:8" ht="15" customHeight="1" x14ac:dyDescent="0.2">
      <c r="A1" s="447" t="s">
        <v>851</v>
      </c>
      <c r="B1" s="448"/>
      <c r="C1" s="448"/>
      <c r="D1" s="448"/>
      <c r="E1" s="448"/>
      <c r="F1" s="448"/>
      <c r="G1" s="448"/>
      <c r="H1" s="449"/>
    </row>
    <row r="2" spans="1:8" ht="66" customHeight="1" x14ac:dyDescent="0.2">
      <c r="A2" s="450"/>
      <c r="B2" s="451"/>
      <c r="C2" s="451"/>
      <c r="D2" s="451"/>
      <c r="E2" s="451"/>
      <c r="F2" s="451"/>
      <c r="G2" s="451"/>
      <c r="H2" s="452"/>
    </row>
    <row r="3" spans="1:8" ht="17" thickBot="1" x14ac:dyDescent="0.25">
      <c r="A3" s="453" t="s">
        <v>359</v>
      </c>
      <c r="B3" s="453"/>
      <c r="C3" s="454"/>
      <c r="D3" s="453"/>
      <c r="E3" s="453"/>
      <c r="F3" s="453"/>
      <c r="G3" s="453"/>
      <c r="H3" s="453"/>
    </row>
    <row r="4" spans="1:8" x14ac:dyDescent="0.2">
      <c r="A4" s="455" t="s">
        <v>0</v>
      </c>
      <c r="B4" s="458" t="s">
        <v>1</v>
      </c>
      <c r="C4" s="461" t="s">
        <v>2</v>
      </c>
      <c r="D4" s="464" t="s">
        <v>3</v>
      </c>
      <c r="E4" s="467" t="s">
        <v>4</v>
      </c>
      <c r="F4" s="468"/>
      <c r="G4" s="473" t="s">
        <v>5</v>
      </c>
      <c r="H4" s="474"/>
    </row>
    <row r="5" spans="1:8" x14ac:dyDescent="0.2">
      <c r="A5" s="456"/>
      <c r="B5" s="459"/>
      <c r="C5" s="462"/>
      <c r="D5" s="465"/>
      <c r="E5" s="469"/>
      <c r="F5" s="470"/>
      <c r="G5" s="475"/>
      <c r="H5" s="476"/>
    </row>
    <row r="6" spans="1:8" ht="16" thickBot="1" x14ac:dyDescent="0.25">
      <c r="A6" s="456"/>
      <c r="B6" s="459"/>
      <c r="C6" s="462"/>
      <c r="D6" s="465"/>
      <c r="E6" s="471"/>
      <c r="F6" s="472"/>
      <c r="G6" s="477"/>
      <c r="H6" s="478"/>
    </row>
    <row r="7" spans="1:8" ht="53" thickBot="1" x14ac:dyDescent="0.25">
      <c r="A7" s="457"/>
      <c r="B7" s="460"/>
      <c r="C7" s="463"/>
      <c r="D7" s="466"/>
      <c r="E7" s="7" t="s">
        <v>59</v>
      </c>
      <c r="F7" s="7" t="s">
        <v>6</v>
      </c>
      <c r="G7" s="7" t="s">
        <v>59</v>
      </c>
      <c r="H7" s="7" t="s">
        <v>7</v>
      </c>
    </row>
    <row r="8" spans="1:8" ht="16" thickBot="1" x14ac:dyDescent="0.25">
      <c r="A8" s="237">
        <v>1</v>
      </c>
      <c r="B8" s="7">
        <v>2</v>
      </c>
      <c r="C8" s="7">
        <v>3</v>
      </c>
      <c r="D8" s="7">
        <v>4</v>
      </c>
      <c r="E8" s="7">
        <v>5</v>
      </c>
      <c r="F8" s="7">
        <v>6</v>
      </c>
      <c r="G8" s="4" t="s">
        <v>60</v>
      </c>
      <c r="H8" s="3" t="s">
        <v>61</v>
      </c>
    </row>
    <row r="9" spans="1:8" ht="16" thickBot="1" x14ac:dyDescent="0.25">
      <c r="A9" s="6"/>
      <c r="B9" s="1"/>
      <c r="C9" s="1"/>
      <c r="D9" s="1"/>
      <c r="E9" s="1"/>
      <c r="F9" s="1"/>
      <c r="G9" s="1"/>
      <c r="H9" s="1"/>
    </row>
    <row r="10" spans="1:8" ht="16" thickBot="1" x14ac:dyDescent="0.25">
      <c r="A10" s="6"/>
      <c r="B10" s="1"/>
      <c r="C10" s="1"/>
      <c r="D10" s="1"/>
      <c r="E10" s="1"/>
      <c r="F10" s="1"/>
      <c r="G10" s="1"/>
      <c r="H10" s="1"/>
    </row>
    <row r="11" spans="1:8" ht="16" thickBot="1" x14ac:dyDescent="0.25">
      <c r="A11" s="6"/>
      <c r="B11" s="1"/>
      <c r="C11" s="1"/>
      <c r="D11" s="1"/>
      <c r="E11" s="1"/>
      <c r="F11" s="1"/>
      <c r="G11" s="1"/>
      <c r="H11" s="1"/>
    </row>
    <row r="12" spans="1:8" ht="16" thickBot="1" x14ac:dyDescent="0.25">
      <c r="A12" s="6"/>
      <c r="B12" s="1"/>
      <c r="C12" s="1"/>
      <c r="D12" s="1"/>
      <c r="E12" s="1"/>
      <c r="F12" s="1"/>
      <c r="G12" s="1"/>
      <c r="H12" s="1"/>
    </row>
    <row r="13" spans="1:8" ht="16" thickBot="1" x14ac:dyDescent="0.25">
      <c r="A13" s="6"/>
      <c r="B13" s="1"/>
      <c r="C13" s="1"/>
      <c r="D13" s="1"/>
      <c r="E13" s="1"/>
      <c r="F13" s="1"/>
      <c r="G13" s="1"/>
      <c r="H13" s="1"/>
    </row>
    <row r="14" spans="1:8" ht="16" thickBot="1" x14ac:dyDescent="0.25">
      <c r="A14" s="6"/>
      <c r="B14" s="1"/>
      <c r="C14" s="1"/>
      <c r="D14" s="1"/>
      <c r="E14" s="1"/>
      <c r="F14" s="1"/>
      <c r="G14" s="1"/>
      <c r="H14" s="1"/>
    </row>
    <row r="15" spans="1:8" ht="16" thickBot="1" x14ac:dyDescent="0.25">
      <c r="A15" s="6"/>
      <c r="B15" s="1"/>
      <c r="C15" s="1"/>
      <c r="D15" s="1"/>
      <c r="E15" s="1"/>
      <c r="F15" s="1"/>
      <c r="G15" s="1"/>
      <c r="H15" s="1"/>
    </row>
    <row r="16" spans="1:8" ht="16" thickBot="1" x14ac:dyDescent="0.25">
      <c r="A16" s="6"/>
      <c r="B16" s="1"/>
      <c r="C16" s="1"/>
      <c r="D16" s="1"/>
      <c r="E16" s="1"/>
      <c r="F16" s="1"/>
      <c r="G16" s="1"/>
      <c r="H16" s="1"/>
    </row>
    <row r="17" spans="1:8" ht="16" thickBot="1" x14ac:dyDescent="0.25">
      <c r="A17" s="6"/>
      <c r="B17" s="1"/>
      <c r="C17" s="1"/>
      <c r="D17" s="1"/>
      <c r="E17" s="1"/>
      <c r="F17" s="1"/>
      <c r="G17" s="1"/>
      <c r="H17" s="1"/>
    </row>
    <row r="18" spans="1:8" ht="16" thickBot="1" x14ac:dyDescent="0.25">
      <c r="A18" s="6"/>
      <c r="B18" s="1"/>
      <c r="C18" s="1"/>
      <c r="D18" s="1"/>
      <c r="E18" s="1"/>
      <c r="F18" s="1"/>
      <c r="G18" s="1"/>
      <c r="H18" s="1"/>
    </row>
    <row r="19" spans="1:8" ht="16" thickBot="1" x14ac:dyDescent="0.25">
      <c r="A19" s="6"/>
      <c r="B19" s="1"/>
      <c r="C19" s="1"/>
      <c r="D19" s="1"/>
      <c r="E19" s="1"/>
      <c r="F19" s="1"/>
      <c r="G19" s="1"/>
      <c r="H19" s="1"/>
    </row>
    <row r="20" spans="1:8" x14ac:dyDescent="0.2">
      <c r="A20" s="8"/>
      <c r="B20" s="8"/>
      <c r="C20" s="8"/>
      <c r="D20" s="8"/>
      <c r="E20" s="8"/>
      <c r="F20" s="8"/>
      <c r="G20" s="13"/>
      <c r="H20" s="14"/>
    </row>
    <row r="21" spans="1:8" x14ac:dyDescent="0.2">
      <c r="A21" s="8"/>
      <c r="B21" s="8"/>
      <c r="C21" s="8"/>
      <c r="D21" s="8"/>
      <c r="E21" s="8"/>
      <c r="F21" s="8"/>
      <c r="G21" s="15" t="s">
        <v>181</v>
      </c>
      <c r="H21" s="16"/>
    </row>
    <row r="22" spans="1:8" x14ac:dyDescent="0.2">
      <c r="A22" s="8"/>
      <c r="B22" s="8"/>
      <c r="C22" s="8"/>
      <c r="D22" s="8"/>
      <c r="E22" s="8"/>
      <c r="F22" s="8"/>
      <c r="G22" s="17"/>
      <c r="H22" s="18"/>
    </row>
    <row r="23" spans="1:8" x14ac:dyDescent="0.2">
      <c r="A23" s="8"/>
      <c r="B23" s="8"/>
      <c r="C23" s="8"/>
      <c r="D23" s="8"/>
      <c r="E23" s="8"/>
      <c r="F23" s="8"/>
      <c r="G23" s="15" t="s">
        <v>822</v>
      </c>
      <c r="H23" s="16"/>
    </row>
    <row r="24" spans="1:8" ht="16" thickBot="1" x14ac:dyDescent="0.25">
      <c r="A24" s="8"/>
      <c r="B24" s="8"/>
      <c r="C24" s="8"/>
      <c r="D24" s="8"/>
      <c r="E24" s="8"/>
      <c r="F24" s="8"/>
      <c r="G24" s="254"/>
      <c r="H24" s="20"/>
    </row>
    <row r="25" spans="1:8" ht="25.5" customHeight="1" x14ac:dyDescent="0.2">
      <c r="A25" s="9"/>
      <c r="B25" s="25"/>
      <c r="C25" s="25"/>
      <c r="D25" s="25"/>
      <c r="E25" s="25"/>
      <c r="F25" s="25"/>
      <c r="G25" s="5"/>
      <c r="H25" s="5"/>
    </row>
    <row r="26" spans="1:8" ht="36" customHeight="1" x14ac:dyDescent="0.2">
      <c r="A26" s="372" t="s">
        <v>96</v>
      </c>
      <c r="B26" s="372"/>
      <c r="C26" s="372"/>
      <c r="D26" s="372"/>
      <c r="E26" s="372"/>
      <c r="F26" s="372"/>
      <c r="G26" s="372"/>
      <c r="H26" s="372"/>
    </row>
  </sheetData>
  <mergeCells count="9">
    <mergeCell ref="A26:H26"/>
    <mergeCell ref="A1:H2"/>
    <mergeCell ref="A3:H3"/>
    <mergeCell ref="A4:A7"/>
    <mergeCell ref="B4:B7"/>
    <mergeCell ref="C4:C7"/>
    <mergeCell ref="D4:D7"/>
    <mergeCell ref="E4:F6"/>
    <mergeCell ref="G4:H6"/>
  </mergeCells>
  <printOptions horizontalCentered="1"/>
  <pageMargins left="0.7" right="0.7" top="0.75" bottom="0.75" header="0.3" footer="0.3"/>
  <pageSetup scale="98"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15</vt:i4>
      </vt:variant>
      <vt:variant>
        <vt:lpstr>Named Ranges</vt:lpstr>
      </vt:variant>
      <vt:variant>
        <vt:i4>27</vt:i4>
      </vt:variant>
    </vt:vector>
  </HeadingPairs>
  <TitlesOfParts>
    <vt:vector size="42" baseType="lpstr">
      <vt:lpstr>Schedule No. 1.1</vt:lpstr>
      <vt:lpstr>Schedule No. 1.2</vt:lpstr>
      <vt:lpstr>Schedule No. 2.1</vt:lpstr>
      <vt:lpstr>Schedule No. 2.2</vt:lpstr>
      <vt:lpstr>Schedule No. 3.1</vt:lpstr>
      <vt:lpstr>Schedule No. 3.2 </vt:lpstr>
      <vt:lpstr>Schedule No. 4.1</vt:lpstr>
      <vt:lpstr>Schedule No. 4.2</vt:lpstr>
      <vt:lpstr>Schedule No. 3</vt:lpstr>
      <vt:lpstr>Schedule No.1.4</vt:lpstr>
      <vt:lpstr>Schedule No. 2.4</vt:lpstr>
      <vt:lpstr>Schedule No. 3.4</vt:lpstr>
      <vt:lpstr>Schedule No. 4.4</vt:lpstr>
      <vt:lpstr>Schedule No. 5. Grand Summary</vt:lpstr>
      <vt:lpstr>Schedule No. 6</vt:lpstr>
      <vt:lpstr>'Schedule No. 1.1'!Print_Area</vt:lpstr>
      <vt:lpstr>'Schedule No. 1.2'!Print_Area</vt:lpstr>
      <vt:lpstr>'Schedule No. 2.1'!Print_Area</vt:lpstr>
      <vt:lpstr>'Schedule No. 2.2'!Print_Area</vt:lpstr>
      <vt:lpstr>'Schedule No. 2.4'!Print_Area</vt:lpstr>
      <vt:lpstr>'Schedule No. 3'!Print_Area</vt:lpstr>
      <vt:lpstr>'Schedule No. 3.1'!Print_Area</vt:lpstr>
      <vt:lpstr>'Schedule No. 3.2 '!Print_Area</vt:lpstr>
      <vt:lpstr>'Schedule No. 3.4'!Print_Area</vt:lpstr>
      <vt:lpstr>'Schedule No. 4.1'!Print_Area</vt:lpstr>
      <vt:lpstr>'Schedule No. 4.2'!Print_Area</vt:lpstr>
      <vt:lpstr>'Schedule No. 4.4'!Print_Area</vt:lpstr>
      <vt:lpstr>'Schedule No.1.4'!Print_Area</vt:lpstr>
      <vt:lpstr>'Schedule No. 1.1'!Print_Titles</vt:lpstr>
      <vt:lpstr>'Schedule No. 1.2'!Print_Titles</vt:lpstr>
      <vt:lpstr>'Schedule No. 2.1'!Print_Titles</vt:lpstr>
      <vt:lpstr>'Schedule No. 2.2'!Print_Titles</vt:lpstr>
      <vt:lpstr>'Schedule No. 2.4'!Print_Titles</vt:lpstr>
      <vt:lpstr>'Schedule No. 3'!Print_Titles</vt:lpstr>
      <vt:lpstr>'Schedule No. 3.1'!Print_Titles</vt:lpstr>
      <vt:lpstr>'Schedule No. 3.2 '!Print_Titles</vt:lpstr>
      <vt:lpstr>'Schedule No. 3.4'!Print_Titles</vt:lpstr>
      <vt:lpstr>'Schedule No. 4.1'!Print_Titles</vt:lpstr>
      <vt:lpstr>'Schedule No. 4.2'!Print_Titles</vt:lpstr>
      <vt:lpstr>'Schedule No. 4.4'!Print_Titles</vt:lpstr>
      <vt:lpstr>'Schedule No. 5. Grand Summary'!Print_Titles</vt:lpstr>
      <vt:lpstr>'Schedule No.1.4'!Print_Titles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2020-05-15T11:06:50Z</cp:lastPrinted>
  <dcterms:created xsi:type="dcterms:W3CDTF">2006-09-16T00:00:00Z</dcterms:created>
  <dcterms:modified xsi:type="dcterms:W3CDTF">2023-07-27T12:11:25Z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2023-07-27T11:33:08Z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54bc0747-0071-45d0-a61e-91a70b8401a2</vt:lpwstr>
  </property>
  <property fmtid="{D5CDD505-2E9C-101B-9397-08002B2CF9AE}" pid="7" name="MSIP_Label_defa4170-0d19-0005-0004-bc88714345d2_ActionId">
    <vt:lpwstr>e7835d77-cc9b-469a-bfb9-35588905c7be</vt:lpwstr>
  </property>
  <property fmtid="{D5CDD505-2E9C-101B-9397-08002B2CF9AE}" pid="8" name="MSIP_Label_defa4170-0d19-0005-0004-bc88714345d2_ContentBits">
    <vt:lpwstr>0</vt:lpwstr>
  </property>
</Properties>
</file>