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490" windowHeight="8130" tabRatio="970" firstSheet="3" activeTab="12"/>
  </bookViews>
  <sheets>
    <sheet name="Schedule No. 1A" sheetId="29" r:id="rId1"/>
    <sheet name="Schedule No. 1B" sheetId="30" r:id="rId2"/>
    <sheet name="Schedule No. 1C" sheetId="15" r:id="rId3"/>
    <sheet name="Schedule No. 1D" sheetId="31" r:id="rId4"/>
    <sheet name="Schedule No. 2A" sheetId="40" r:id="rId5"/>
    <sheet name="Schedule No. 2B" sheetId="41" r:id="rId6"/>
    <sheet name="Schedule No. 2C" sheetId="42" r:id="rId7"/>
    <sheet name="Schedule No. 2D" sheetId="43" r:id="rId8"/>
    <sheet name="Schedule No. 3" sheetId="27" r:id="rId9"/>
    <sheet name="Schedule No. 4A" sheetId="10" r:id="rId10"/>
    <sheet name="Schedule No. 4B" sheetId="36" r:id="rId11"/>
    <sheet name="Schedule No. 4C" sheetId="37" r:id="rId12"/>
    <sheet name="Schedule No. 4D" sheetId="38" r:id="rId13"/>
    <sheet name="Schedule No. 5. Grand Summary" sheetId="26" r:id="rId14"/>
    <sheet name="Schedule No. 6" sheetId="44" r:id="rId15"/>
  </sheets>
  <definedNames>
    <definedName name="_xlnm.Print_Area" localSheetId="0">'Schedule No. 1A'!$A$1:$I$202</definedName>
    <definedName name="_xlnm.Print_Area" localSheetId="1">'Schedule No. 1B'!$A$1:$I$174</definedName>
    <definedName name="_xlnm.Print_Area" localSheetId="2">'Schedule No. 1C'!$A$1:$I$161</definedName>
    <definedName name="_xlnm.Print_Area" localSheetId="3">'Schedule No. 1D'!$A$1:$I$90</definedName>
    <definedName name="_xlnm.Print_Area" localSheetId="4">'Schedule No. 2A'!$A$1:$I$201</definedName>
    <definedName name="_xlnm.Print_Area" localSheetId="5">'Schedule No. 2B'!$A$1:$I$174</definedName>
    <definedName name="_xlnm.Print_Area" localSheetId="6">'Schedule No. 2C'!$A$1:$I$161</definedName>
    <definedName name="_xlnm.Print_Area" localSheetId="7">'Schedule No. 2D'!$A$1:$I$90</definedName>
    <definedName name="_xlnm.Print_Area" localSheetId="8">'Schedule No. 3'!$A$1:$H$54</definedName>
    <definedName name="_xlnm.Print_Area" localSheetId="9">'Schedule No. 4A'!$A$1:$H$253</definedName>
    <definedName name="_xlnm.Print_Area" localSheetId="10">'Schedule No. 4B'!$A$1:$H$178</definedName>
    <definedName name="_xlnm.Print_Area" localSheetId="11">'Schedule No. 4C'!$A$1:$H$189</definedName>
    <definedName name="_xlnm.Print_Area" localSheetId="12">'Schedule No. 4D'!$A$1:$H$92</definedName>
    <definedName name="_xlnm.Print_Titles" localSheetId="0">'Schedule No. 1A'!$3:$7</definedName>
    <definedName name="_xlnm.Print_Titles" localSheetId="1">'Schedule No. 1B'!$3:$7</definedName>
    <definedName name="_xlnm.Print_Titles" localSheetId="2">'Schedule No. 1C'!$3:$7</definedName>
    <definedName name="_xlnm.Print_Titles" localSheetId="3">'Schedule No. 1D'!$3:$7</definedName>
    <definedName name="_xlnm.Print_Titles" localSheetId="4">'Schedule No. 2A'!$3:$7</definedName>
    <definedName name="_xlnm.Print_Titles" localSheetId="5">'Schedule No. 2B'!$3:$7</definedName>
    <definedName name="_xlnm.Print_Titles" localSheetId="6">'Schedule No. 2C'!$3:$7</definedName>
    <definedName name="_xlnm.Print_Titles" localSheetId="7">'Schedule No. 2D'!$3:$7</definedName>
    <definedName name="_xlnm.Print_Titles" localSheetId="8">'Schedule No. 3'!$4:$8</definedName>
    <definedName name="_xlnm.Print_Titles" localSheetId="9">'Schedule No. 4A'!$4:$8</definedName>
    <definedName name="_xlnm.Print_Titles" localSheetId="10">'Schedule No. 4B'!$4:$8</definedName>
    <definedName name="_xlnm.Print_Titles" localSheetId="11">'Schedule No. 4C'!$4:$8</definedName>
    <definedName name="_xlnm.Print_Titles" localSheetId="12">'Schedule No. 4D'!$4:$8</definedName>
    <definedName name="_xlnm.Print_Titles" localSheetId="13">'Schedule No. 5. Grand Summary'!$3:$6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38" l="1"/>
  <c r="D147" i="37"/>
  <c r="D136" i="36"/>
  <c r="D209" i="10"/>
  <c r="D204" i="10"/>
  <c r="I29" i="38" l="1"/>
  <c r="J28" i="31"/>
  <c r="J83" i="30"/>
  <c r="I51" i="36"/>
  <c r="I47" i="36"/>
  <c r="J44" i="30"/>
  <c r="I49" i="36"/>
  <c r="I44" i="36"/>
  <c r="I41" i="36"/>
  <c r="I38" i="36"/>
  <c r="I36" i="36"/>
  <c r="J36" i="30"/>
  <c r="I28" i="36"/>
  <c r="J28" i="30"/>
  <c r="I24" i="36"/>
  <c r="I31" i="36"/>
  <c r="I67" i="37"/>
  <c r="J51" i="15"/>
  <c r="J42" i="15"/>
  <c r="J16" i="15"/>
  <c r="I86" i="10"/>
  <c r="I82" i="10"/>
  <c r="I80" i="10"/>
  <c r="I92" i="10"/>
  <c r="L23" i="29"/>
  <c r="J96" i="29"/>
  <c r="J66" i="29"/>
  <c r="J59" i="29"/>
  <c r="J49" i="29"/>
  <c r="J20" i="29"/>
  <c r="I52" i="36" l="1"/>
  <c r="N20" i="15"/>
  <c r="J188" i="10"/>
  <c r="J97" i="40"/>
  <c r="J97" i="29"/>
  <c r="D139" i="37" l="1"/>
  <c r="E110" i="15" l="1"/>
  <c r="D37" i="42"/>
  <c r="J10" i="29" l="1"/>
  <c r="E139" i="29" l="1"/>
  <c r="E137" i="29"/>
  <c r="I72" i="37"/>
  <c r="I98" i="10"/>
  <c r="I29" i="37"/>
  <c r="D31" i="40"/>
  <c r="J32" i="29"/>
  <c r="I65" i="10"/>
  <c r="I76" i="10"/>
  <c r="I72" i="10"/>
  <c r="I68" i="10"/>
  <c r="I58" i="10" l="1"/>
  <c r="I47" i="10"/>
  <c r="I40" i="10"/>
  <c r="I35" i="10"/>
  <c r="D76" i="42"/>
  <c r="D75" i="42"/>
  <c r="D87" i="41"/>
  <c r="D86" i="41"/>
  <c r="D110" i="40"/>
  <c r="D109" i="40"/>
  <c r="D55" i="38" l="1"/>
  <c r="D54" i="38"/>
  <c r="D138" i="37"/>
  <c r="D137" i="37"/>
  <c r="D41" i="38"/>
  <c r="D40" i="38"/>
  <c r="D38" i="38"/>
  <c r="D36" i="38"/>
  <c r="D34" i="38"/>
  <c r="D32" i="38"/>
  <c r="D31" i="38"/>
  <c r="D152" i="37"/>
  <c r="D151" i="37"/>
  <c r="D150" i="37"/>
  <c r="D130" i="37"/>
  <c r="D129" i="37"/>
  <c r="D128" i="37"/>
  <c r="D127" i="37"/>
  <c r="D126" i="37"/>
  <c r="D125" i="37"/>
  <c r="D123" i="37"/>
  <c r="D122" i="37"/>
  <c r="D121" i="37"/>
  <c r="D120" i="37"/>
  <c r="D119" i="37"/>
  <c r="D117" i="37"/>
  <c r="D116" i="37"/>
  <c r="D115" i="37"/>
  <c r="D114" i="37"/>
  <c r="D113" i="37"/>
  <c r="D112" i="37"/>
  <c r="D111" i="37"/>
  <c r="D110" i="37"/>
  <c r="D108" i="37"/>
  <c r="D107" i="37"/>
  <c r="D106" i="37"/>
  <c r="D105" i="37"/>
  <c r="D104" i="37"/>
  <c r="D101" i="37"/>
  <c r="D100" i="37"/>
  <c r="D99" i="37"/>
  <c r="D98" i="37"/>
  <c r="D97" i="37"/>
  <c r="D96" i="37"/>
  <c r="D94" i="37"/>
  <c r="D93" i="37"/>
  <c r="D92" i="37"/>
  <c r="D91" i="37"/>
  <c r="D89" i="37"/>
  <c r="D88" i="37"/>
  <c r="D87" i="37"/>
  <c r="D86" i="37"/>
  <c r="D85" i="37"/>
  <c r="D84" i="37"/>
  <c r="D83" i="37"/>
  <c r="D81" i="37"/>
  <c r="D80" i="37"/>
  <c r="D79" i="37"/>
  <c r="D78" i="37"/>
  <c r="D77" i="37"/>
  <c r="D76" i="37"/>
  <c r="D141" i="36"/>
  <c r="D140" i="36"/>
  <c r="D139" i="36"/>
  <c r="D127" i="36"/>
  <c r="D126" i="36"/>
  <c r="D125" i="36"/>
  <c r="D124" i="36"/>
  <c r="D123" i="36"/>
  <c r="D122" i="36"/>
  <c r="D120" i="36"/>
  <c r="D119" i="36"/>
  <c r="D118" i="36"/>
  <c r="D117" i="36"/>
  <c r="D116" i="36"/>
  <c r="D115" i="36"/>
  <c r="D113" i="36"/>
  <c r="D112" i="36"/>
  <c r="D111" i="36"/>
  <c r="D110" i="36"/>
  <c r="D109" i="36"/>
  <c r="D107" i="36"/>
  <c r="D106" i="36"/>
  <c r="D105" i="36"/>
  <c r="D104" i="36"/>
  <c r="D103" i="36"/>
  <c r="D102" i="36"/>
  <c r="D101" i="36"/>
  <c r="D100" i="36"/>
  <c r="D99" i="36"/>
  <c r="D98" i="36"/>
  <c r="D96" i="36"/>
  <c r="D95" i="36"/>
  <c r="D94" i="36"/>
  <c r="D93" i="36"/>
  <c r="D92" i="36"/>
  <c r="D91" i="36"/>
  <c r="D89" i="36"/>
  <c r="D88" i="36"/>
  <c r="D87" i="36"/>
  <c r="D86" i="36"/>
  <c r="D85" i="36"/>
  <c r="D84" i="36"/>
  <c r="D83" i="36"/>
  <c r="D82" i="36"/>
  <c r="D80" i="36"/>
  <c r="D79" i="36"/>
  <c r="D78" i="36"/>
  <c r="D77" i="36"/>
  <c r="D76" i="36"/>
  <c r="D75" i="36"/>
  <c r="D74" i="36"/>
  <c r="D73" i="36"/>
  <c r="D71" i="36"/>
  <c r="D70" i="36"/>
  <c r="D69" i="36"/>
  <c r="D68" i="36"/>
  <c r="D67" i="36"/>
  <c r="D66" i="36"/>
  <c r="D65" i="36"/>
  <c r="D64" i="36"/>
  <c r="D63" i="36"/>
  <c r="D62" i="36"/>
  <c r="D60" i="36"/>
  <c r="D59" i="36"/>
  <c r="D58" i="36"/>
  <c r="D57" i="36"/>
  <c r="D56" i="36"/>
  <c r="D55" i="36"/>
  <c r="D54" i="36"/>
  <c r="D216" i="10"/>
  <c r="D215" i="10"/>
  <c r="D213" i="10"/>
  <c r="D212" i="10"/>
  <c r="D195" i="10"/>
  <c r="D192" i="10"/>
  <c r="D187" i="10"/>
  <c r="D186" i="10"/>
  <c r="D185" i="10"/>
  <c r="D184" i="10"/>
  <c r="D183" i="10"/>
  <c r="D182" i="10"/>
  <c r="I191" i="10" s="1"/>
  <c r="D180" i="10"/>
  <c r="D179" i="10"/>
  <c r="D178" i="10"/>
  <c r="D177" i="10"/>
  <c r="D176" i="10"/>
  <c r="D175" i="10"/>
  <c r="D173" i="10"/>
  <c r="D172" i="10"/>
  <c r="D171" i="10"/>
  <c r="D170" i="10"/>
  <c r="D169" i="10"/>
  <c r="D167" i="10"/>
  <c r="D166" i="10"/>
  <c r="D165" i="10"/>
  <c r="D164" i="10"/>
  <c r="D163" i="10"/>
  <c r="D162" i="10"/>
  <c r="D161" i="10"/>
  <c r="D160" i="10"/>
  <c r="D159" i="10"/>
  <c r="D158" i="10"/>
  <c r="D156" i="10"/>
  <c r="D155" i="10"/>
  <c r="D154" i="10"/>
  <c r="D153" i="10"/>
  <c r="D152" i="10"/>
  <c r="D151" i="10"/>
  <c r="D143" i="10"/>
  <c r="D144" i="10"/>
  <c r="D145" i="10"/>
  <c r="D146" i="10"/>
  <c r="D147" i="10"/>
  <c r="D148" i="10"/>
  <c r="D149" i="10"/>
  <c r="D142" i="10"/>
  <c r="D134" i="10"/>
  <c r="D135" i="10"/>
  <c r="D136" i="10"/>
  <c r="D137" i="10"/>
  <c r="D138" i="10"/>
  <c r="D139" i="10"/>
  <c r="D140" i="10"/>
  <c r="D133" i="10"/>
  <c r="D125" i="10"/>
  <c r="D126" i="10"/>
  <c r="D127" i="10"/>
  <c r="D128" i="10"/>
  <c r="D129" i="10"/>
  <c r="D130" i="10"/>
  <c r="D131" i="10"/>
  <c r="D124" i="10"/>
  <c r="D113" i="10"/>
  <c r="D114" i="10"/>
  <c r="D115" i="10"/>
  <c r="D116" i="10"/>
  <c r="D117" i="10"/>
  <c r="D118" i="10"/>
  <c r="D119" i="10"/>
  <c r="D120" i="10"/>
  <c r="D112" i="10"/>
  <c r="D105" i="10"/>
  <c r="D106" i="10"/>
  <c r="D107" i="10"/>
  <c r="D108" i="10"/>
  <c r="D109" i="10"/>
  <c r="D110" i="10"/>
  <c r="D104" i="10"/>
  <c r="D102" i="10"/>
  <c r="D101" i="10"/>
  <c r="D69" i="43"/>
  <c r="D68" i="43"/>
  <c r="D67" i="43"/>
  <c r="D66" i="43"/>
  <c r="D65" i="43"/>
  <c r="D64" i="43"/>
  <c r="D63" i="43"/>
  <c r="D62" i="43"/>
  <c r="D61" i="43"/>
  <c r="D60" i="43"/>
  <c r="D59" i="43"/>
  <c r="D58" i="43"/>
  <c r="D57" i="43"/>
  <c r="D56" i="43"/>
  <c r="D55" i="43"/>
  <c r="D54" i="43"/>
  <c r="D53" i="43"/>
  <c r="D52" i="43"/>
  <c r="D50" i="43"/>
  <c r="D49" i="43"/>
  <c r="D48" i="43"/>
  <c r="D46" i="43"/>
  <c r="D45" i="43"/>
  <c r="D37" i="43"/>
  <c r="D36" i="43"/>
  <c r="D35" i="43"/>
  <c r="D34" i="43"/>
  <c r="D26" i="43"/>
  <c r="D25" i="43"/>
  <c r="D23" i="43"/>
  <c r="D21" i="43"/>
  <c r="D19" i="43"/>
  <c r="D17" i="43"/>
  <c r="D15" i="43"/>
  <c r="D12" i="43"/>
  <c r="D11" i="43"/>
  <c r="D140" i="42"/>
  <c r="D139" i="42"/>
  <c r="D138" i="42"/>
  <c r="D137" i="42"/>
  <c r="D136" i="42"/>
  <c r="D135" i="42"/>
  <c r="D134" i="42"/>
  <c r="D133" i="42"/>
  <c r="D132" i="42"/>
  <c r="D131" i="42"/>
  <c r="D130" i="42"/>
  <c r="D129" i="42"/>
  <c r="D128" i="42"/>
  <c r="D142" i="42"/>
  <c r="D141" i="42"/>
  <c r="D126" i="42"/>
  <c r="D125" i="42"/>
  <c r="D124" i="42"/>
  <c r="D119" i="42"/>
  <c r="D118" i="42"/>
  <c r="D117" i="42"/>
  <c r="D116" i="42"/>
  <c r="D115" i="42"/>
  <c r="D99" i="42"/>
  <c r="D98" i="42"/>
  <c r="D97" i="42"/>
  <c r="D95" i="42"/>
  <c r="D94" i="42"/>
  <c r="D93" i="42"/>
  <c r="D92" i="42"/>
  <c r="D81" i="42"/>
  <c r="D80" i="42"/>
  <c r="D79" i="42"/>
  <c r="D72" i="42"/>
  <c r="D71" i="42"/>
  <c r="D70" i="42"/>
  <c r="D69" i="42"/>
  <c r="D68" i="42"/>
  <c r="D67" i="42"/>
  <c r="D66" i="42"/>
  <c r="D64" i="42"/>
  <c r="D63" i="42"/>
  <c r="D62" i="42"/>
  <c r="D61" i="42"/>
  <c r="D60" i="42"/>
  <c r="D59" i="42"/>
  <c r="D57" i="42"/>
  <c r="D56" i="42"/>
  <c r="D55" i="42"/>
  <c r="D54" i="42"/>
  <c r="D53" i="42"/>
  <c r="D51" i="42"/>
  <c r="D50" i="42"/>
  <c r="D49" i="42"/>
  <c r="D48" i="42"/>
  <c r="D47" i="42"/>
  <c r="D46" i="42"/>
  <c r="D45" i="42"/>
  <c r="D44" i="42"/>
  <c r="D42" i="42"/>
  <c r="D41" i="42"/>
  <c r="D40" i="42"/>
  <c r="D39" i="42"/>
  <c r="D38" i="42"/>
  <c r="D35" i="42"/>
  <c r="D34" i="42"/>
  <c r="D33" i="42"/>
  <c r="D32" i="42"/>
  <c r="D31" i="42"/>
  <c r="D30" i="42"/>
  <c r="D28" i="42"/>
  <c r="D27" i="42"/>
  <c r="D26" i="42"/>
  <c r="D25" i="42"/>
  <c r="D23" i="42"/>
  <c r="D22" i="42"/>
  <c r="D21" i="42"/>
  <c r="D20" i="42"/>
  <c r="D19" i="42"/>
  <c r="D18" i="42"/>
  <c r="D17" i="42"/>
  <c r="D15" i="42"/>
  <c r="D14" i="42"/>
  <c r="D13" i="42"/>
  <c r="D12" i="42"/>
  <c r="D11" i="42"/>
  <c r="D10" i="42"/>
  <c r="D155" i="41"/>
  <c r="D154" i="41"/>
  <c r="D153" i="41"/>
  <c r="D152" i="41"/>
  <c r="D151" i="41"/>
  <c r="D150" i="41"/>
  <c r="D149" i="41"/>
  <c r="D148" i="41"/>
  <c r="D147" i="41"/>
  <c r="D146" i="41"/>
  <c r="D145" i="41"/>
  <c r="D144" i="41"/>
  <c r="D143" i="41"/>
  <c r="D142" i="41"/>
  <c r="D141" i="41"/>
  <c r="D140" i="41"/>
  <c r="D138" i="41"/>
  <c r="D137" i="41"/>
  <c r="D136" i="41"/>
  <c r="D131" i="41"/>
  <c r="D130" i="41"/>
  <c r="D129" i="41"/>
  <c r="D128" i="41"/>
  <c r="D127" i="41"/>
  <c r="D110" i="41"/>
  <c r="D109" i="41"/>
  <c r="D108" i="41"/>
  <c r="D106" i="41"/>
  <c r="D105" i="41"/>
  <c r="D104" i="41"/>
  <c r="D103" i="41"/>
  <c r="D92" i="41"/>
  <c r="D91" i="41"/>
  <c r="D90" i="41"/>
  <c r="D83" i="41"/>
  <c r="D82" i="41"/>
  <c r="D81" i="41"/>
  <c r="D80" i="41"/>
  <c r="D79" i="41"/>
  <c r="D78" i="41"/>
  <c r="D77" i="41"/>
  <c r="D75" i="41"/>
  <c r="D74" i="41"/>
  <c r="D73" i="41"/>
  <c r="D72" i="41"/>
  <c r="D71" i="41"/>
  <c r="D70" i="41"/>
  <c r="D68" i="41"/>
  <c r="D67" i="41"/>
  <c r="D66" i="41"/>
  <c r="D65" i="41"/>
  <c r="D64" i="41"/>
  <c r="D62" i="41"/>
  <c r="D61" i="41"/>
  <c r="D60" i="41"/>
  <c r="D59" i="41"/>
  <c r="D58" i="41"/>
  <c r="D57" i="41"/>
  <c r="D56" i="41"/>
  <c r="D55" i="41"/>
  <c r="D54" i="41"/>
  <c r="D53" i="41"/>
  <c r="D51" i="41"/>
  <c r="D50" i="41"/>
  <c r="D49" i="41"/>
  <c r="D48" i="41"/>
  <c r="D47" i="41"/>
  <c r="D46" i="41"/>
  <c r="D44" i="41"/>
  <c r="D43" i="41"/>
  <c r="D42" i="41"/>
  <c r="D41" i="41"/>
  <c r="D40" i="41"/>
  <c r="D39" i="41"/>
  <c r="D38" i="41"/>
  <c r="D37" i="41"/>
  <c r="D35" i="41"/>
  <c r="D34" i="41"/>
  <c r="D33" i="41"/>
  <c r="D32" i="41"/>
  <c r="D31" i="41"/>
  <c r="D30" i="41"/>
  <c r="D29" i="41"/>
  <c r="D28" i="41"/>
  <c r="D17" i="41"/>
  <c r="D18" i="41"/>
  <c r="D19" i="41"/>
  <c r="D20" i="41"/>
  <c r="D21" i="41"/>
  <c r="D22" i="41"/>
  <c r="D23" i="41"/>
  <c r="D24" i="41"/>
  <c r="D25" i="41"/>
  <c r="D26" i="41"/>
  <c r="D10" i="41"/>
  <c r="D11" i="41"/>
  <c r="D12" i="41"/>
  <c r="D13" i="41"/>
  <c r="D14" i="41"/>
  <c r="D15" i="41"/>
  <c r="D9" i="41"/>
  <c r="D183" i="40"/>
  <c r="D182" i="40"/>
  <c r="D181" i="40"/>
  <c r="D180" i="40"/>
  <c r="D179" i="40"/>
  <c r="D178" i="40"/>
  <c r="D177" i="40"/>
  <c r="D176" i="40"/>
  <c r="D175" i="40"/>
  <c r="D174" i="40"/>
  <c r="D173" i="40"/>
  <c r="D171" i="40"/>
  <c r="D170" i="40"/>
  <c r="D169" i="40"/>
  <c r="D164" i="40"/>
  <c r="D163" i="40"/>
  <c r="D162" i="40"/>
  <c r="D161" i="40"/>
  <c r="D160" i="40"/>
  <c r="D133" i="40"/>
  <c r="D134" i="40"/>
  <c r="D135" i="40"/>
  <c r="D128" i="40"/>
  <c r="D129" i="40"/>
  <c r="D130" i="40"/>
  <c r="D131" i="40"/>
  <c r="D117" i="40"/>
  <c r="D116" i="40"/>
  <c r="D114" i="40"/>
  <c r="D113" i="40"/>
  <c r="D106" i="40"/>
  <c r="D105" i="40"/>
  <c r="D102" i="40"/>
  <c r="D92" i="40"/>
  <c r="D93" i="40"/>
  <c r="D94" i="40"/>
  <c r="D95" i="40"/>
  <c r="D96" i="40"/>
  <c r="D91" i="40"/>
  <c r="D85" i="40"/>
  <c r="D86" i="40"/>
  <c r="D87" i="40"/>
  <c r="D88" i="40"/>
  <c r="D89" i="40"/>
  <c r="D84" i="40"/>
  <c r="D79" i="40"/>
  <c r="D80" i="40"/>
  <c r="D81" i="40"/>
  <c r="D82" i="40"/>
  <c r="D78" i="40"/>
  <c r="D68" i="40"/>
  <c r="D69" i="40"/>
  <c r="D70" i="40"/>
  <c r="D71" i="40"/>
  <c r="D72" i="40"/>
  <c r="D73" i="40"/>
  <c r="D74" i="40"/>
  <c r="D75" i="40"/>
  <c r="D76" i="40"/>
  <c r="D67" i="40"/>
  <c r="D61" i="40"/>
  <c r="D62" i="40"/>
  <c r="D63" i="40"/>
  <c r="D64" i="40"/>
  <c r="D65" i="40"/>
  <c r="D60" i="40"/>
  <c r="D52" i="40"/>
  <c r="D53" i="40"/>
  <c r="D54" i="40"/>
  <c r="D55" i="40"/>
  <c r="D56" i="40"/>
  <c r="D57" i="40"/>
  <c r="D58" i="40"/>
  <c r="D51" i="40"/>
  <c r="D43" i="40"/>
  <c r="D44" i="40"/>
  <c r="D45" i="40"/>
  <c r="D46" i="40"/>
  <c r="D47" i="40"/>
  <c r="D48" i="40"/>
  <c r="D49" i="40"/>
  <c r="D42" i="40"/>
  <c r="D34" i="40"/>
  <c r="D35" i="40"/>
  <c r="D36" i="40"/>
  <c r="D37" i="40"/>
  <c r="D38" i="40"/>
  <c r="D39" i="40"/>
  <c r="D40" i="40"/>
  <c r="D33" i="40"/>
  <c r="D22" i="40"/>
  <c r="D23" i="40"/>
  <c r="D24" i="40"/>
  <c r="D25" i="40"/>
  <c r="D26" i="40"/>
  <c r="D27" i="40"/>
  <c r="D28" i="40"/>
  <c r="D29" i="40"/>
  <c r="D30" i="40"/>
  <c r="D21" i="40"/>
  <c r="D11" i="40"/>
  <c r="D13" i="40"/>
  <c r="D14" i="40"/>
  <c r="D15" i="40"/>
  <c r="D16" i="40"/>
  <c r="D17" i="40"/>
  <c r="D18" i="40"/>
  <c r="D19" i="40"/>
  <c r="D10" i="40"/>
  <c r="I41" i="38" l="1"/>
  <c r="I163" i="10"/>
  <c r="I123" i="10"/>
  <c r="J32" i="40"/>
  <c r="I181" i="10"/>
  <c r="I158" i="10"/>
  <c r="I173" i="10"/>
  <c r="J40" i="29"/>
  <c r="D136" i="37"/>
  <c r="J117" i="37"/>
  <c r="J108" i="36"/>
  <c r="J71" i="15"/>
  <c r="J64" i="15"/>
  <c r="J57" i="15"/>
  <c r="J36" i="15"/>
  <c r="J29" i="15"/>
  <c r="J53" i="30"/>
  <c r="K16" i="15"/>
  <c r="E113" i="15" l="1"/>
  <c r="E103" i="15"/>
  <c r="D103" i="42" s="1"/>
  <c r="E90" i="15"/>
  <c r="D90" i="42" s="1"/>
  <c r="E107" i="15"/>
  <c r="D107" i="42" s="1"/>
  <c r="E88" i="15"/>
  <c r="D88" i="42" s="1"/>
  <c r="K62" i="41" l="1"/>
  <c r="K76" i="40"/>
  <c r="E147" i="29" l="1"/>
  <c r="D147" i="40" s="1"/>
  <c r="D146" i="40"/>
  <c r="E40" i="31"/>
  <c r="D40" i="43" s="1"/>
  <c r="K100" i="29"/>
  <c r="K40" i="29"/>
  <c r="I124" i="37" l="1"/>
  <c r="I118" i="37"/>
  <c r="I109" i="37"/>
  <c r="J127" i="36"/>
  <c r="J121" i="36"/>
  <c r="J114" i="36"/>
  <c r="M90" i="36"/>
  <c r="J97" i="36"/>
  <c r="J90" i="36"/>
  <c r="J187" i="10"/>
  <c r="J181" i="10"/>
  <c r="J174" i="10"/>
  <c r="J168" i="10"/>
  <c r="M150" i="10" s="1"/>
  <c r="J157" i="10"/>
  <c r="J150" i="10"/>
  <c r="J58" i="42"/>
  <c r="J52" i="42"/>
  <c r="J43" i="42"/>
  <c r="M91" i="36" l="1"/>
  <c r="M151" i="10"/>
  <c r="L82" i="41" l="1"/>
  <c r="L76" i="41"/>
  <c r="L69" i="41"/>
  <c r="L63" i="41"/>
  <c r="O45" i="41" s="1"/>
  <c r="L52" i="41"/>
  <c r="L45" i="41"/>
  <c r="J77" i="30"/>
  <c r="J70" i="30"/>
  <c r="J64" i="30"/>
  <c r="L96" i="40"/>
  <c r="L90" i="40"/>
  <c r="L83" i="40"/>
  <c r="L77" i="40"/>
  <c r="O59" i="40" s="1"/>
  <c r="L66" i="40"/>
  <c r="L59" i="40"/>
  <c r="J90" i="29"/>
  <c r="J83" i="29"/>
  <c r="J77" i="29"/>
  <c r="M59" i="29" s="1"/>
  <c r="J105" i="29"/>
  <c r="K105" i="29"/>
  <c r="D139" i="40"/>
  <c r="E124" i="29" l="1"/>
  <c r="E126" i="29"/>
  <c r="E138" i="29"/>
  <c r="D138" i="40" s="1"/>
  <c r="D137" i="40"/>
  <c r="M46" i="30"/>
  <c r="O46" i="41"/>
  <c r="M47" i="30"/>
  <c r="O60" i="40"/>
  <c r="M60" i="29"/>
  <c r="E30" i="31" l="1"/>
  <c r="D30" i="43" s="1"/>
  <c r="E47" i="31" l="1"/>
  <c r="D47" i="43" s="1"/>
  <c r="E42" i="31"/>
  <c r="E39" i="31"/>
  <c r="D39" i="43" s="1"/>
  <c r="K71" i="15"/>
  <c r="K24" i="15"/>
  <c r="K45" i="30"/>
  <c r="K36" i="30"/>
  <c r="K28" i="30"/>
  <c r="K17" i="30"/>
  <c r="E43" i="31" l="1"/>
  <c r="D43" i="43" s="1"/>
  <c r="D42" i="43"/>
  <c r="K20" i="29"/>
  <c r="K32" i="29"/>
  <c r="K49" i="29"/>
  <c r="M23" i="29" l="1"/>
  <c r="G166" i="36"/>
  <c r="G241" i="10"/>
  <c r="G240" i="10"/>
  <c r="G165" i="36"/>
  <c r="C41" i="38"/>
  <c r="J69" i="42"/>
  <c r="I195" i="10"/>
  <c r="I101" i="10"/>
  <c r="I21" i="10"/>
  <c r="I99" i="10" s="1"/>
  <c r="J11" i="40"/>
  <c r="G78" i="38" l="1"/>
  <c r="G175" i="37" l="1"/>
  <c r="J59" i="43"/>
  <c r="J51" i="43"/>
  <c r="J28" i="43"/>
  <c r="J24" i="42"/>
  <c r="J16" i="42"/>
  <c r="J44" i="41"/>
  <c r="J35" i="41"/>
  <c r="J27" i="41"/>
  <c r="J16" i="41"/>
  <c r="J105" i="40"/>
  <c r="J100" i="40"/>
  <c r="J49" i="40"/>
  <c r="J40" i="40"/>
  <c r="J20" i="40"/>
  <c r="K30" i="41" l="1"/>
  <c r="J45" i="43"/>
  <c r="L23" i="40"/>
  <c r="E32" i="31" l="1"/>
  <c r="D32" i="43" s="1"/>
  <c r="E28" i="31"/>
  <c r="D28" i="43" s="1"/>
  <c r="E122" i="29" l="1"/>
  <c r="E123" i="29" l="1"/>
  <c r="D123" i="40" s="1"/>
  <c r="D122" i="40"/>
  <c r="G79" i="38"/>
  <c r="G176" i="37"/>
  <c r="H174" i="37"/>
  <c r="D135" i="37"/>
  <c r="D134" i="37"/>
  <c r="D133" i="37"/>
  <c r="D132" i="37"/>
  <c r="I46" i="37"/>
  <c r="I40" i="37"/>
  <c r="I34" i="37"/>
  <c r="C128" i="36"/>
  <c r="I139" i="37" l="1"/>
  <c r="I138" i="37"/>
  <c r="I74" i="37"/>
  <c r="I90" i="37"/>
  <c r="I80" i="36"/>
  <c r="I128" i="36"/>
  <c r="I89" i="36"/>
  <c r="I60" i="36"/>
  <c r="I72" i="36"/>
  <c r="I131" i="36" l="1"/>
  <c r="J131" i="36" s="1"/>
  <c r="I142" i="37"/>
  <c r="J142" i="37" s="1"/>
  <c r="I46" i="38"/>
  <c r="J46" i="38" s="1"/>
  <c r="J51" i="31" l="1"/>
  <c r="E33" i="31"/>
  <c r="D33" i="43" s="1"/>
  <c r="E31" i="31"/>
  <c r="D31" i="43" s="1"/>
  <c r="E29" i="31"/>
  <c r="D29" i="43" s="1"/>
  <c r="J59" i="31"/>
  <c r="J45" i="31" l="1"/>
  <c r="E98" i="30" l="1"/>
  <c r="D97" i="41" s="1"/>
  <c r="J17" i="30"/>
  <c r="K31" i="30" l="1"/>
  <c r="E122" i="30" s="1"/>
  <c r="E96" i="30"/>
  <c r="D95" i="41" s="1"/>
  <c r="E102" i="30"/>
  <c r="E100" i="30"/>
  <c r="E99" i="30"/>
  <c r="D98" i="41" s="1"/>
  <c r="E114" i="30"/>
  <c r="E133" i="30"/>
  <c r="D132" i="41" s="1"/>
  <c r="E126" i="30"/>
  <c r="D125" i="41" s="1"/>
  <c r="E115" i="30"/>
  <c r="E140" i="29"/>
  <c r="D140" i="40" s="1"/>
  <c r="E143" i="29"/>
  <c r="D143" i="40" s="1"/>
  <c r="E97" i="30" l="1"/>
  <c r="D96" i="41" s="1"/>
  <c r="D113" i="41"/>
  <c r="E118" i="30"/>
  <c r="D117" i="41" s="1"/>
  <c r="E103" i="30"/>
  <c r="D102" i="41" s="1"/>
  <c r="D101" i="41"/>
  <c r="E101" i="30"/>
  <c r="D100" i="41" s="1"/>
  <c r="D99" i="41"/>
  <c r="E119" i="30"/>
  <c r="D118" i="41" s="1"/>
  <c r="D114" i="41"/>
  <c r="E125" i="30"/>
  <c r="D124" i="41" s="1"/>
  <c r="D121" i="41"/>
  <c r="E144" i="29"/>
  <c r="D144" i="40" s="1"/>
  <c r="E120" i="29"/>
  <c r="E165" i="29"/>
  <c r="D165" i="40" s="1"/>
  <c r="E158" i="29"/>
  <c r="D158" i="40" s="1"/>
  <c r="E155" i="29"/>
  <c r="D155" i="40" s="1"/>
  <c r="E150" i="29"/>
  <c r="D150" i="40" s="1"/>
  <c r="E153" i="29"/>
  <c r="D153" i="40" s="1"/>
  <c r="E124" i="30"/>
  <c r="D123" i="41" s="1"/>
  <c r="E123" i="30"/>
  <c r="D122" i="41" s="1"/>
  <c r="E121" i="29" l="1"/>
  <c r="D121" i="40" s="1"/>
  <c r="D120" i="40"/>
  <c r="E125" i="29"/>
  <c r="D125" i="40" s="1"/>
  <c r="D124" i="40"/>
  <c r="E127" i="29"/>
  <c r="D127" i="40" s="1"/>
  <c r="D126" i="40"/>
  <c r="E156" i="29"/>
  <c r="D156" i="40" s="1"/>
  <c r="E157" i="29"/>
  <c r="D157" i="40" s="1"/>
  <c r="E152" i="29"/>
  <c r="D152" i="40" s="1"/>
  <c r="E151" i="29"/>
  <c r="D151" i="40" s="1"/>
  <c r="D113" i="42" l="1"/>
  <c r="E84" i="15" l="1"/>
  <c r="D84" i="42" s="1"/>
  <c r="J24" i="15" l="1"/>
  <c r="E120" i="15" s="1"/>
  <c r="E86" i="15" l="1"/>
  <c r="D86" i="42" s="1"/>
  <c r="E102" i="15"/>
  <c r="D102" i="42" s="1"/>
  <c r="E106" i="15"/>
  <c r="D106" i="42" s="1"/>
  <c r="D110" i="42"/>
  <c r="D120" i="42"/>
  <c r="E85" i="15"/>
  <c r="D85" i="42" s="1"/>
  <c r="E111" i="15" l="1"/>
  <c r="D111" i="42" s="1"/>
  <c r="E112" i="15"/>
  <c r="D112" i="42" s="1"/>
  <c r="E87" i="15"/>
  <c r="D87" i="42" s="1"/>
  <c r="I149" i="10"/>
  <c r="I131" i="10"/>
  <c r="I110" i="10"/>
  <c r="I196" i="10" l="1"/>
  <c r="C196" i="10"/>
  <c r="I140" i="10"/>
  <c r="I199" i="10" s="1"/>
  <c r="J199" i="10" l="1"/>
  <c r="E91" i="15"/>
  <c r="D91" i="42" s="1"/>
  <c r="E89" i="15" l="1"/>
  <c r="D89" i="42" s="1"/>
  <c r="H239" i="10" l="1"/>
</calcChain>
</file>

<file path=xl/sharedStrings.xml><?xml version="1.0" encoding="utf-8"?>
<sst xmlns="http://schemas.openxmlformats.org/spreadsheetml/2006/main" count="4716" uniqueCount="954">
  <si>
    <t>Item</t>
  </si>
  <si>
    <t>Description</t>
  </si>
  <si>
    <t>Unit</t>
  </si>
  <si>
    <t>Quantity</t>
  </si>
  <si>
    <r>
      <t>Unit Price</t>
    </r>
    <r>
      <rPr>
        <sz val="6"/>
        <color theme="1"/>
        <rFont val="Arial"/>
        <family val="2"/>
      </rPr>
      <t>1</t>
    </r>
  </si>
  <si>
    <r>
      <t>Total Price</t>
    </r>
    <r>
      <rPr>
        <sz val="6"/>
        <color theme="1"/>
        <rFont val="Arial"/>
        <family val="2"/>
      </rPr>
      <t>1</t>
    </r>
  </si>
  <si>
    <t>Foreign Currency Portion [xxxxx]</t>
  </si>
  <si>
    <t>Foreign Currency Portion [xxx]</t>
  </si>
  <si>
    <t>3*</t>
  </si>
  <si>
    <t>1.1.1</t>
  </si>
  <si>
    <t>1.1.2</t>
  </si>
  <si>
    <t>1.1.4</t>
  </si>
  <si>
    <t>1.1.5</t>
  </si>
  <si>
    <t>1.1.6</t>
  </si>
  <si>
    <t>1.2.1</t>
  </si>
  <si>
    <t>1.2.2</t>
  </si>
  <si>
    <t>1.2.3</t>
  </si>
  <si>
    <t>1.2.4</t>
  </si>
  <si>
    <t>1.2.5</t>
  </si>
  <si>
    <t>1.2.6</t>
  </si>
  <si>
    <t>1.2.7</t>
  </si>
  <si>
    <t>1.2.8</t>
  </si>
  <si>
    <t>1.2.9</t>
  </si>
  <si>
    <t>1.2.10</t>
  </si>
  <si>
    <t>1.3.1</t>
  </si>
  <si>
    <t>1.3.2</t>
  </si>
  <si>
    <t>1.3.3</t>
  </si>
  <si>
    <t>1.3.4</t>
  </si>
  <si>
    <t>1.3.5</t>
  </si>
  <si>
    <t>1.3.6</t>
  </si>
  <si>
    <t>1.4.1</t>
  </si>
  <si>
    <t>1.4.2</t>
  </si>
  <si>
    <t>1.4.3</t>
  </si>
  <si>
    <t>1.4.4</t>
  </si>
  <si>
    <t>1.4.5</t>
  </si>
  <si>
    <t>1.4.6</t>
  </si>
  <si>
    <t>1.5.1</t>
  </si>
  <si>
    <t>1.5.2</t>
  </si>
  <si>
    <t>1.5.3</t>
  </si>
  <si>
    <t>per set of three</t>
  </si>
  <si>
    <t>Phase conductor, earthwire and OPGW cable, complete with repair sleeves and joints</t>
  </si>
  <si>
    <t>Set</t>
  </si>
  <si>
    <t>Earthwire sets, complete with all accessories</t>
  </si>
  <si>
    <t>Suspension set</t>
  </si>
  <si>
    <t>set</t>
  </si>
  <si>
    <t>Tension 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</si>
  <si>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</si>
  <si>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</si>
  <si>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</si>
  <si>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</si>
  <si>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</si>
  <si>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</si>
  <si>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</si>
  <si>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earthwire</t>
  </si>
  <si>
    <t>Vibration damper for OPGW</t>
  </si>
  <si>
    <t>nos.</t>
  </si>
  <si>
    <t>Aerial Markers</t>
  </si>
  <si>
    <t>Mandatory Spare Parts and Tools</t>
  </si>
  <si>
    <t>km</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</si>
  <si>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</si>
  <si>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</si>
  <si>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</si>
  <si>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</si>
  <si>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</si>
  <si>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</si>
  <si>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</si>
  <si>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</si>
  <si>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</si>
  <si>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</si>
  <si>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Foundation design for all soil types including additional soil investigation and additional soil resistivity measurement</t>
  </si>
  <si>
    <t>Survey and soil investigation works</t>
  </si>
  <si>
    <t>Survey Work</t>
  </si>
  <si>
    <t>Check survey in accordance with the requirements of the technical specification, incl. Full ground survey with change of route, if any, tower plotting and preparation and submission of route maps, profile drawings, SIMM documents, etc.</t>
  </si>
  <si>
    <t>Geotechnical Investigations incl. taking samples, logging and lab testing</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</si>
  <si>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</si>
  <si>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</si>
  <si>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</si>
  <si>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</si>
  <si>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</si>
  <si>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</si>
  <si>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</si>
  <si>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</si>
  <si>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</si>
  <si>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Environmental and Social Services</t>
  </si>
  <si>
    <t>3.1.2</t>
  </si>
  <si>
    <t>3.1.1</t>
  </si>
  <si>
    <t>3.1.3</t>
  </si>
  <si>
    <t>3.1.4</t>
  </si>
  <si>
    <t>3.1.5</t>
  </si>
  <si>
    <t>3.1.6</t>
  </si>
  <si>
    <t>each</t>
  </si>
  <si>
    <r>
      <t>1</t>
    </r>
    <r>
      <rPr>
        <sz val="7"/>
        <color theme="1"/>
        <rFont val="Times New Roman"/>
        <family val="1"/>
      </rPr>
      <t xml:space="preserve">       </t>
    </r>
    <r>
      <rPr>
        <sz val="8"/>
        <color theme="1"/>
        <rFont val="Arial"/>
        <family val="2"/>
      </rPr>
      <t>Specify currencies in accordance with ITB 19.1 of the BDS. Create additional columns for up to a maximum of three foreign currencies, if so required.</t>
    </r>
  </si>
  <si>
    <r>
      <t>2</t>
    </r>
    <r>
      <rPr>
        <sz val="7"/>
        <color theme="1"/>
        <rFont val="Times New Roman"/>
        <family val="1"/>
      </rPr>
      <t xml:space="preserve">       </t>
    </r>
    <r>
      <rPr>
        <sz val="8"/>
        <color theme="1"/>
        <rFont val="Arial"/>
        <family val="2"/>
      </rPr>
      <t>Bidders shall enter a code representing the country of origin of all imported plant and equipment.</t>
    </r>
  </si>
  <si>
    <r>
      <t>3</t>
    </r>
    <r>
      <rPr>
        <sz val="7"/>
        <color theme="1"/>
        <rFont val="Times New Roman"/>
        <family val="1"/>
      </rPr>
      <t xml:space="preserve">       </t>
    </r>
    <r>
      <rPr>
        <sz val="8"/>
        <color theme="1"/>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</si>
  <si>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1. Specify currencies in accordance with ITB 19.1 of the BDS. Create additional columns for up to a maximum of three foreign currencies, if so required.</t>
  </si>
  <si>
    <t>(a)</t>
  </si>
  <si>
    <t xml:space="preserve">         -  40kg set</t>
  </si>
  <si>
    <t>(b)</t>
  </si>
  <si>
    <t xml:space="preserve">         -  80kg set</t>
  </si>
  <si>
    <t>(c)</t>
  </si>
  <si>
    <t xml:space="preserve">         -  120kg set</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</si>
  <si>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</si>
  <si>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</si>
  <si>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</si>
  <si>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</si>
  <si>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</si>
  <si>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</si>
  <si>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</si>
  <si>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</si>
  <si>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</si>
  <si>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</si>
  <si>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2.2.2</t>
  </si>
  <si>
    <t>2.2.3</t>
  </si>
  <si>
    <t>3.2.1</t>
  </si>
  <si>
    <t>3.2.2</t>
  </si>
  <si>
    <t>3.2.3</t>
  </si>
  <si>
    <t>3.2.4</t>
  </si>
  <si>
    <t>3.2.5</t>
  </si>
  <si>
    <t>3.2.6</t>
  </si>
  <si>
    <t>3.2.7</t>
  </si>
  <si>
    <t>3.2.8</t>
  </si>
  <si>
    <t>3.2.9</t>
  </si>
  <si>
    <t>3.2.10</t>
  </si>
  <si>
    <t>3.3.1</t>
  </si>
  <si>
    <t>3.3.2</t>
  </si>
  <si>
    <t>3.3.3</t>
  </si>
  <si>
    <t>3.3.4</t>
  </si>
  <si>
    <t>3.3.5</t>
  </si>
  <si>
    <t>3.3.6</t>
  </si>
  <si>
    <t>3.4.1</t>
  </si>
  <si>
    <t>3.4.2</t>
  </si>
  <si>
    <t>3.4.3</t>
  </si>
  <si>
    <t>3.4.4</t>
  </si>
  <si>
    <t>3.4.5</t>
  </si>
  <si>
    <t>3.4.6</t>
  </si>
  <si>
    <t>3.5.1</t>
  </si>
  <si>
    <t>3.5.2</t>
  </si>
  <si>
    <t>3.5.3</t>
  </si>
  <si>
    <t>2.2.4</t>
  </si>
  <si>
    <t>2.2.5</t>
  </si>
  <si>
    <t>2.3.1</t>
  </si>
  <si>
    <t>2.3.2</t>
  </si>
  <si>
    <t>2.3.3</t>
  </si>
  <si>
    <t>2.3.4</t>
  </si>
  <si>
    <t>2.3.5</t>
  </si>
  <si>
    <t>2.4.1</t>
  </si>
  <si>
    <t>2.4.2</t>
  </si>
  <si>
    <t>2.4.3</t>
  </si>
  <si>
    <t>Level 2</t>
  </si>
  <si>
    <t>Level 4</t>
  </si>
  <si>
    <t>borehole</t>
  </si>
  <si>
    <t>Erection of earthwire connection from terminal tower to substation gantry</t>
  </si>
  <si>
    <t>Erection of OPGW connection from terminal tower to substation Gantry/Mast</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</si>
  <si>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</si>
  <si>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</si>
  <si>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</si>
  <si>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</si>
  <si>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</si>
  <si>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</si>
  <si>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</si>
  <si>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</si>
  <si>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</si>
  <si>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</si>
  <si>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</si>
  <si>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</si>
  <si>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</si>
  <si>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 xml:space="preserve">1 Specify currencies in accordance with ITB 19.1 of the BDS. Create additional columns for up to a maximum of three foreign currencies, if so required.
</t>
  </si>
  <si>
    <t>per wire</t>
  </si>
  <si>
    <t>per meter</t>
  </si>
  <si>
    <t>cu.m</t>
  </si>
  <si>
    <t>kg</t>
  </si>
  <si>
    <t>rm</t>
  </si>
  <si>
    <t>Pile Foundation for Soil Category-2</t>
  </si>
  <si>
    <t>Pile Foundation for Soil Category-3</t>
  </si>
  <si>
    <t>Pile Foundation for Soil Category-4</t>
  </si>
  <si>
    <t>Boreholes for geotechnical investigation, incl. laboratory test, borehole logs, sampling and interpretive report as per geotechnical specification</t>
  </si>
  <si>
    <t>2 As described in SCC 22.2.7</t>
  </si>
  <si>
    <r>
      <t>Country of origin</t>
    </r>
    <r>
      <rPr>
        <b/>
        <vertAlign val="superscript"/>
        <sz val="9"/>
        <color theme="1"/>
        <rFont val="Arial"/>
        <family val="2"/>
      </rPr>
      <t>2</t>
    </r>
  </si>
  <si>
    <t>3 These costs are fixed ceiling and will be included in total price. But the payment shall be at actual upon submission of relevant documents.</t>
  </si>
  <si>
    <t>Name of Bidder</t>
  </si>
  <si>
    <t>Signature of Bidder</t>
    <phoneticPr fontId="3"/>
  </si>
  <si>
    <t>Country of Origin Declaration Form</t>
    <phoneticPr fontId="3"/>
  </si>
  <si>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</si>
  <si>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</si>
  <si>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</si>
  <si>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</si>
  <si>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</si>
  <si>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</si>
  <si>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Foreign Currency  [xxx]</t>
  </si>
  <si>
    <t>Taxes and Duties</t>
  </si>
  <si>
    <t>Foreign Currency  [xxx]
CIP</t>
  </si>
  <si>
    <t>CIP</t>
  </si>
  <si>
    <t>8= 5 x 7</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</si>
  <si>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</si>
  <si>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</si>
  <si>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t>4.Bidder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</si>
  <si>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</si>
  <si>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2.1.4</t>
  </si>
  <si>
    <t>2.1.5</t>
  </si>
  <si>
    <t>Local Currency in BDT</t>
  </si>
  <si>
    <t>Tower type "2DL"</t>
  </si>
  <si>
    <t>Tower type "2D1"</t>
  </si>
  <si>
    <t>Overland Portion</t>
  </si>
  <si>
    <t>Tower type 2DL Standard</t>
  </si>
  <si>
    <t>1.1.7</t>
  </si>
  <si>
    <t>Tower type 2DL+1.5 m</t>
  </si>
  <si>
    <t>Tower type 2DL+3 m</t>
  </si>
  <si>
    <t>Tower type 2DL+4.5 m</t>
  </si>
  <si>
    <t>Tower type 2DL+6 m</t>
  </si>
  <si>
    <t>Tower type 2DL+9 m</t>
  </si>
  <si>
    <t>Tower type 2DL+12 m</t>
  </si>
  <si>
    <t>Tower type 2D1 Standard</t>
  </si>
  <si>
    <t>Tower type 2D1 +1.5 m</t>
  </si>
  <si>
    <t>Tower type 2D1 +3 m</t>
  </si>
  <si>
    <t>Tower type 2D1 +4.5 m</t>
  </si>
  <si>
    <t>Tower type 2D1 +6 m</t>
  </si>
  <si>
    <t>Tower type 2D1 +9 m</t>
  </si>
  <si>
    <t>Tower type 2D1 +12 m</t>
  </si>
  <si>
    <t>Tower type 2D1 +15 m</t>
  </si>
  <si>
    <t>Tower type 2D1 +18 m</t>
  </si>
  <si>
    <t>Tower type 2D1 +21 m</t>
  </si>
  <si>
    <t>Tower type "2D25"</t>
  </si>
  <si>
    <t>Tower type 2D25 +1.5 m</t>
  </si>
  <si>
    <t>Tower type 2D25 +4.5 m</t>
  </si>
  <si>
    <t>Tower type 2D25 +6 m</t>
  </si>
  <si>
    <t>Tower type 2D25 +9 m</t>
  </si>
  <si>
    <t>Tower type 2D25 +12 m</t>
  </si>
  <si>
    <t>Tower type 2D25 +15 m</t>
  </si>
  <si>
    <t>1.3.7</t>
  </si>
  <si>
    <t>1.3.8</t>
  </si>
  <si>
    <t>Tower type "2DT6"</t>
  </si>
  <si>
    <t>1.4.7</t>
  </si>
  <si>
    <t>1.4.8</t>
  </si>
  <si>
    <t>Tower type "2D9"</t>
  </si>
  <si>
    <t>Tower type 2D9+9 m</t>
  </si>
  <si>
    <t>7x4.00mm equivalent OPGW inclusive of joint boxes, fixing clamps, fusion splices and connections to the joint boxes. One OPGW earthwire on the line.</t>
  </si>
  <si>
    <t>7x4.00mm earthwire. One earthwire on the line.</t>
  </si>
  <si>
    <t>a) Single suspension string,  120 kN  -disc only</t>
  </si>
  <si>
    <t>b) Single suspension string,  120 kN  -fittings only</t>
  </si>
  <si>
    <t>a) Single suspension string (Heavy Suspension),  210 kN  -disc only</t>
  </si>
  <si>
    <t>a) Single suspension string (Heavy Suspension),  210 kN  -fittings only</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</si>
  <si>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</si>
  <si>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</si>
  <si>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</si>
  <si>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</si>
  <si>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Counterweights for 210kN suspension insulator sets complete with yoke plate attachment bolts to be used for 2D1 towers:</t>
  </si>
  <si>
    <t>3.1.7</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</si>
  <si>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</si>
  <si>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</si>
  <si>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</si>
  <si>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</si>
  <si>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</si>
  <si>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</si>
  <si>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</si>
  <si>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</si>
  <si>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Earthwire 7x4.00mm</t>
  </si>
  <si>
    <t>Midspan Joint for 7x4.00mm earthwire</t>
  </si>
  <si>
    <t>Suspension set for 7x4.00mm earthwire</t>
  </si>
  <si>
    <t>Tension set for 7x4.00mm earthwire</t>
  </si>
  <si>
    <t>Vibration damper for 7x4.00mm earthwire</t>
  </si>
  <si>
    <t>7x4.00mm Equivalent OPGW</t>
  </si>
  <si>
    <t>Suspension set for 7x4.00mm Equivalent OPGW</t>
  </si>
  <si>
    <t>Tension set for 7x4.00mm Equivalent OPGW</t>
  </si>
  <si>
    <t>Vibration damper for 7x4.00mm Equivalent OPGW</t>
  </si>
  <si>
    <t>Temporary earthing equipment</t>
  </si>
  <si>
    <t>Motorised jointing compressor for conductor complete with dies suitable for conductors &amp; earthwires to be used for this Contract</t>
  </si>
  <si>
    <t>Lot</t>
  </si>
  <si>
    <t>6 nos. per crossarm ( 2nos. For inner and four nos. for outer</t>
  </si>
  <si>
    <t>5.1.1</t>
  </si>
  <si>
    <t>5.1.2</t>
  </si>
  <si>
    <t>5.1.3</t>
  </si>
  <si>
    <t>5.2.1</t>
  </si>
  <si>
    <t>2DL</t>
  </si>
  <si>
    <t>2D1</t>
  </si>
  <si>
    <t>2D25</t>
  </si>
  <si>
    <t>2DT6</t>
  </si>
  <si>
    <t>2D9</t>
  </si>
  <si>
    <t>2.6.1</t>
  </si>
  <si>
    <t>2.6.2</t>
  </si>
  <si>
    <t>2.6.3</t>
  </si>
  <si>
    <t>2.6.4</t>
  </si>
  <si>
    <t>2.6.5</t>
  </si>
  <si>
    <t>3.3.7</t>
  </si>
  <si>
    <t>3.3.8</t>
  </si>
  <si>
    <t>3.4.7</t>
  </si>
  <si>
    <t>3.4.8</t>
  </si>
  <si>
    <t>3.6.1</t>
  </si>
  <si>
    <t>3.6.2</t>
  </si>
  <si>
    <t>3.6.3</t>
  </si>
  <si>
    <t>3.6.4</t>
  </si>
  <si>
    <t>3.6.5</t>
  </si>
  <si>
    <t>7x4.00mm equivalent , 48 fibres OPGW, including joint box, Tension and semi-tension joints, suspension clamps, armour rods and dampers,Sagging and clipping, Installation of intermediate junction boxes and terminal junction boxes at substation gantries ,Earthing jumpers. One OPGW earthwire on the line.</t>
  </si>
  <si>
    <r>
      <t>One 7x4.00mm earthwire including Compressed dead-ends, compression junction sleeves suspension clamps, armour rods and dampers,Sagging and clipping, Earthing jumpers, warning sphere(</t>
    </r>
    <r>
      <rPr>
        <b/>
        <sz val="9"/>
        <rFont val="Arial"/>
        <family val="2"/>
      </rPr>
      <t>if required</t>
    </r>
    <r>
      <rPr>
        <sz val="9"/>
        <rFont val="Arial"/>
        <family val="2"/>
      </rPr>
      <t>)</t>
    </r>
  </si>
  <si>
    <t>Tower type 2DT6 Standard</t>
  </si>
  <si>
    <t>Tower type 2DT6+1.5 m</t>
  </si>
  <si>
    <t>Tower type 2DT6+3 m</t>
  </si>
  <si>
    <t>Tower type 2DT6+4.5 m</t>
  </si>
  <si>
    <t>Tower type 2DT6+6 m</t>
  </si>
  <si>
    <t>Tower type 2DT6+9 m</t>
  </si>
  <si>
    <t>Tower type 2DT6+12 m</t>
  </si>
  <si>
    <t>Tower type 2DT6+15 m</t>
  </si>
  <si>
    <r>
      <t>Costs and Expenses related to test witness</t>
    </r>
    <r>
      <rPr>
        <vertAlign val="superscript"/>
        <sz val="9"/>
        <rFont val="Arial"/>
        <family val="2"/>
      </rPr>
      <t>3</t>
    </r>
    <r>
      <rPr>
        <sz val="9"/>
        <rFont val="Arial"/>
        <family val="2"/>
      </rPr>
      <t>(Provisional Sum)</t>
    </r>
  </si>
  <si>
    <t>Tower type 2D25+3 m</t>
  </si>
  <si>
    <t>Tower type 2D25 Standard</t>
  </si>
  <si>
    <t>1.5.4</t>
  </si>
  <si>
    <t>1.5.5</t>
  </si>
  <si>
    <t>1.5.6</t>
  </si>
  <si>
    <t>1.5.7</t>
  </si>
  <si>
    <t>1.5.8</t>
  </si>
  <si>
    <t>Auxiliary crossarm for tower type 2DT6</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</si>
  <si>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</si>
  <si>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</si>
  <si>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</si>
  <si>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</si>
  <si>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Piled Foundation with 2.0m raised chimney for any Soil Category</t>
  </si>
  <si>
    <t>Piled Foundation with 1.0m raised chimney for any Soil Category</t>
  </si>
  <si>
    <t>2.5.1</t>
  </si>
  <si>
    <t>2.5.2</t>
  </si>
  <si>
    <t>2.5.3</t>
  </si>
  <si>
    <t>2.5.4</t>
  </si>
  <si>
    <t>2.5.5</t>
  </si>
  <si>
    <t>3.5.4</t>
  </si>
  <si>
    <t>3.5.5</t>
  </si>
  <si>
    <t>3.5.6</t>
  </si>
  <si>
    <t>3.5.7</t>
  </si>
  <si>
    <t>3.5.8</t>
  </si>
  <si>
    <t xml:space="preserve"> </t>
  </si>
  <si>
    <t>Tower type 2D9 Standard</t>
  </si>
  <si>
    <t>Tower type 2D9+1.5 m</t>
  </si>
  <si>
    <t>Tower type 2D9+3 m</t>
  </si>
  <si>
    <t>Tower type 2D9+4.5 m</t>
  </si>
  <si>
    <t>Tower type 2D9+6 m</t>
  </si>
  <si>
    <t>Tower type 2D9+12 m</t>
  </si>
  <si>
    <t>Tower type 2D9+15 m</t>
  </si>
  <si>
    <r>
      <t>Total Tax and VAT deductable at source(TDS &amp; VDS) under the schedule 4B(to be quoted in the currency similar as above)</t>
    </r>
    <r>
      <rPr>
        <vertAlign val="superscript"/>
        <sz val="9"/>
        <color theme="1"/>
        <rFont val="Arial"/>
        <family val="2"/>
      </rPr>
      <t>4</t>
    </r>
  </si>
  <si>
    <t>Stringing of double/four circuit line, two conductors per phase, 1 OPGW and 1 conventional earthwire (length approx. Route km)</t>
  </si>
  <si>
    <t>2.4.4</t>
  </si>
  <si>
    <t>2.4.5</t>
  </si>
  <si>
    <t xml:space="preserve">GRAND TOTAL </t>
  </si>
  <si>
    <t>6=4*5</t>
  </si>
  <si>
    <t>Local Currency  Portion [BDT]</t>
  </si>
  <si>
    <t>Foreign Currency  Portion [xxx]</t>
  </si>
  <si>
    <t>Insulator strings, with associated suspension and tension clamps for twin ACSR Mallard Conductor</t>
  </si>
  <si>
    <t>Midspan Joint for "ACSR Mallard " conductor</t>
  </si>
  <si>
    <t>120kN single suspension Insulators set for "ACSR Mallard" - Complete Assembly</t>
  </si>
  <si>
    <t>120kN jumper suspension set for "ACSR Mallard" - Complete Assembly</t>
  </si>
  <si>
    <t>Phase conductor "ACSR Mallard" conductor</t>
  </si>
  <si>
    <t>Repair sleeve for "ACSR Mallard" conductor</t>
  </si>
  <si>
    <t>Route km</t>
  </si>
  <si>
    <t>Pole Foundation</t>
  </si>
  <si>
    <t xml:space="preserve">Pole Erection </t>
  </si>
  <si>
    <t>Cross-arm Erection</t>
  </si>
  <si>
    <t>Schedule No. 5 Grand Summary</t>
  </si>
  <si>
    <t>Schedule No. 6. Recommended Spare Parts</t>
  </si>
  <si>
    <t>5.2.2</t>
  </si>
  <si>
    <t>210kN Single tension set for "ACSR Mallard" - Complete Assembly</t>
  </si>
  <si>
    <t>Spacer Damper for "ACSR Mallard"</t>
  </si>
  <si>
    <t>Jumper Spacer for "ACSR Mallard"</t>
  </si>
  <si>
    <t>1.Supply of 230 kV double circuit towers, complete with all stubs, nuts, bolts, locking nuts, washers, phase conductors and earthwire, swivels/shackles, step bolts, tower notice and identification plates, ACDs, protective coating, earthing, etc.</t>
  </si>
  <si>
    <t>Pole</t>
  </si>
  <si>
    <t>1.6.1</t>
  </si>
  <si>
    <t>1.6.2</t>
  </si>
  <si>
    <t>1.6.3</t>
  </si>
  <si>
    <t>1.6.4</t>
  </si>
  <si>
    <t xml:space="preserve">River Crossing Portion </t>
  </si>
  <si>
    <t>Tower type 2DR</t>
  </si>
  <si>
    <t>Tower type 2DR Standard</t>
  </si>
  <si>
    <t>Tower type 2DAX</t>
  </si>
  <si>
    <t>Tower type 2DAX Standard</t>
  </si>
  <si>
    <t>River Crossing Portion</t>
  </si>
  <si>
    <t>a) Single tension string,2x210kN  -disc only</t>
  </si>
  <si>
    <t>b) Single tension string,2x210kN  -fittings only</t>
  </si>
  <si>
    <t>4.1.1</t>
  </si>
  <si>
    <t>4.1.2</t>
  </si>
  <si>
    <t>4.2.1</t>
  </si>
  <si>
    <t>4.2.2</t>
  </si>
  <si>
    <t>Over Land Portion</t>
  </si>
  <si>
    <t>6.1.1</t>
  </si>
  <si>
    <t>6.1.2</t>
  </si>
  <si>
    <t>1.Supply of 132 kV double circuit towers, complete with all stubs, nuts, bolts, locking nuts, washers, phase conductors and earthwire, swivels/shackles, step bolts, tower notice and identification plates, ACDs, protective coating, earthing, etc.</t>
  </si>
  <si>
    <t>Tower type 1DL Standard</t>
  </si>
  <si>
    <t>Tower type "1D1"</t>
  </si>
  <si>
    <t>Tower type "1D25"</t>
  </si>
  <si>
    <t>Tower type "1DT6"</t>
  </si>
  <si>
    <t>Pole type 1DLP</t>
  </si>
  <si>
    <t>Pole type 1D1P</t>
  </si>
  <si>
    <t>Pole type 1D25P</t>
  </si>
  <si>
    <t>Pole type 1DT6P</t>
  </si>
  <si>
    <t>Tower type 1DL+1.5 m</t>
  </si>
  <si>
    <t>Tower type 1DL+3 m</t>
  </si>
  <si>
    <t>Tower type 1DL+4.5 m</t>
  </si>
  <si>
    <t>Tower type 1DL+6 m</t>
  </si>
  <si>
    <t>Tower type 1DL+9 m</t>
  </si>
  <si>
    <t>Tower type 1D1 Standard</t>
  </si>
  <si>
    <t>Tower type 1D1 +1.5 m</t>
  </si>
  <si>
    <t>Tower type 1D1 +3 m</t>
  </si>
  <si>
    <t>Tower type 1D1 +4.5 m</t>
  </si>
  <si>
    <t>Tower type 1D1 +6 m</t>
  </si>
  <si>
    <t>Tower type 1D1 +9 m</t>
  </si>
  <si>
    <t>Tower type 1D1 +12 m</t>
  </si>
  <si>
    <t>Tower type 1D25 Standard</t>
  </si>
  <si>
    <t>Tower type 1D25 +1.5 m</t>
  </si>
  <si>
    <t>Tower type 1D25+3 m</t>
  </si>
  <si>
    <t>Tower type 1D25 +9 m</t>
  </si>
  <si>
    <t>Tower type 1DT6+1.5 m</t>
  </si>
  <si>
    <t>Tower type 1DT6 Standard</t>
  </si>
  <si>
    <t>Tower type 1DT6+3 m</t>
  </si>
  <si>
    <t>Tower type 1DT6+4.5 m</t>
  </si>
  <si>
    <t>Tower type 1DT6+6 m</t>
  </si>
  <si>
    <t>Tower type 1DT6+9 m</t>
  </si>
  <si>
    <t>a) Single suspension string (Heavy Suspension),  120 kN  -disc only</t>
  </si>
  <si>
    <t>a) Single tension string, 120kN  -disc only</t>
  </si>
  <si>
    <t>b) Single tension string, 120kN  -fittings only</t>
  </si>
  <si>
    <t>a) Single tension string, upright low duty 70kN- disc only</t>
  </si>
  <si>
    <t>b) Single tension string, upright low duty 70kN- fittings only</t>
  </si>
  <si>
    <t>a) Single tension string, inverted low duty 70kN -discs only</t>
  </si>
  <si>
    <t>b) Single tension string, inverted low duty 70kN -fittings only</t>
  </si>
  <si>
    <t>Counterweights for 120kN suspension insulator sets complete with yoke plate attachment bolts to be used for 1D1 towers:</t>
  </si>
  <si>
    <t>a) Single suspension string (Heavy Suspension),  120 kN  -fittings only</t>
  </si>
  <si>
    <t>"ACSR Grosbeak" Phase Conductor (3 Phase, Double Circuit, Single Conductor per phase on the line)</t>
  </si>
  <si>
    <t>7x3.25mm equivalent OPGW inclusive of joint boxes, fixing clamps, fusion splices and connections to the joint boxes. One OPGW earthwire on the line.</t>
  </si>
  <si>
    <t>7x3.25mm earthwire. One earthwire on the line.</t>
  </si>
  <si>
    <t>"ACSR Mallard" Phase Conductor (3 Phase, Double Circuit, Twin Conductor per phase on the line)</t>
  </si>
  <si>
    <t>Midspan Joint for 7x3.25mm earthwire</t>
  </si>
  <si>
    <t>7x3.25mm Equivalent OPGW</t>
  </si>
  <si>
    <t>Suspension set for 7x3.25mm Equivalent OPGW</t>
  </si>
  <si>
    <t>Tension set for 7x3.25mm Equivalent OPGW</t>
  </si>
  <si>
    <t>Vibration damper for 7x3.25mm Equivalent OPGW</t>
  </si>
  <si>
    <t>Supply of 132 kV Double circuit towers, complete with all stubs, nuts, bolts, locking nuts, washers, phase conductors and earthwire, swivels/shackles, step bolts, tower notice and identification plates, ACDs, protective coating, earthing, etc.</t>
  </si>
  <si>
    <t>Tower Type 1DT6</t>
  </si>
  <si>
    <t>Tower Type 1DT6+6.0 m</t>
  </si>
  <si>
    <t>Tower Type 1DT6+9.0 m</t>
  </si>
  <si>
    <t>Supply of 132 kV Four circuit towers, complete with all stubs, nuts, bolts, locking nuts, washers, phase conductors and earthwire, swivels/shackles, step bolts, tower notice and identification plates, ACDs, protective coating, earthing, etc.</t>
  </si>
  <si>
    <t>Tower Type 1QL</t>
  </si>
  <si>
    <t>Tower Type 1QL+9.0 m</t>
  </si>
  <si>
    <t>Tower Type 1Q15</t>
  </si>
  <si>
    <t>Tower type 1Q15 +15.0 m</t>
  </si>
  <si>
    <t>Tower Type 1Q30</t>
  </si>
  <si>
    <t>Tower type 1Q30 +9.0 m</t>
  </si>
  <si>
    <t>Tower Type 1QT6</t>
  </si>
  <si>
    <t>Tower Type 1QT6+9.0 m</t>
  </si>
  <si>
    <t>Auxiliary Crossarm for tower</t>
  </si>
  <si>
    <t>Auxiliary Crossarm for Tower Type 1QT6</t>
  </si>
  <si>
    <t>Per tower</t>
  </si>
  <si>
    <t>pcs.</t>
  </si>
  <si>
    <t>Painting of 60 meter and over tower in accordance with the requirements of the Technical Specification</t>
  </si>
  <si>
    <t>NIL</t>
  </si>
  <si>
    <t>Optical fibre ground wire, 24 fibres 7×3.25 steel earthwire equivalent OPGW</t>
  </si>
  <si>
    <t>OPGW 24 fibres suspension set</t>
  </si>
  <si>
    <t>OPGW 24 fibres tension set</t>
  </si>
  <si>
    <t>OPGW junction box</t>
  </si>
  <si>
    <t>pcs</t>
  </si>
  <si>
    <t>Bird guard</t>
  </si>
  <si>
    <t>Terminal ground resistance tester (tools)</t>
  </si>
  <si>
    <t>Country of Origin Declaration Form</t>
    <phoneticPr fontId="3"/>
  </si>
  <si>
    <t xml:space="preserve">Item </t>
    <phoneticPr fontId="3"/>
  </si>
  <si>
    <t>"ACSR Grosbeak equivalent ACCC" (four circuit line, all circuits erected, one conductors per phase) [3]</t>
  </si>
  <si>
    <t>Insulator strings, with associated suspension and tension clamps for single "ACSR Grosbeak equivalent ACCC "  Conductor</t>
  </si>
  <si>
    <t>a) 70kN suspension Insulators set for single "ACSR Grosbeak equivalent ACCC" Conductor (Suspension) - disc only</t>
  </si>
  <si>
    <t>b) 70kN suspension Insulators set for single "ACSR Grosbeak equivalent ACCC" Conductor (Suspension) - hardware fittings only</t>
  </si>
  <si>
    <t>a) 120kN tension Insulators Set for single "ACSR Grosbeak equivalent ACCC'' Conductor - disc only</t>
  </si>
  <si>
    <t>b) 120kN tension Insulators Set for single "ACSR Grosbeak  equivalent ACCC'' Conductor - hardware fittings only</t>
  </si>
  <si>
    <t>a) 70kN jumper suspension Insulators Set forsingle "ACSR Grosbeak  equivalent ACCC" Conductor - disc only</t>
  </si>
  <si>
    <t>b) 70kN jumper suspension Insulators Set forsingle "ACSR Grosbeak  equivalent ACCC" Conductor - hardware fittings only</t>
  </si>
  <si>
    <t>a) 70kN single upright low duty Insulators Set for single "ACSR Grosbeak  equivalent ACCC" Conductor - disc only</t>
  </si>
  <si>
    <t>a) 70kN single inverted low duty Insulators Set for single "ACSR Grosbeak  equivalent ACCC" Conductor - disc only</t>
  </si>
  <si>
    <t>b) 70kN single upright low duty Insulators Set for single "ACSR Grosbeak  equivalent ACCC" Conductor - hardware fittings only</t>
  </si>
  <si>
    <t>b) 70kN single inverted low duty Insulators Fittings Set  for single "ACSR Grosbeak  equivalent ACCC" Conductor - hardware fittings only</t>
  </si>
  <si>
    <t>Conductor "ACSR Grosbeak equivalent ACCC"  type</t>
  </si>
  <si>
    <t>b) 120kN tension Insulators Set for single "ACSR Grosbeak equivalent ACCC'' Conductor - hardware fittings only</t>
  </si>
  <si>
    <t xml:space="preserve">Vibration damper for phase conductor  single "ACSR Grosbeakequivalent ACCC"  Conductor </t>
  </si>
  <si>
    <t xml:space="preserve">Repair sleeve for conductor -  single "ACSR Grosbeak equivalent ACCC" Conductor </t>
  </si>
  <si>
    <t xml:space="preserve">Midspan joints for conductor  single "ACSR Grosbeak equivalent ACCC Conductor" Conductor </t>
  </si>
  <si>
    <t xml:space="preserve">Unit EXW Price1 </t>
  </si>
  <si>
    <t>Total EXW Price</t>
  </si>
  <si>
    <t>Sales and Other Taxes</t>
  </si>
  <si>
    <t>1DL</t>
  </si>
  <si>
    <t>1D1</t>
  </si>
  <si>
    <t>1D25</t>
  </si>
  <si>
    <t>1DT6</t>
  </si>
  <si>
    <t>1QL</t>
  </si>
  <si>
    <t>1Q15</t>
  </si>
  <si>
    <t>1Q30</t>
  </si>
  <si>
    <t>1QT6</t>
  </si>
  <si>
    <t>1DLP</t>
  </si>
  <si>
    <t>1D1P</t>
  </si>
  <si>
    <t>1D25P</t>
  </si>
  <si>
    <t>1DT6P</t>
  </si>
  <si>
    <t>Tower/Pole Test</t>
  </si>
  <si>
    <t>Proto assembly of all type poles with all extensions to prove compliance with specification. Payment for successful test only.</t>
  </si>
  <si>
    <t>2.7.1</t>
  </si>
  <si>
    <t>3.7.1</t>
  </si>
  <si>
    <t>Conductor "ACSR Mallard" Phase Conductor (3 Phase, Double Circuit, Twin Conductor per phase on the line)"
Installation of insulation strings, compressed dead-ends, compression junction sleeves, suspension clamps, Sagging and clipping, Installation of armour rods and Dampers, Pilot strings and jumpers and any other works required as per specification.</t>
  </si>
  <si>
    <t>Tower type "1DL"</t>
  </si>
  <si>
    <t>Pile Foundation for any Soil Category- Pole type 1DLP</t>
  </si>
  <si>
    <t>Pile Foundation for any Soil Category-Pole type 1D1P</t>
  </si>
  <si>
    <t>Pile Foundation for any Soil Category-Pole type 1D25P</t>
  </si>
  <si>
    <t>Pile Foundation for any Soil Category-Pole type 1DT6P</t>
  </si>
  <si>
    <t>Tower Type "1QL"</t>
  </si>
  <si>
    <t>Tower Type "1Q15"</t>
  </si>
  <si>
    <t>Tower Type "1Q30"</t>
  </si>
  <si>
    <t>Tower Type "1QT6"</t>
  </si>
  <si>
    <t>2.8.1</t>
  </si>
  <si>
    <t>Tower type 1QL+9 m</t>
  </si>
  <si>
    <t>3.6.6</t>
  </si>
  <si>
    <t>3.6.7</t>
  </si>
  <si>
    <t>3.6.8</t>
  </si>
  <si>
    <t>Tower type 1Q15+9 m</t>
  </si>
  <si>
    <t>Tower type 1Q30+9 m</t>
  </si>
  <si>
    <t>3.8.1</t>
  </si>
  <si>
    <t>Tower type 1QT6+9 m</t>
  </si>
  <si>
    <t>1.3.9</t>
  </si>
  <si>
    <t>1.3.10</t>
  </si>
  <si>
    <t>6.1.3</t>
  </si>
  <si>
    <t>6.1.4</t>
  </si>
  <si>
    <t>6.1.5</t>
  </si>
  <si>
    <t>8.1.1</t>
  </si>
  <si>
    <t>8.1.2</t>
  </si>
  <si>
    <t>8.1.3</t>
  </si>
  <si>
    <t>Phase conductor "ACSR Grosbeak" conductor</t>
  </si>
  <si>
    <t>Midspan Joint for "ACSR Grosbeak " conductor</t>
  </si>
  <si>
    <t>Repair sleeve for "ACSR Grosbeak" conductor</t>
  </si>
  <si>
    <t>Payment of compensation for using private land to construct transmission line towers [based on area of tower footprint]</t>
  </si>
  <si>
    <t>Payment of compensation for lines (for affected trees, crops etc. on the Right of Way and at the substation ends)</t>
  </si>
  <si>
    <t>Pile Foundation for any Soil Category with 1/2 m raised chimney</t>
  </si>
  <si>
    <t>3.3.9</t>
  </si>
  <si>
    <t>3.3.10</t>
  </si>
  <si>
    <t>2.1.6</t>
  </si>
  <si>
    <t>2.1.7</t>
  </si>
  <si>
    <t>2.1.8</t>
  </si>
  <si>
    <t>2.1.9</t>
  </si>
  <si>
    <t>2.1.10</t>
  </si>
  <si>
    <t>2.1.12</t>
  </si>
  <si>
    <t>2.1.13</t>
  </si>
  <si>
    <t>2.1.14</t>
  </si>
  <si>
    <t>2.1.15</t>
  </si>
  <si>
    <t>4D1</t>
  </si>
  <si>
    <t>Auxiliary Crossarm for pole type 1DT6P</t>
  </si>
  <si>
    <t>Auxiliary crossarm for tower type 1DT6</t>
  </si>
  <si>
    <t>70 kN single suspension Insulators set for "ACSR Grosbeak" - Complete Assembly</t>
  </si>
  <si>
    <t>120kN Single tension set for "ACSR Grosbeak" - Complete Assembly</t>
  </si>
  <si>
    <t>Pile Foundation for any Soil Category</t>
  </si>
  <si>
    <t>Piled Foundation with 1.0/2.0m raised chimney for any Soil Category</t>
  </si>
  <si>
    <t>70 kN jumper suspension set for "ACSR Grosbeak" - Complete Assembly</t>
  </si>
  <si>
    <t>120 kN Single tension set for "ACSR Grosbeak" - Complete Assembly</t>
  </si>
  <si>
    <t xml:space="preserve">Local Currency Portion [BDT] </t>
  </si>
  <si>
    <r>
      <t>Unit Price</t>
    </r>
    <r>
      <rPr>
        <sz val="6"/>
        <rFont val="Arial"/>
        <family val="2"/>
      </rPr>
      <t>1</t>
    </r>
  </si>
  <si>
    <r>
      <t>Total Price</t>
    </r>
    <r>
      <rPr>
        <sz val="6"/>
        <rFont val="Arial"/>
        <family val="2"/>
      </rPr>
      <t>1</t>
    </r>
  </si>
  <si>
    <t>Erection of 132kV double circuit Towers/Poles complete with all stubs, nuts, bolts, locking nuts, washers, phase conductor and earthwire swivels/shackles, step bolts, tower notice and identification plates, ACDs, ptotective coating, earthing etc.</t>
  </si>
  <si>
    <r>
      <t>STI. STD and HIV/AIDS alleviation program</t>
    </r>
    <r>
      <rPr>
        <vertAlign val="superscript"/>
        <sz val="9"/>
        <rFont val="Arial"/>
        <family val="2"/>
      </rPr>
      <t>2</t>
    </r>
  </si>
  <si>
    <r>
      <t>Total Tax and VAT deductable at source(TDS &amp; VDS) under the schedule 4B(to be quoted in the currency similar as above)</t>
    </r>
    <r>
      <rPr>
        <vertAlign val="superscript"/>
        <sz val="9"/>
        <rFont val="Arial"/>
        <family val="2"/>
      </rPr>
      <t>4</t>
    </r>
  </si>
  <si>
    <t>Erection of 230kV double circuit Towers/Poles complete with all stubs, nuts, bolts, locking nuts, washers, phase conductor and earthwire swivels/shackles, step bolts, tower notice and identification plates, ACDs, ptotective coating, earthing etc.</t>
  </si>
  <si>
    <t>Erection of 230kV and 400kV double circuit Towers/Poles complete with all stubs, nuts, bolts, locking nuts, washers, phase conductor and earthwire swivels/shackles, step bolts, tower notice and identification plates, ACDs, ptotective coating, earthing etc.</t>
  </si>
  <si>
    <r>
      <t>Total Tax and VAT deductable at source(TDS &amp; VDS) under the schedule 3(to be quoted in the currency similar as above)</t>
    </r>
    <r>
      <rPr>
        <vertAlign val="superscript"/>
        <sz val="9"/>
        <rFont val="Arial"/>
        <family val="2"/>
      </rPr>
      <t>2</t>
    </r>
  </si>
  <si>
    <r>
      <t>Route km</t>
    </r>
    <r>
      <rPr>
        <vertAlign val="superscript"/>
        <sz val="9"/>
        <rFont val="Arial"/>
        <family val="2"/>
      </rPr>
      <t>3</t>
    </r>
  </si>
  <si>
    <r>
      <t>Two optical fibre ground wire, 24 fibres 7</t>
    </r>
    <r>
      <rPr>
        <sz val="9"/>
        <rFont val="Calibri"/>
        <family val="2"/>
      </rPr>
      <t>×</t>
    </r>
    <r>
      <rPr>
        <sz val="9"/>
        <rFont val="Arial"/>
        <family val="2"/>
      </rPr>
      <t>3.25 steel earthwire equivalent OPGW,  including joint box</t>
    </r>
  </si>
  <si>
    <t>a) Single suspension string,  70 kN  -disc only</t>
  </si>
  <si>
    <t>b) Single suspension string,  70 kN  -fittings only</t>
  </si>
  <si>
    <t>a) Single jumper suspension I-string, having each string 1x70 kN-disc only</t>
  </si>
  <si>
    <t>b) Single jumper suspension I-string, having each string 1x70 kN-fittings only</t>
  </si>
  <si>
    <r>
      <t>Space</t>
    </r>
    <r>
      <rPr>
        <sz val="9"/>
        <rFont val="Nirmala UI"/>
        <family val="2"/>
      </rPr>
      <t>r for jumper</t>
    </r>
  </si>
  <si>
    <r>
      <t>Country of origin</t>
    </r>
    <r>
      <rPr>
        <b/>
        <vertAlign val="superscript"/>
        <sz val="9"/>
        <rFont val="Arial"/>
        <family val="2"/>
      </rPr>
      <t>2</t>
    </r>
  </si>
  <si>
    <t>a) Single jumper suspension I-string, having each string 1x120 kN-disc only</t>
  </si>
  <si>
    <t>b) Single jumper suspension I-string, having each string 1x120 kN-fittings only</t>
  </si>
  <si>
    <r>
      <t>"ACSR Mallard" Phase Conductor (3 Phase, double circuit line, both circuits erected, one</t>
    </r>
    <r>
      <rPr>
        <b/>
        <sz val="9"/>
        <rFont val="Arial"/>
        <family val="2"/>
      </rPr>
      <t xml:space="preserve"> </t>
    </r>
    <r>
      <rPr>
        <sz val="9"/>
        <rFont val="Arial"/>
        <family val="2"/>
      </rPr>
      <t xml:space="preserve">conductors per phase) </t>
    </r>
  </si>
  <si>
    <t>2DR</t>
  </si>
  <si>
    <t>2DAX</t>
  </si>
  <si>
    <t>2.1.11</t>
  </si>
  <si>
    <t>2.1.16</t>
  </si>
  <si>
    <t>Conductor "ACSR Grosbeak" Phase Conductor 
(double circuit line, both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</si>
  <si>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One optical fibre ground wire, 24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</si>
  <si>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Tower type "2QL"</t>
  </si>
  <si>
    <t>Heavy Suspension Tower (2D1+2Q1)</t>
  </si>
  <si>
    <t>Tower type 2QL Standard</t>
  </si>
  <si>
    <t>Tension Tower</t>
  </si>
  <si>
    <t>Tower type 2QL+6 m</t>
  </si>
  <si>
    <t>Tower type 2QL+9 m</t>
  </si>
  <si>
    <t>Tower type "2Q1"</t>
  </si>
  <si>
    <t>Tower type 2Q1 Standard</t>
  </si>
  <si>
    <t>Tower type 2Q1 +6 m</t>
  </si>
  <si>
    <t>1.6.5</t>
  </si>
  <si>
    <t>Tower type 2Q1 +9 m</t>
  </si>
  <si>
    <t>Tower type "2Q15"</t>
  </si>
  <si>
    <t>1.7.1</t>
  </si>
  <si>
    <t>Tower type 2Q15 Standard</t>
  </si>
  <si>
    <t>1.7.4</t>
  </si>
  <si>
    <t>Tower type 2Q15 +6 m</t>
  </si>
  <si>
    <t>1.7.5</t>
  </si>
  <si>
    <t>Tower type 2Q15 +9 m</t>
  </si>
  <si>
    <t>Tower type "2Q30"</t>
  </si>
  <si>
    <t>1.8.1</t>
  </si>
  <si>
    <t>Tower type 2Q30 Standard</t>
  </si>
  <si>
    <t>1.8.5</t>
  </si>
  <si>
    <t>Tower type 2Q30+6 m</t>
  </si>
  <si>
    <t>1.8.6</t>
  </si>
  <si>
    <t>Tower type 2Q30+9 m</t>
  </si>
  <si>
    <t>Tower type "2QT6"</t>
  </si>
  <si>
    <t>1.9.1</t>
  </si>
  <si>
    <t>Tower type 2QT6 Standard</t>
  </si>
  <si>
    <t>1.9.5</t>
  </si>
  <si>
    <t>Tower type 2QT6+ 6 m</t>
  </si>
  <si>
    <t>Tower type 2QT6+ 9 m</t>
  </si>
  <si>
    <t>1.9.6</t>
  </si>
  <si>
    <t>Tower type "1QL"</t>
  </si>
  <si>
    <t>Tower Type 1QL Standard</t>
  </si>
  <si>
    <t>Tower Type 1QL+3.0 m</t>
  </si>
  <si>
    <t>Tower Type 1QL+6.0 m</t>
  </si>
  <si>
    <t>Tower type 1Q15 Standard</t>
  </si>
  <si>
    <t>Tower type 1Q15 +3.0 m</t>
  </si>
  <si>
    <t>Tower type 1Q15+9.0 m</t>
  </si>
  <si>
    <t>Tower type 1Q30 Standard</t>
  </si>
  <si>
    <t>Tower type 1Q30 +3.0 m</t>
  </si>
  <si>
    <t>Tower type 1Q30 +6.0 m</t>
  </si>
  <si>
    <t>Tower type 1QT6 Standard</t>
  </si>
  <si>
    <t>Tower type1QT6+3.0 m</t>
  </si>
  <si>
    <t>Tower Type 1QT6+6.0 m</t>
  </si>
  <si>
    <t>Tower type 1Q15 +6.0 m</t>
  </si>
  <si>
    <t>2.7.2</t>
  </si>
  <si>
    <t>2.8.2</t>
  </si>
  <si>
    <t>2.9.1</t>
  </si>
  <si>
    <t>2.9.2</t>
  </si>
  <si>
    <t>Piled Foundation with 1.0m/2.0m raised chimney for any Soil Category</t>
  </si>
  <si>
    <t>Tower type "1Q15"</t>
  </si>
  <si>
    <t>Tower type "1Q30"</t>
  </si>
  <si>
    <t>Tower type "1QT6"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</si>
  <si>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</si>
  <si>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on the line.</t>
  </si>
  <si>
    <t>19x3.67 20SA earthwire equivalent OPGW inclusive of joint boxes, fixing clamps, fusion splices and connections to the joint boxes. Two OPGW earthwire on the line.</t>
  </si>
  <si>
    <t>Tower type 2QL+1.5 m</t>
  </si>
  <si>
    <t>Tower type 2QL+3 m</t>
  </si>
  <si>
    <t>Tower type 2QL+4.5 m</t>
  </si>
  <si>
    <t>Tower type 2Q1 +1.5 m</t>
  </si>
  <si>
    <t>Tower type 2Q1 +3 m</t>
  </si>
  <si>
    <t>Tower type 2Q1 +12 m</t>
  </si>
  <si>
    <t>Tower type 2Q1 +15 m</t>
  </si>
  <si>
    <t>Tower type 2Q1 +18 m</t>
  </si>
  <si>
    <t>3.6.9</t>
  </si>
  <si>
    <t>Tower type 2Q1 +21 m</t>
  </si>
  <si>
    <t>3.6.10</t>
  </si>
  <si>
    <t>Tower type 2Q1 +25 m</t>
  </si>
  <si>
    <t>3.7.2</t>
  </si>
  <si>
    <t>Tower type 2Q15 +1.5 m</t>
  </si>
  <si>
    <t>3.7.3</t>
  </si>
  <si>
    <t>Tower type 2Q15 +3 m</t>
  </si>
  <si>
    <t>3.8.2</t>
  </si>
  <si>
    <t>Tower type 2Q30+1.5 m</t>
  </si>
  <si>
    <t>3.8.3</t>
  </si>
  <si>
    <t>Tower type 2Q30+3 m</t>
  </si>
  <si>
    <t>3.9.2</t>
  </si>
  <si>
    <t>Tower type 2QT6+1.5 m</t>
  </si>
  <si>
    <t>3.9.3</t>
  </si>
  <si>
    <t>Tower type 2QT6+3 m</t>
  </si>
  <si>
    <t>3.9.4</t>
  </si>
  <si>
    <t>Tower type 2QT6+4.5 m</t>
  </si>
  <si>
    <t>Tower type 2Q30+4.5 m</t>
  </si>
  <si>
    <t>Tower Type 1QL+1.5 m</t>
  </si>
  <si>
    <t>Tower Type 1QL+4.5 m</t>
  </si>
  <si>
    <t>Tower type 1Q15 +1.5 m</t>
  </si>
  <si>
    <t>Tower type 1Q15 +4.5 m</t>
  </si>
  <si>
    <t>Tower type 1Q15 +12.0 m</t>
  </si>
  <si>
    <t>Tower type 1Q30 +4.5 m</t>
  </si>
  <si>
    <t>Tower type 1QT6+1.5 m</t>
  </si>
  <si>
    <t>Tower type 1QT6+4.5 m</t>
  </si>
  <si>
    <t>Pole type 1D9P</t>
  </si>
  <si>
    <t>Dismantling of existing line section (including tower, conductor, insulator and other accessories) whichever is required for line in/out, storing the dismantled materials at PGCB store (anywhere in Bangladesh)</t>
  </si>
  <si>
    <t>By passing the required line section with Tower/Pole/ERS. Tower/Pole/ERS for by passing shall be collected from PGCB store  (anywhere in Bangladesh)</t>
  </si>
  <si>
    <t>Dismantling of by pass line after completing line in line out and storing the Tower/Pole/ERS of by pass line as PGCB store  (anywhere in Bangladesh)</t>
  </si>
  <si>
    <t>Dismantling and By-Pass line Construction</t>
  </si>
  <si>
    <t>Galvanized Tower Steel Works</t>
  </si>
  <si>
    <t>per ton</t>
  </si>
  <si>
    <t>A. Anwara-Cox's Bazar (North) 230 kV double circuit transmission line (Initially charged at 132 kV): 109 km with 0.49 km river crossing portion 
(using twin ACSR mallard Conductor)</t>
  </si>
  <si>
    <t>Schedule No. 3 Design Services (A+B+C+D)</t>
  </si>
  <si>
    <t>Stringing of double/four circuit line, two conductors per phase, 2 OPGW (length approx. Route km)</t>
  </si>
  <si>
    <t>A.  Anwara-Cox's Bazar (North) 230 kV double circuit transmission line (Initially charged at 132 kV): 109 km with 0.49 km river crossing portion 
(using twin ACSR mallard Conductor)</t>
  </si>
  <si>
    <t>B. Bangabandhu Hi-Tech City-Kaliakoir 230 kV double circuit transmission line: 4.88 km (using Twin ACSR Mallard conductor)</t>
  </si>
  <si>
    <t xml:space="preserve">C. Cox's Bazar (North)-Teknaf 132 kV double circuit transmission line: 65 km (using Single ACSR Grosbeak Conductor) </t>
  </si>
  <si>
    <t xml:space="preserve">D. 132 kV Line-In-Line-Out (LILO) at Cox’s Bazar (North) substation from Dohazari - Cox’s Bazar 132 kV double circuit transmission line: 1.55 km  (using Single ACSR Grosbeak equivalent ACCC conductor) </t>
  </si>
  <si>
    <t>2QL</t>
  </si>
  <si>
    <t>2Q1</t>
  </si>
  <si>
    <t>2Q15</t>
  </si>
  <si>
    <t>2Q30</t>
  </si>
  <si>
    <t>2QT6</t>
  </si>
  <si>
    <t>2.1.17</t>
  </si>
  <si>
    <t>2.1.18</t>
  </si>
  <si>
    <t>2.1.19</t>
  </si>
  <si>
    <t>2.1.20</t>
  </si>
  <si>
    <t>2.1.21</t>
  </si>
  <si>
    <t>1D9P</t>
  </si>
  <si>
    <t>1.6.6</t>
  </si>
  <si>
    <t>1.6.7</t>
  </si>
  <si>
    <t>1.6.8</t>
  </si>
  <si>
    <t>1.7.2</t>
  </si>
  <si>
    <t>1.7.3</t>
  </si>
  <si>
    <t>1.7.6</t>
  </si>
  <si>
    <t>1.8.2</t>
  </si>
  <si>
    <t>1.8.3</t>
  </si>
  <si>
    <t>1.8.4</t>
  </si>
  <si>
    <t>1.8.7</t>
  </si>
  <si>
    <t>1.8.8</t>
  </si>
  <si>
    <t>1.8.9</t>
  </si>
  <si>
    <t>1.8.10</t>
  </si>
  <si>
    <t>1.9.2</t>
  </si>
  <si>
    <t>1.9.3</t>
  </si>
  <si>
    <t>1.9.4</t>
  </si>
  <si>
    <t>1.10</t>
  </si>
  <si>
    <t>1.10.1</t>
  </si>
  <si>
    <t>1.10.2</t>
  </si>
  <si>
    <t>1.10.3</t>
  </si>
  <si>
    <t>1.10.4</t>
  </si>
  <si>
    <t>1.10.5</t>
  </si>
  <si>
    <t>1.10.6</t>
  </si>
  <si>
    <t>1.11</t>
  </si>
  <si>
    <t>1.11.1</t>
  </si>
  <si>
    <t>1.11.2</t>
  </si>
  <si>
    <t>1.11.3</t>
  </si>
  <si>
    <t>1.11.4</t>
  </si>
  <si>
    <t>1.11.5</t>
  </si>
  <si>
    <t>1.11.6</t>
  </si>
  <si>
    <t>8.2.1</t>
  </si>
  <si>
    <t>8.2.2</t>
  </si>
  <si>
    <t>8.2.3</t>
  </si>
  <si>
    <t>1.1.3</t>
  </si>
  <si>
    <t>1.6.9</t>
  </si>
  <si>
    <t>1.6.10</t>
  </si>
  <si>
    <t>Jumper Spacer for "ACSR Grosbeak"</t>
  </si>
  <si>
    <t>Earthwire 7x3.25mm</t>
  </si>
  <si>
    <t>Suspension set for 7x3.25mm earthwire</t>
  </si>
  <si>
    <t>Tension set for 7x3.25mm earthwire</t>
  </si>
  <si>
    <t>Vibration damper for 7x3.25mm earthwire</t>
  </si>
  <si>
    <t>1.12</t>
  </si>
  <si>
    <t>1.12.1</t>
  </si>
  <si>
    <t>1.13</t>
  </si>
  <si>
    <t>1.13.1</t>
  </si>
  <si>
    <t>1.14</t>
  </si>
  <si>
    <t>9.10</t>
  </si>
  <si>
    <t>9.11</t>
  </si>
  <si>
    <t>9.12</t>
  </si>
  <si>
    <t>19x3.67 20SA equivalent , 48 fibres OPGW, including joint box, Tension and semi-tension joints, suspension clamps, armour rods and dampers,Sagging and clipping, Installation of intermediate junction boxes and terminal junction boxes at substation gantries ,Earthing jumpers. Two OPGW on the line.</t>
  </si>
  <si>
    <r>
      <t>One 7x3.25mm earthwire including Compressed dead-ends, compression junction sleeves suspension clamps, armour rods and dampers,Sagging and clipping, Earthing jumpers, warning sphere(</t>
    </r>
    <r>
      <rPr>
        <b/>
        <sz val="9"/>
        <rFont val="Arial"/>
        <family val="2"/>
      </rPr>
      <t>if required</t>
    </r>
    <r>
      <rPr>
        <sz val="9"/>
        <rFont val="Arial"/>
        <family val="2"/>
      </rPr>
      <t>)</t>
    </r>
  </si>
  <si>
    <t>Crossarm erection for pole type 1DT6P</t>
  </si>
  <si>
    <t>2.10</t>
  </si>
  <si>
    <t>2.10.1</t>
  </si>
  <si>
    <t>2.11.1</t>
  </si>
  <si>
    <t>3.7.4</t>
  </si>
  <si>
    <t>3.7.5</t>
  </si>
  <si>
    <t>3.7.6</t>
  </si>
  <si>
    <t>3.8.4</t>
  </si>
  <si>
    <t>3.8.5</t>
  </si>
  <si>
    <t>3.8.6</t>
  </si>
  <si>
    <t>3.8.7</t>
  </si>
  <si>
    <t>3.8.8</t>
  </si>
  <si>
    <t>3.8.9</t>
  </si>
  <si>
    <t>3.8.10</t>
  </si>
  <si>
    <t>3.9.1</t>
  </si>
  <si>
    <t>3.9.5</t>
  </si>
  <si>
    <t>3.10</t>
  </si>
  <si>
    <t>3.10.1</t>
  </si>
  <si>
    <t>3.10.2</t>
  </si>
  <si>
    <t>3.10.3</t>
  </si>
  <si>
    <t>3.10.4</t>
  </si>
  <si>
    <t>3.10.5</t>
  </si>
  <si>
    <t>3.10.6</t>
  </si>
  <si>
    <t>3.11.1</t>
  </si>
  <si>
    <t>3.11.2</t>
  </si>
  <si>
    <t>3.11.3</t>
  </si>
  <si>
    <t>3.11.4</t>
  </si>
  <si>
    <t>3.11.5</t>
  </si>
  <si>
    <t>3.11.6</t>
  </si>
  <si>
    <t>3.12.1</t>
  </si>
  <si>
    <t>3.13.1</t>
  </si>
  <si>
    <t>3.9.6</t>
  </si>
  <si>
    <t>2.7.3</t>
  </si>
  <si>
    <t>2.8.3</t>
  </si>
  <si>
    <t>2.9.3</t>
  </si>
  <si>
    <t xml:space="preserve">D. 132 kV Line-In-Line-Out (LILO) at Cox’s Bazar (North) substation from Dohazari - Cox’s Bazar 132 kV double circuit transmission line: 1.55 km
  (using Single ACSR Grosbeak equivalent ACCC conductor) </t>
  </si>
  <si>
    <t>Tower type 2DL</t>
  </si>
  <si>
    <t>b) 300kN twin tension Insulators Fittings Set for (2x300kN) River Crossing Portion of Twin ACSR Mallard Conductor - hardware fittings only</t>
  </si>
  <si>
    <t>b) 210kN twin suspension Insulators Fittings Set (2x210kN) for River Crossing Portion of Twin ACSR Mallard Conductor - hardware fittings only</t>
  </si>
  <si>
    <t>Foreign Currency in (xxx)</t>
  </si>
  <si>
    <t>Unit EXW Price1</t>
  </si>
  <si>
    <t>8=4*7</t>
  </si>
  <si>
    <t>Schedule No. 3 Design Services (Scope-A, B, C &amp; D)</t>
  </si>
  <si>
    <t>Pile Foundation for any Soil Category-Pole type 1DT9P</t>
  </si>
  <si>
    <t>Crossarm erection for tower type 1DT6</t>
  </si>
  <si>
    <t xml:space="preserve">Schedule No. A1.1  Plant and Mandatory Spare Parts Supplied from Abroad </t>
  </si>
  <si>
    <t xml:space="preserve">Schedule No. A1.2 Plant and Mandatory Spare Parts Supplied from Within the Employer's Country </t>
  </si>
  <si>
    <t xml:space="preserve">Schedule No. A1.4 Installation and Other Services </t>
  </si>
  <si>
    <t xml:space="preserve">Schedule No. B2.1  Plant and Mandatory Spare Parts Supplied from Abroad </t>
  </si>
  <si>
    <t xml:space="preserve">Schedule No. B2.2 Plant and Mandatory Spare Parts Supplied from Within the Employer's Country </t>
  </si>
  <si>
    <t xml:space="preserve">Schedule No. B2.4 Installation and Other Services </t>
  </si>
  <si>
    <t xml:space="preserve">Schedule No. C3.1  Plant and Mandatory Spare Parts Supplied from Abroad </t>
  </si>
  <si>
    <t xml:space="preserve">Schedule No. C3.2 Plant and Mandatory Spare Parts Supplied from Within the Employer's Country </t>
  </si>
  <si>
    <t xml:space="preserve">Schedule No. C3.4 Installation and Other Services </t>
  </si>
  <si>
    <t xml:space="preserve">Schedule No. D4.1  Plant and Mandatory Spare Parts Supplied from Abroad </t>
  </si>
  <si>
    <t xml:space="preserve">Schedule No. D4.2 Plant and Mandatory Spare Parts Supplied from Within the Employer's Country </t>
  </si>
  <si>
    <t xml:space="preserve">Schedule No. D4.4 Installation and Other Services </t>
  </si>
  <si>
    <t>Sub-Total</t>
  </si>
  <si>
    <t>Signature of Bidder</t>
    <phoneticPr fontId="3"/>
  </si>
  <si>
    <t>8.2.4</t>
  </si>
  <si>
    <t>8.2.5</t>
  </si>
  <si>
    <t>8.2.6</t>
  </si>
  <si>
    <t>8.2.7</t>
  </si>
  <si>
    <t>8.2.8</t>
  </si>
  <si>
    <t>8.2.9</t>
  </si>
  <si>
    <t>8.2.10</t>
  </si>
  <si>
    <t>8.2.11</t>
  </si>
  <si>
    <t>8.2.12</t>
  </si>
  <si>
    <t>8.2.13</t>
  </si>
  <si>
    <t>8.2.14</t>
  </si>
  <si>
    <t>2.2.6</t>
  </si>
  <si>
    <t>Piled Foundation with 3.0m raised chimney for any Soil Category</t>
  </si>
  <si>
    <t>2.3.6</t>
  </si>
  <si>
    <t>Piled Foundation with 1.0/2.0/3.0m raised chimney for any Soil Category</t>
  </si>
  <si>
    <t>2.4.6</t>
  </si>
  <si>
    <t>2.5.6</t>
  </si>
  <si>
    <t>5.1.4</t>
  </si>
  <si>
    <t>5.2.3</t>
  </si>
  <si>
    <t>5.2.4</t>
  </si>
  <si>
    <t>7.1.1</t>
  </si>
  <si>
    <t>7.1.2</t>
  </si>
  <si>
    <t>7.1.3</t>
  </si>
  <si>
    <t>7.2.1</t>
  </si>
  <si>
    <t>7.2.2</t>
  </si>
  <si>
    <t>7.2.3</t>
  </si>
  <si>
    <t>7.2.4</t>
  </si>
  <si>
    <t>7.2.5</t>
  </si>
  <si>
    <t>7.2.6</t>
  </si>
  <si>
    <t>7.2.7</t>
  </si>
  <si>
    <t>7.2.8</t>
  </si>
  <si>
    <t>7.2.9</t>
  </si>
  <si>
    <t>1.3.11</t>
  </si>
  <si>
    <t>Tower type 2D1 +25 m</t>
  </si>
  <si>
    <t>Tower type 2D1+25 m</t>
  </si>
  <si>
    <t>3.3.11</t>
  </si>
  <si>
    <t>River Crossing Foundation for Normal (Non-River Crossing ) Tower</t>
  </si>
  <si>
    <t xml:space="preserve">Pile foundation for tower type “2DT6” </t>
  </si>
  <si>
    <t>2.12.1</t>
  </si>
  <si>
    <t>Piled Foundation with 1.0m raised chimney for Soil Category-2</t>
  </si>
  <si>
    <t>Piled Foundation with 1.0m raised chimney for Soil Category-3</t>
  </si>
  <si>
    <t>Piled Foundation with 1.0m raised chimney for Soil Category-4</t>
  </si>
  <si>
    <t>2.2.7</t>
  </si>
  <si>
    <t>2.2.8</t>
  </si>
  <si>
    <t>2.2.9</t>
  </si>
  <si>
    <t>Piled Foundation with 2.0m raised chimney for Soil Category-2</t>
  </si>
  <si>
    <t>Piled Foundation with 2.0m raised chimney for Soil Category-3</t>
  </si>
  <si>
    <t>Piled Foundation with 2.0m raised chimney for Soil Category-4</t>
  </si>
  <si>
    <t>Tower type 2DR (River Crossing Foundation)</t>
  </si>
  <si>
    <t>Tower type 2DAX (River Crossing Foundation)</t>
  </si>
  <si>
    <t>River Crossing Foundation Portion</t>
  </si>
  <si>
    <t>2.5.7</t>
  </si>
  <si>
    <t>2.5.8</t>
  </si>
  <si>
    <t>2.5.9</t>
  </si>
  <si>
    <t>2.2.10</t>
  </si>
  <si>
    <t>2.10.2</t>
  </si>
  <si>
    <t>Tower type 2DR M20</t>
  </si>
  <si>
    <t>Tower type 2DR (Non-River Crossing Foundation)</t>
  </si>
  <si>
    <t>Tower type 2DAX (Non-River Crossing Foundation)</t>
  </si>
  <si>
    <t>2.13.1</t>
  </si>
  <si>
    <t>2.14.1</t>
  </si>
  <si>
    <t xml:space="preserve">Pile foundation for tower type “2QT6” </t>
  </si>
  <si>
    <t>Pile Foundation for any Soil Category with any chimney height</t>
  </si>
  <si>
    <t>Foundations for towers/Poles including all setting out, Concrete, Reinforcement, Excavation, Pumping, Stub-Setting, Geotechnical Investigation (Level 2/Level 4), Shuttering, Leveling, Timbering, supply &amp; Installation of foundation steelwork, Earthing Materials,Backfilling, approved Protective Coating &amp; site clearing etc.</t>
  </si>
  <si>
    <t>Tower type "2D1" (Any extension)</t>
  </si>
  <si>
    <t>Pile foundation for tower type “2D1” (Any extension)</t>
  </si>
  <si>
    <t>Pile foundation for tower type “4D1” (Any extension)</t>
  </si>
  <si>
    <t>Tower type "1D1" (Any extension)</t>
  </si>
  <si>
    <t>Foundations for towers/Poles including all setting out, Concrete, Reinforcement, Excavation, Pumping, Stub-Setting, Geotechnical Investigation (Level 2/ Level 4), Shuttering, Leveling, Timbering, supply &amp; Installation of foundation steelwork, Earthing Materials,Backfilling, approved Protective Coating &amp; site clearing etc.</t>
  </si>
  <si>
    <t>2.10.3</t>
  </si>
  <si>
    <t>2.10.4</t>
  </si>
  <si>
    <t>2.10.5</t>
  </si>
  <si>
    <t xml:space="preserve">Pile foundation for tower type “1DT6” </t>
  </si>
  <si>
    <t>Pile foundation for tower type “1D1” (Any extension)</t>
  </si>
  <si>
    <t>1.12.2</t>
  </si>
  <si>
    <t>3.12.2</t>
  </si>
  <si>
    <t>Pile Foundation for Tower type 2DR Standard</t>
  </si>
  <si>
    <t>Pile Foundation for Tower type 2DR M20</t>
  </si>
  <si>
    <t>Pile Foundation for Tower type 2DAX Standard</t>
  </si>
  <si>
    <t>2. Taxes and/or duties from Schedule 1 and 2 may be added to the contract price in accordance with GCC 14 (Taxes and Duties) but excluded from bid evaluation in accordance with ITB 39.2" 3. All sections, considered here is for one single project. If an item (alongwith unit price) is not available in a section but available in another section of this contract; during execution, if such item (alongwith unit price) is needed to be used in the section where the item is not available then such item (alongwith unit price) can be used in the section where it in not available. If the same exists in more than one item lowest unit price among them will be considered.</t>
  </si>
  <si>
    <t xml:space="preserve">Design, Supply, Installation, Testing &amp; Commissioning of 230 kV and 132 kV Transmission Lines for Southern Area of Chattogram Division &amp; Bangabandhu Hi-Tech City at Kaliakoir on Turnkey Basis  (Contract No. PGCB/AIIB/000308-BGD/TL/Package-2)
</t>
  </si>
  <si>
    <t>a) Double tension string,2x210kN  -disc only</t>
  </si>
  <si>
    <t>b) Double tension string,2x210kN  -fittings only</t>
  </si>
  <si>
    <r>
      <t>1</t>
    </r>
    <r>
      <rPr>
        <sz val="7"/>
        <rFont val="Times New Roman"/>
        <family val="1"/>
      </rPr>
      <t xml:space="preserve">       </t>
    </r>
    <r>
      <rPr>
        <sz val="8"/>
        <rFont val="Arial"/>
        <family val="2"/>
      </rPr>
      <t>Specify currencies in accordance with ITB 19.1 of the BDS. Create additional columns for up to a maximum of three foreign currencies, if so required.</t>
    </r>
  </si>
  <si>
    <r>
      <t>2</t>
    </r>
    <r>
      <rPr>
        <sz val="7"/>
        <rFont val="Times New Roman"/>
        <family val="1"/>
      </rPr>
      <t xml:space="preserve">       </t>
    </r>
    <r>
      <rPr>
        <sz val="8"/>
        <rFont val="Arial"/>
        <family val="2"/>
      </rPr>
      <t>Bidders shall enter a code representing the country of origin of all imported plant and equipment.</t>
    </r>
  </si>
  <si>
    <r>
      <t>3</t>
    </r>
    <r>
      <rPr>
        <sz val="7"/>
        <rFont val="Times New Roman"/>
        <family val="1"/>
      </rPr>
      <t xml:space="preserve">       </t>
    </r>
    <r>
      <rPr>
        <sz val="8"/>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</si>
  <si>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Piled Foundation with 2.0m/3.0m raised chimney for any Soil Category</t>
  </si>
  <si>
    <t>A.  Anwara-Cox's Bazar (North) 230 kV double circuit transmission line (Initially charged at 132 kV): 109 km with 0.49 km river crossing portion (using twin ACSR mallard Conductor)</t>
  </si>
  <si>
    <t xml:space="preserve">Design, Supply, Installation, Testing &amp; Commissioning of 230 kV and 132 kV Transmission Lines for Southern Area of Chattogram Division &amp; Bangabandhu Hi-Tech City at Kaliakoir on Turnkey Basis  (Contract No.PGCB/AIIB/000308-BGD/TL/Package-2)
</t>
  </si>
  <si>
    <t>Design, Supply, Installation, Testing &amp; Commissioning of 230 kV and 132 kV Transmission Lines for Southern Area of Chattogram Division &amp; Bangabandhu Hi-Tech City at Kaliakoir on Turnkey Basis  (Contract No. PGCB/AIIB/000308-BGD/TL/Package-2)</t>
  </si>
  <si>
    <t>Design, Supply, Installation, Testing &amp; Commissioning of 230 kV and 132 kV Transmission Lines for Southern Area of Chattogram Division &amp; Bangabandhu Hi-Tech City at Kaliakoir on Turnkey Basis  (PGCB/AIIB/000308-BGD/TL/Package-2)</t>
  </si>
  <si>
    <t xml:space="preserve">Design, Supply, Installation, Testing &amp; Commissioning of 230 kV and 132 kV Transmission Lines for Southern Area of Chattogram Division &amp; Bangabandhu Hi-Tech City at Kaliakoir on Turnkey Basis  (Contract No. PGCB/AIIB/000308-BGD/TL/Package-2)
</t>
  </si>
  <si>
    <t xml:space="preserve">Design, Supply, Installation, Testing &amp; Commissioning of 230 kV and 132 kV Transmission Lines for Southern Area of Chattogram Division &amp; Bangabandhu Hi-Tech City at Kaliakoir on Turnkey Basis  (Contract No. PGCB/AIIB/000308-BGD/TL/Package-2)
</t>
  </si>
  <si>
    <t>Design, Supply, Installation, Testing &amp; Commissioning of 230 kV and 132 kV Transmission Lines for Southern Area of Chattogram Division &amp; Bangabandhu Hi-Tech City at Kaliakoir on Turnkey Basis  (Contract No.PGCB/AIIB/000308-BGD/TL/Package-2)</t>
  </si>
  <si>
    <t>Conductor "ACSR Grosbeak equivalent ACCC" Phase Conductor 
(four circuit line, all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</si>
  <si>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Two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</si>
  <si>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Tower type "4D1-Q"</t>
  </si>
  <si>
    <t>Tower type 4D1-Q+30 m</t>
  </si>
  <si>
    <t>Tower type 4D1-Q+40 m</t>
  </si>
  <si>
    <t>Tower type "4D1-Q" (Any extension)</t>
  </si>
  <si>
    <t>2.11.2</t>
  </si>
  <si>
    <t>2.12.2</t>
  </si>
  <si>
    <t>2.15.1</t>
  </si>
  <si>
    <t>2.16.1</t>
  </si>
  <si>
    <t>Galvanized Tower Steel</t>
  </si>
  <si>
    <t>a) Single suspension string,  120 kN  -disc only  (Fog type shed)</t>
  </si>
  <si>
    <t>a) Single suspension string (Heavy Suspension),  210 kN  -disc only   (Fog type shed)</t>
  </si>
  <si>
    <t>a) Double tension string,2x210kN  -disc only   (Fog type shed)</t>
  </si>
  <si>
    <t>a) Single jumper suspension I-string, having each string 1x120 kN-disc only  (Fog type shed)</t>
  </si>
  <si>
    <t>a) Single tension string, upright low duty 120kN- disc only  (Fog type shed)</t>
  </si>
  <si>
    <t>a) Single tension string, inverted low duty 120kN -discs only   (Fog type shed)</t>
  </si>
  <si>
    <t>a) 210kN twin suspension Insulators Set (2x210kN) for River Crossing Portion of Twin ACSR  Mallard Conductor - disc only  (Fog type shed)</t>
  </si>
  <si>
    <t>a) 300kN twin tension Insulators Set (2x300kN) for River Cossing Portion of Twin ACSR Mallard Conductor - disc only  (Fog type shed)</t>
  </si>
  <si>
    <t>120kN single suspension Insulators set for "ACSR Mallard" - Complete Assembly  (Fog type shed)</t>
  </si>
  <si>
    <t>120kN jumper suspension set for "ACSR Mallard" - Complete Assembly  (Fog type shed)</t>
  </si>
  <si>
    <t>210kN Single tension set for "ACSR Mallard" - Complete Assembly  (Fog type shed)</t>
  </si>
  <si>
    <t>1.15</t>
  </si>
  <si>
    <t>Auxiliary crossarm for tower type 2QT6</t>
  </si>
  <si>
    <t>Auxiliary crossarm for tower type 1QT6</t>
  </si>
  <si>
    <t>Crossarm erection for tower type 1QT6</t>
  </si>
  <si>
    <t>Schedule No.  1A Plant and Mandatory Spare Parts Supplied from Abroad</t>
  </si>
  <si>
    <t>Schedule No. 2A Plant and Mandatory Spare Parts Supplied From Within Employer's Country</t>
  </si>
  <si>
    <t xml:space="preserve">Schedule No. 1B Plant and Mandatory Spare Parts Supplied from Abroad </t>
  </si>
  <si>
    <t>Schedule No. 2B Plant and Mandatory Spare Parts Supplied From Within Employer's Country</t>
  </si>
  <si>
    <t xml:space="preserve">Schedule No.  1C Plant and Mandatory Spare Parts Supplied from Abroad </t>
  </si>
  <si>
    <t>Schedule No. 2C Plant and Mandatory Spare Parts Supplied From Within Employer's Country</t>
  </si>
  <si>
    <t xml:space="preserve">Schedule No.  1D Plant and Mandatory Spare Parts Supplied from Abroad </t>
  </si>
  <si>
    <t>Schedule No. 2D Plant and Mandatory Spare Parts Supplied From Within Employer's Country</t>
  </si>
  <si>
    <t>Schedule No. 4A Installation and Other Services</t>
  </si>
  <si>
    <t>Schedule No. 4B Installation and Other Services</t>
  </si>
  <si>
    <t>Schedule No. 4C Installation and Other Services</t>
  </si>
  <si>
    <t>Schedule No. 4D Installation and Other Services</t>
  </si>
  <si>
    <t>1.13.2</t>
  </si>
  <si>
    <t>1.14.1</t>
  </si>
  <si>
    <t>1.16</t>
  </si>
  <si>
    <t>Tower type "2T"</t>
  </si>
  <si>
    <t>Tower type 2T Standard</t>
  </si>
  <si>
    <t>Tower type 2T+3 m</t>
  </si>
  <si>
    <t>3.12</t>
  </si>
  <si>
    <t>3.13.2</t>
  </si>
  <si>
    <t>3.14.1</t>
  </si>
  <si>
    <t>3.16.1</t>
  </si>
  <si>
    <t>2.2.11</t>
  </si>
  <si>
    <t>2.2.12</t>
  </si>
  <si>
    <t>Piled Foundation with 3.0m raised chimney for Soil Category-2</t>
  </si>
  <si>
    <t>Piled Foundation with 3.0m raised chimney for Soil Category-3</t>
  </si>
  <si>
    <t>Piled Foundation with 3.0m raised chimney for Soil Category-4</t>
  </si>
  <si>
    <t>Tower type 2T</t>
  </si>
  <si>
    <t>Pile Foundation for for any Soil Category</t>
  </si>
  <si>
    <t>Pile Foundation with 1.0/2.0/3.0m raised chimney for any Soil Category</t>
  </si>
  <si>
    <t>2.13.2</t>
  </si>
  <si>
    <t>2.17.1</t>
  </si>
  <si>
    <t>2.17.2</t>
  </si>
  <si>
    <t>2.17.3</t>
  </si>
  <si>
    <t xml:space="preserve">Soil resistivity tests </t>
  </si>
  <si>
    <t>1.Supply of 230 kV and 400kV double circuit towers, complete with all stubs, nuts, bolts, locking nuts, washers, phase conductors and earthwire, swivels/shackles, step bolts, tower notice and identification plates, ACDs, protective coating, earthing,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</si>
</sst>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44" formatCode="_(&quot;$&quot;* #,##0.00_);_(&quot;$&quot;* \(#,##0.00\);_(&quot;$&quot;* &quot;-&quot;??_);_(@_)"/>
    <numFmt numFmtId="43" formatCode="_(* #,##0.00_);_(* \(#,##0.00\);_(* &quot;-&quot;??_);_(@_)"/>
    <numFmt numFmtId="164" formatCode="0.0"/>
  </numFmts>
  <fonts count="46"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sz val="8"/>
      <color theme="1"/>
      <name val="Arial"/>
      <family val="2"/>
    </font>
    <font>
      <b/>
      <sz val="12"/>
      <color theme="1"/>
      <name val="Arial"/>
      <family val="2"/>
    </font>
    <font>
      <sz val="7"/>
      <color theme="1"/>
      <name val="Times New Roman"/>
      <family val="1"/>
    </font>
    <font>
      <sz val="11"/>
      <color theme="1"/>
      <name val="Calibri"/>
      <family val="2"/>
      <scheme val="minor"/>
    </font>
    <font>
      <vertAlign val="superscript"/>
      <sz val="9"/>
      <color theme="1"/>
      <name val="Arial"/>
      <family val="2"/>
    </font>
    <font>
      <b/>
      <vertAlign val="superscript"/>
      <sz val="9"/>
      <color theme="1"/>
      <name val="Arial"/>
      <family val="2"/>
    </font>
    <font>
      <sz val="9"/>
      <color theme="1"/>
      <name val="Arial Narrow"/>
      <family val="2"/>
    </font>
    <font>
      <sz val="9"/>
      <name val="Arial Narrow"/>
      <family val="2"/>
    </font>
    <font>
      <b/>
      <sz val="9"/>
      <name val="Arial"/>
      <family val="2"/>
    </font>
    <font>
      <sz val="12"/>
      <color theme="1"/>
      <name val="Calibri"/>
      <family val="2"/>
      <scheme val="minor"/>
    </font>
    <font>
      <sz val="8"/>
      <name val="Arial"/>
      <family val="2"/>
    </font>
    <font>
      <b/>
      <sz val="8"/>
      <name val="Arial"/>
      <family val="2"/>
    </font>
    <font>
      <sz val="9"/>
      <name val="Arial"/>
      <family val="2"/>
    </font>
    <font>
      <b/>
      <sz val="11"/>
      <color theme="1"/>
      <name val="Calibri"/>
      <family val="2"/>
      <scheme val="minor"/>
    </font>
    <font>
      <b/>
      <sz val="12"/>
      <color theme="1"/>
      <name val="Calibri"/>
      <family val="2"/>
      <scheme val="minor"/>
    </font>
    <font>
      <vertAlign val="superscript"/>
      <sz val="9"/>
      <name val="Arial"/>
      <family val="2"/>
    </font>
    <font>
      <sz val="11"/>
      <name val="Arial"/>
      <family val="2"/>
    </font>
    <font>
      <sz val="8"/>
      <name val="Calibri"/>
      <family val="2"/>
      <scheme val="minor"/>
    </font>
    <font>
      <sz val="6"/>
      <name val="Arial"/>
      <family val="2"/>
    </font>
    <font>
      <b/>
      <sz val="10"/>
      <name val="Arial"/>
      <family val="2"/>
    </font>
    <font>
      <sz val="11"/>
      <name val="Calibri"/>
      <family val="2"/>
      <scheme val="minor"/>
    </font>
    <font>
      <sz val="11"/>
      <name val="Calibri"/>
      <family val="2"/>
    </font>
    <font>
      <b/>
      <sz val="11"/>
      <name val="Calibri"/>
      <family val="2"/>
    </font>
    <font>
      <b/>
      <sz val="12"/>
      <name val="Calibri"/>
      <family val="2"/>
      <scheme val="minor"/>
    </font>
    <font>
      <sz val="10"/>
      <name val="Arial"/>
      <family val="2"/>
    </font>
    <font>
      <b/>
      <sz val="11"/>
      <name val="Calibri"/>
      <family val="2"/>
      <scheme val="minor"/>
    </font>
    <font>
      <sz val="9"/>
      <name val="Calibri"/>
      <family val="2"/>
    </font>
    <font>
      <sz val="9"/>
      <name val="Nirmala UI"/>
      <family val="2"/>
    </font>
    <font>
      <b/>
      <vertAlign val="superscript"/>
      <sz val="9"/>
      <name val="Arial"/>
      <family val="2"/>
    </font>
    <font>
      <b/>
      <u/>
      <sz val="10"/>
      <name val="Arial"/>
      <family val="2"/>
    </font>
    <font>
      <sz val="9"/>
      <color rgb="FFFF0000"/>
      <name val="Arial"/>
      <family val="2"/>
    </font>
    <font>
      <b/>
      <sz val="11"/>
      <color theme="1"/>
      <name val="Arial"/>
      <family val="2"/>
    </font>
    <font>
      <sz val="11"/>
      <color rgb="FF000000"/>
      <name val="Calibri"/>
      <family val="2"/>
    </font>
    <font>
      <b/>
      <sz val="11"/>
      <color rgb="FFFF0000"/>
      <name val="Calibri"/>
      <family val="2"/>
    </font>
    <font>
      <sz val="7"/>
      <name val="Times New Roman"/>
      <family val="1"/>
    </font>
    <font>
      <sz val="10"/>
      <color theme="1"/>
      <name val="Calibri"/>
      <family val="2"/>
      <scheme val="minor"/>
    </font>
    <font>
      <b/>
      <sz val="14"/>
      <name val="Calibri"/>
      <family val="2"/>
      <scheme val="minor"/>
    </font>
    <font>
      <sz val="11"/>
      <color rgb="FFFF0000"/>
      <name val="Arial"/>
      <family val="2"/>
    </font>
    <font>
      <b/>
      <sz val="11"/>
      <color rgb="FFFF0000"/>
      <name val="Arial"/>
      <family val="2"/>
    </font>
    <font>
      <b/>
      <sz val="10"/>
      <color rgb="FFFF0000"/>
      <name val="Arial"/>
      <family val="2"/>
    </font>
  </fonts>
  <fills count="7">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00B050"/>
        <bgColor indexed="64"/>
      </patternFill>
    </fill>
  </fills>
  <borders count="7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thin">
        <color indexed="64"/>
      </right>
      <top/>
      <bottom style="thin">
        <color indexed="64"/>
      </bottom>
      <diagonal/>
    </border>
    <border>
      <left style="thin">
        <color indexed="64"/>
      </left>
      <right/>
      <top/>
      <bottom style="medium">
        <color rgb="FF000000"/>
      </bottom>
      <diagonal/>
    </border>
    <border>
      <left/>
      <right/>
      <top style="thin">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s>
  <cellStyleXfs count="3">
    <xf numFmtId="0" fontId="0" fillId="0" borderId="0"/>
    <xf numFmtId="43" fontId="9" fillId="0" borderId="0" applyFont="0" applyFill="0" applyBorder="0" applyAlignment="0" applyProtection="0"/>
    <xf numFmtId="44" fontId="9" fillId="0" borderId="0" applyFont="0" applyFill="0" applyBorder="0" applyAlignment="0" applyProtection="0"/>
  </cellStyleXfs>
  <cellXfs count="637">
    <xf numFmtId="0" fontId="0" fillId="0" borderId="0" xfId="0"/>
    <xf numFmtId="0" fontId="1" fillId="0" borderId="6" xfId="0" applyFont="1" applyBorder="1" applyAlignment="1">
      <alignment vertical="center" wrapText="1"/>
    </xf>
    <xf numFmtId="0" fontId="0" fillId="0" borderId="10" xfId="0" applyBorder="1"/>
    <xf numFmtId="0" fontId="3" fillId="2" borderId="6" xfId="0" applyFont="1" applyFill="1" applyBorder="1" applyAlignment="1">
      <alignment horizontal="left" vertical="center" wrapText="1" indent="1"/>
    </xf>
    <xf numFmtId="0" fontId="3" fillId="2" borderId="6" xfId="0" applyFont="1" applyFill="1" applyBorder="1" applyAlignment="1">
      <alignment horizontal="left" vertical="center" wrapText="1" indent="2"/>
    </xf>
    <xf numFmtId="0" fontId="5" fillId="0" borderId="9" xfId="0" applyFont="1" applyBorder="1" applyAlignment="1">
      <alignment vertical="center" wrapText="1"/>
    </xf>
    <xf numFmtId="0" fontId="1" fillId="0" borderId="3" xfId="0" applyFont="1" applyBorder="1" applyAlignment="1">
      <alignment vertical="center" wrapText="1"/>
    </xf>
    <xf numFmtId="0" fontId="3" fillId="2" borderId="6" xfId="0" applyFont="1" applyFill="1" applyBorder="1" applyAlignment="1">
      <alignment horizontal="center" vertical="center" wrapText="1"/>
    </xf>
    <xf numFmtId="0" fontId="1" fillId="0" borderId="0" xfId="0" applyFont="1" applyAlignment="1">
      <alignment vertical="center" wrapText="1"/>
    </xf>
    <xf numFmtId="0" fontId="5" fillId="0" borderId="0" xfId="0" applyFont="1" applyAlignment="1">
      <alignment horizontal="left" vertical="center" indent="2"/>
    </xf>
    <xf numFmtId="0" fontId="0" fillId="0" borderId="0" xfId="0" applyAlignment="1">
      <alignment vertical="top"/>
    </xf>
    <xf numFmtId="0" fontId="5" fillId="0" borderId="0" xfId="0" applyFont="1" applyAlignment="1">
      <alignment vertical="top"/>
    </xf>
    <xf numFmtId="0" fontId="0" fillId="0" borderId="0" xfId="0" applyAlignment="1">
      <alignment horizontal="center" vertical="center"/>
    </xf>
    <xf numFmtId="0" fontId="0" fillId="0" borderId="20" xfId="0" applyBorder="1"/>
    <xf numFmtId="0" fontId="0" fillId="0" borderId="21" xfId="0" applyBorder="1"/>
    <xf numFmtId="0" fontId="13" fillId="0" borderId="22" xfId="0" applyFont="1" applyBorder="1" applyAlignment="1">
      <alignment horizontal="right" vertical="center"/>
    </xf>
    <xf numFmtId="0" fontId="0" fillId="0" borderId="23" xfId="0" applyBorder="1"/>
    <xf numFmtId="0" fontId="13" fillId="0" borderId="22" xfId="0" applyFont="1" applyBorder="1" applyAlignment="1">
      <alignment vertical="center"/>
    </xf>
    <xf numFmtId="0" fontId="0" fillId="0" borderId="19" xfId="0" applyBorder="1"/>
    <xf numFmtId="0" fontId="13" fillId="0" borderId="24" xfId="0" applyFont="1" applyBorder="1" applyAlignment="1">
      <alignment horizontal="right" vertical="center"/>
    </xf>
    <xf numFmtId="0" fontId="0" fillId="0" borderId="12" xfId="0" applyBorder="1"/>
    <xf numFmtId="0" fontId="0" fillId="0" borderId="22" xfId="0" applyBorder="1"/>
    <xf numFmtId="0" fontId="16" fillId="0" borderId="0" xfId="0" applyFont="1" applyAlignment="1">
      <alignment vertical="center"/>
    </xf>
    <xf numFmtId="0" fontId="18" fillId="0" borderId="10" xfId="0" applyFont="1" applyBorder="1" applyAlignment="1">
      <alignment horizontal="left" vertical="center" wrapText="1"/>
    </xf>
    <xf numFmtId="0" fontId="18" fillId="0" borderId="10" xfId="0" applyFont="1" applyBorder="1" applyAlignment="1">
      <alignment horizontal="justify" vertical="center" wrapText="1"/>
    </xf>
    <xf numFmtId="0" fontId="5" fillId="0" borderId="0" xfId="0" applyFont="1" applyAlignment="1">
      <alignment vertical="center" wrapText="1"/>
    </xf>
    <xf numFmtId="0" fontId="0" fillId="0" borderId="49" xfId="0" applyBorder="1"/>
    <xf numFmtId="0" fontId="0" fillId="0" borderId="50" xfId="0" applyBorder="1"/>
    <xf numFmtId="0" fontId="0" fillId="0" borderId="52" xfId="0" applyBorder="1"/>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13" fillId="0" borderId="0" xfId="0" applyFont="1" applyAlignment="1">
      <alignment horizontal="right" vertical="center"/>
    </xf>
    <xf numFmtId="0" fontId="15"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vertical="top" wrapText="1"/>
    </xf>
    <xf numFmtId="0" fontId="3" fillId="0" borderId="0" xfId="0" applyFont="1" applyAlignment="1">
      <alignment horizontal="left" vertical="center" wrapText="1"/>
    </xf>
    <xf numFmtId="0" fontId="1" fillId="0" borderId="10" xfId="0" applyFont="1" applyBorder="1" applyAlignment="1">
      <alignment vertical="center" wrapText="1"/>
    </xf>
    <xf numFmtId="1" fontId="0" fillId="0" borderId="0" xfId="0" applyNumberFormat="1"/>
    <xf numFmtId="1" fontId="1" fillId="0" borderId="0" xfId="0" applyNumberFormat="1" applyFont="1" applyAlignment="1">
      <alignment vertical="center" wrapText="1"/>
    </xf>
    <xf numFmtId="1" fontId="1" fillId="0" borderId="0" xfId="0" applyNumberFormat="1" applyFont="1" applyAlignment="1">
      <alignment horizontal="right" vertical="center" wrapText="1"/>
    </xf>
    <xf numFmtId="0" fontId="5" fillId="0" borderId="10" xfId="0" applyFont="1" applyBorder="1" applyAlignment="1">
      <alignment horizontal="left" vertical="center" wrapText="1"/>
    </xf>
    <xf numFmtId="0" fontId="3" fillId="0" borderId="0" xfId="0" applyFont="1" applyAlignment="1">
      <alignment horizontal="right" vertical="center" wrapText="1"/>
    </xf>
    <xf numFmtId="0" fontId="3" fillId="0" borderId="0" xfId="0" applyFont="1" applyAlignment="1">
      <alignment vertical="center" wrapText="1"/>
    </xf>
    <xf numFmtId="0" fontId="0" fillId="0" borderId="0" xfId="0" applyAlignment="1">
      <alignment horizontal="center"/>
    </xf>
    <xf numFmtId="0" fontId="0" fillId="0" borderId="45" xfId="0" applyBorder="1"/>
    <xf numFmtId="0" fontId="13" fillId="0" borderId="0" xfId="0" applyFont="1" applyAlignment="1">
      <alignment vertical="center"/>
    </xf>
    <xf numFmtId="0" fontId="13" fillId="0" borderId="46" xfId="0" applyFont="1" applyBorder="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xf numFmtId="0" fontId="14" fillId="0" borderId="0" xfId="0" applyFont="1" applyAlignment="1">
      <alignment vertical="center"/>
    </xf>
    <xf numFmtId="0" fontId="12" fillId="0" borderId="0" xfId="0" applyFont="1" applyAlignment="1">
      <alignment vertical="center"/>
    </xf>
    <xf numFmtId="0" fontId="13" fillId="0" borderId="0" xfId="0" applyFont="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30" xfId="0" applyFont="1" applyBorder="1" applyAlignment="1">
      <alignment vertical="center"/>
    </xf>
    <xf numFmtId="0" fontId="13" fillId="0" borderId="31" xfId="0" applyFont="1" applyBorder="1" applyAlignment="1">
      <alignment vertical="center"/>
    </xf>
    <xf numFmtId="0" fontId="12" fillId="0" borderId="32" xfId="0" applyFont="1" applyBorder="1" applyAlignment="1">
      <alignment vertical="center"/>
    </xf>
    <xf numFmtId="0" fontId="13" fillId="0" borderId="33" xfId="0" applyFont="1" applyBorder="1" applyAlignment="1">
      <alignment horizontal="center" vertical="center"/>
    </xf>
    <xf numFmtId="0" fontId="13" fillId="0" borderId="33" xfId="0" applyFont="1" applyBorder="1" applyAlignment="1">
      <alignment vertical="center"/>
    </xf>
    <xf numFmtId="0" fontId="13" fillId="0" borderId="34" xfId="0" applyFont="1" applyBorder="1" applyAlignment="1">
      <alignment vertical="center"/>
    </xf>
    <xf numFmtId="0" fontId="13" fillId="0" borderId="35" xfId="0" applyFont="1" applyBorder="1" applyAlignment="1">
      <alignment vertical="center"/>
    </xf>
    <xf numFmtId="0" fontId="13" fillId="0" borderId="36" xfId="0" applyFont="1" applyBorder="1" applyAlignment="1">
      <alignment vertical="center"/>
    </xf>
    <xf numFmtId="0" fontId="12" fillId="0" borderId="37" xfId="0" applyFont="1" applyBorder="1" applyAlignment="1">
      <alignment vertical="center"/>
    </xf>
    <xf numFmtId="0" fontId="13" fillId="0" borderId="38" xfId="0" applyFont="1" applyBorder="1" applyAlignment="1">
      <alignment horizontal="center" vertical="center"/>
    </xf>
    <xf numFmtId="0" fontId="13" fillId="0" borderId="38" xfId="0" applyFont="1" applyBorder="1" applyAlignment="1">
      <alignment vertical="center"/>
    </xf>
    <xf numFmtId="0" fontId="13" fillId="0" borderId="39" xfId="0" applyFont="1" applyBorder="1" applyAlignment="1">
      <alignment vertical="center"/>
    </xf>
    <xf numFmtId="0" fontId="13" fillId="0" borderId="40" xfId="0" applyFont="1" applyBorder="1" applyAlignment="1">
      <alignment vertical="center"/>
    </xf>
    <xf numFmtId="0" fontId="13" fillId="0" borderId="41" xfId="0" applyFont="1" applyBorder="1" applyAlignment="1">
      <alignment vertical="center"/>
    </xf>
    <xf numFmtId="0" fontId="12" fillId="0" borderId="42" xfId="0" applyFont="1" applyBorder="1" applyAlignment="1">
      <alignment vertical="center"/>
    </xf>
    <xf numFmtId="0" fontId="13" fillId="0" borderId="43" xfId="0" applyFont="1" applyBorder="1" applyAlignment="1">
      <alignment horizontal="center" vertical="center"/>
    </xf>
    <xf numFmtId="0" fontId="13" fillId="0" borderId="43" xfId="0" applyFont="1" applyBorder="1" applyAlignment="1">
      <alignment vertical="center"/>
    </xf>
    <xf numFmtId="0" fontId="13" fillId="0" borderId="44" xfId="0" applyFont="1" applyBorder="1" applyAlignment="1">
      <alignment vertical="center"/>
    </xf>
    <xf numFmtId="0" fontId="20" fillId="0" borderId="0" xfId="0" applyFont="1" applyAlignment="1">
      <alignment vertical="center"/>
    </xf>
    <xf numFmtId="0" fontId="3" fillId="0" borderId="10" xfId="0" applyFont="1" applyBorder="1" applyAlignment="1">
      <alignment vertical="top" wrapText="1"/>
    </xf>
    <xf numFmtId="43" fontId="0" fillId="0" borderId="10" xfId="1" applyFont="1" applyFill="1" applyBorder="1"/>
    <xf numFmtId="44" fontId="0" fillId="0" borderId="10" xfId="2" applyFont="1" applyFill="1" applyBorder="1"/>
    <xf numFmtId="0" fontId="22" fillId="0" borderId="10" xfId="0" applyFont="1" applyBorder="1" applyAlignment="1">
      <alignment vertical="center" wrapText="1"/>
    </xf>
    <xf numFmtId="2" fontId="18" fillId="0" borderId="10" xfId="0" applyNumberFormat="1" applyFont="1" applyBorder="1" applyAlignment="1">
      <alignment horizontal="center" vertical="center" wrapText="1"/>
    </xf>
    <xf numFmtId="0" fontId="14" fillId="0" borderId="10" xfId="0" applyFont="1" applyBorder="1" applyAlignment="1">
      <alignment horizontal="justify" vertical="center" wrapText="1"/>
    </xf>
    <xf numFmtId="1" fontId="22" fillId="0" borderId="0" xfId="0" applyNumberFormat="1" applyFont="1" applyAlignment="1">
      <alignment vertical="center" wrapText="1"/>
    </xf>
    <xf numFmtId="1" fontId="22" fillId="6" borderId="0" xfId="0" applyNumberFormat="1" applyFont="1" applyFill="1" applyAlignment="1">
      <alignment vertical="center" wrapText="1"/>
    </xf>
    <xf numFmtId="1" fontId="1" fillId="6" borderId="0" xfId="0" applyNumberFormat="1" applyFont="1" applyFill="1" applyAlignment="1">
      <alignment vertical="center" wrapText="1"/>
    </xf>
    <xf numFmtId="0" fontId="1" fillId="6" borderId="0" xfId="0" applyFont="1" applyFill="1" applyAlignment="1">
      <alignment vertical="center" wrapText="1"/>
    </xf>
    <xf numFmtId="0" fontId="17" fillId="0" borderId="10" xfId="0" applyFont="1" applyBorder="1" applyAlignment="1">
      <alignment horizontal="center" vertical="top"/>
    </xf>
    <xf numFmtId="0" fontId="17" fillId="0" borderId="10" xfId="0" applyFont="1" applyBorder="1" applyAlignment="1">
      <alignment horizontal="left"/>
    </xf>
    <xf numFmtId="0" fontId="16" fillId="0" borderId="10" xfId="0" applyFont="1" applyBorder="1" applyAlignment="1">
      <alignment horizontal="center"/>
    </xf>
    <xf numFmtId="0" fontId="16" fillId="0" borderId="10" xfId="0" applyFont="1" applyBorder="1" applyAlignment="1">
      <alignment horizontal="center" vertical="justify"/>
    </xf>
    <xf numFmtId="0" fontId="22" fillId="0" borderId="10" xfId="0" applyFont="1" applyBorder="1" applyAlignment="1">
      <alignment vertical="center"/>
    </xf>
    <xf numFmtId="0" fontId="16" fillId="0" borderId="10" xfId="0" applyFont="1" applyBorder="1" applyAlignment="1">
      <alignment horizontal="center" vertical="top"/>
    </xf>
    <xf numFmtId="0" fontId="16" fillId="0" borderId="10" xfId="0" applyFont="1" applyBorder="1" applyAlignment="1">
      <alignment horizontal="left" vertical="top"/>
    </xf>
    <xf numFmtId="0" fontId="16" fillId="0" borderId="10" xfId="0" applyFont="1" applyBorder="1" applyAlignment="1">
      <alignment horizontal="center" vertical="top" wrapText="1"/>
    </xf>
    <xf numFmtId="0" fontId="17" fillId="0" borderId="10" xfId="0" applyFont="1" applyBorder="1" applyAlignment="1">
      <alignment horizontal="center" vertical="center"/>
    </xf>
    <xf numFmtId="0" fontId="17" fillId="0" borderId="10" xfId="0" applyFont="1" applyBorder="1" applyAlignment="1">
      <alignment horizontal="left" vertical="top" wrapText="1"/>
    </xf>
    <xf numFmtId="0" fontId="16" fillId="0" borderId="10" xfId="0" applyFont="1" applyBorder="1" applyAlignment="1">
      <alignment horizontal="left" vertical="top" wrapText="1"/>
    </xf>
    <xf numFmtId="0" fontId="17" fillId="0" borderId="10" xfId="0" applyFont="1" applyBorder="1" applyAlignment="1">
      <alignment horizontal="left" vertical="center"/>
    </xf>
    <xf numFmtId="0" fontId="16" fillId="0" borderId="10" xfId="0" applyFont="1" applyBorder="1" applyAlignment="1">
      <alignment vertical="top"/>
    </xf>
    <xf numFmtId="0" fontId="17" fillId="0" borderId="10" xfId="0" applyFont="1" applyBorder="1" applyAlignment="1">
      <alignment horizontal="left" vertical="top"/>
    </xf>
    <xf numFmtId="0" fontId="17" fillId="0" borderId="10" xfId="0" applyFont="1" applyBorder="1" applyAlignment="1">
      <alignment horizontal="center" vertical="top" wrapText="1"/>
    </xf>
    <xf numFmtId="0" fontId="18" fillId="0" borderId="10" xfId="0" applyFont="1" applyBorder="1" applyAlignment="1">
      <alignment horizontal="justify" vertical="center"/>
    </xf>
    <xf numFmtId="0" fontId="3" fillId="0" borderId="12" xfId="0" applyFont="1" applyBorder="1" applyAlignment="1">
      <alignment horizontal="center" vertical="center" wrapText="1"/>
    </xf>
    <xf numFmtId="0" fontId="1" fillId="0" borderId="12" xfId="0" applyFont="1" applyBorder="1" applyAlignment="1">
      <alignment vertical="center" wrapText="1"/>
    </xf>
    <xf numFmtId="0" fontId="18" fillId="5" borderId="10" xfId="0" applyFont="1" applyFill="1" applyBorder="1" applyAlignment="1">
      <alignment horizontal="left" vertical="center" wrapText="1"/>
    </xf>
    <xf numFmtId="0" fontId="14" fillId="0" borderId="10" xfId="0" applyFont="1" applyBorder="1" applyAlignment="1">
      <alignment horizontal="left" vertical="center" wrapText="1"/>
    </xf>
    <xf numFmtId="0" fontId="5" fillId="0" borderId="10" xfId="0" applyFont="1" applyBorder="1" applyAlignment="1">
      <alignment horizontal="center" vertical="center" wrapText="1"/>
    </xf>
    <xf numFmtId="1" fontId="0" fillId="6" borderId="0" xfId="0" applyNumberFormat="1" applyFill="1"/>
    <xf numFmtId="0" fontId="2" fillId="6" borderId="0" xfId="0" applyFont="1" applyFill="1" applyAlignment="1">
      <alignment vertical="top" wrapText="1"/>
    </xf>
    <xf numFmtId="0" fontId="18" fillId="0" borderId="10"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0" xfId="0" applyFont="1" applyBorder="1" applyAlignment="1">
      <alignment vertical="center" wrapText="1"/>
    </xf>
    <xf numFmtId="0" fontId="26" fillId="0" borderId="10" xfId="0" applyFont="1" applyBorder="1"/>
    <xf numFmtId="0" fontId="25" fillId="0" borderId="10" xfId="0" applyFont="1" applyBorder="1" applyAlignment="1">
      <alignment vertical="center" wrapText="1"/>
    </xf>
    <xf numFmtId="0" fontId="26" fillId="0" borderId="10" xfId="0" applyFont="1" applyBorder="1" applyAlignment="1">
      <alignment horizontal="center"/>
    </xf>
    <xf numFmtId="0" fontId="22" fillId="0" borderId="10" xfId="0" applyFont="1" applyBorder="1" applyAlignment="1">
      <alignment horizontal="center" vertical="center" wrapText="1"/>
    </xf>
    <xf numFmtId="0" fontId="14" fillId="0" borderId="10" xfId="0" applyFont="1" applyBorder="1" applyAlignment="1">
      <alignment vertical="top" wrapText="1"/>
    </xf>
    <xf numFmtId="43" fontId="26" fillId="0" borderId="10" xfId="1" applyFont="1" applyFill="1" applyBorder="1"/>
    <xf numFmtId="44" fontId="26" fillId="0" borderId="10" xfId="2" applyFont="1" applyFill="1" applyBorder="1"/>
    <xf numFmtId="0" fontId="14" fillId="5" borderId="10" xfId="0" applyFont="1" applyFill="1" applyBorder="1" applyAlignment="1">
      <alignment horizontal="center" vertical="center" wrapText="1"/>
    </xf>
    <xf numFmtId="0" fontId="14" fillId="5" borderId="10" xfId="0" applyFont="1" applyFill="1" applyBorder="1" applyAlignment="1">
      <alignment horizontal="left" vertical="center" wrapText="1" indent="2"/>
    </xf>
    <xf numFmtId="0" fontId="14" fillId="5" borderId="10" xfId="0" applyFont="1" applyFill="1" applyBorder="1" applyAlignment="1">
      <alignment horizontal="left" vertical="center" wrapText="1" indent="1"/>
    </xf>
    <xf numFmtId="0" fontId="14" fillId="5" borderId="10" xfId="0" applyFont="1" applyFill="1" applyBorder="1" applyAlignment="1">
      <alignment vertical="center" wrapText="1"/>
    </xf>
    <xf numFmtId="0" fontId="26" fillId="5" borderId="10" xfId="0" applyFont="1" applyFill="1" applyBorder="1"/>
    <xf numFmtId="0" fontId="18" fillId="5" borderId="10" xfId="0" applyFont="1" applyFill="1" applyBorder="1" applyAlignment="1">
      <alignment horizontal="center" vertical="center" wrapText="1"/>
    </xf>
    <xf numFmtId="0" fontId="22" fillId="5" borderId="10" xfId="0" applyFont="1" applyFill="1" applyBorder="1" applyAlignment="1">
      <alignment vertical="center" wrapText="1"/>
    </xf>
    <xf numFmtId="1" fontId="18" fillId="5" borderId="10" xfId="0" applyNumberFormat="1" applyFont="1" applyFill="1" applyBorder="1" applyAlignment="1">
      <alignment horizontal="center" vertical="center" wrapText="1"/>
    </xf>
    <xf numFmtId="0" fontId="27" fillId="5" borderId="10" xfId="0" applyFont="1" applyFill="1" applyBorder="1" applyAlignment="1">
      <alignment horizontal="center" vertical="top"/>
    </xf>
    <xf numFmtId="0" fontId="27" fillId="5" borderId="10" xfId="0" applyFont="1" applyFill="1" applyBorder="1" applyAlignment="1">
      <alignment vertical="top" wrapText="1"/>
    </xf>
    <xf numFmtId="0" fontId="28" fillId="5" borderId="10" xfId="0" applyFont="1" applyFill="1" applyBorder="1" applyAlignment="1">
      <alignment horizontal="center" vertical="top"/>
    </xf>
    <xf numFmtId="0" fontId="28" fillId="5" borderId="10" xfId="0" applyFont="1" applyFill="1" applyBorder="1" applyAlignment="1">
      <alignment vertical="top" wrapText="1"/>
    </xf>
    <xf numFmtId="0" fontId="25" fillId="5" borderId="10" xfId="0" applyFont="1" applyFill="1" applyBorder="1" applyAlignment="1">
      <alignment vertical="center" wrapText="1"/>
    </xf>
    <xf numFmtId="0" fontId="26" fillId="5" borderId="10" xfId="0" applyFont="1" applyFill="1" applyBorder="1" applyAlignment="1">
      <alignment horizontal="center"/>
    </xf>
    <xf numFmtId="0" fontId="14" fillId="5" borderId="10" xfId="0" applyFont="1" applyFill="1" applyBorder="1" applyAlignment="1">
      <alignment horizontal="left" vertical="center" wrapText="1"/>
    </xf>
    <xf numFmtId="0" fontId="18" fillId="5" borderId="10" xfId="0" applyFont="1" applyFill="1" applyBorder="1" applyAlignment="1">
      <alignment horizontal="justify" vertical="center" wrapText="1"/>
    </xf>
    <xf numFmtId="0" fontId="26" fillId="5" borderId="10" xfId="0" applyFont="1" applyFill="1" applyBorder="1" applyAlignment="1">
      <alignment vertical="top" wrapText="1"/>
    </xf>
    <xf numFmtId="0" fontId="22" fillId="5" borderId="10" xfId="0" applyFont="1" applyFill="1" applyBorder="1" applyAlignment="1">
      <alignment horizontal="center" vertical="center" wrapText="1"/>
    </xf>
    <xf numFmtId="8" fontId="22" fillId="5" borderId="10" xfId="1" applyNumberFormat="1" applyFont="1" applyFill="1" applyBorder="1" applyAlignment="1">
      <alignment vertical="center" wrapText="1"/>
    </xf>
    <xf numFmtId="43" fontId="22" fillId="5" borderId="10" xfId="1" applyFont="1" applyFill="1" applyBorder="1" applyAlignment="1">
      <alignment vertical="center" wrapText="1"/>
    </xf>
    <xf numFmtId="44" fontId="22" fillId="5" borderId="10" xfId="2" applyFont="1" applyFill="1" applyBorder="1" applyAlignment="1">
      <alignment vertical="center" wrapText="1"/>
    </xf>
    <xf numFmtId="0" fontId="14" fillId="5" borderId="10" xfId="0" applyFont="1" applyFill="1" applyBorder="1" applyAlignment="1">
      <alignment vertical="top" wrapText="1"/>
    </xf>
    <xf numFmtId="43" fontId="26" fillId="5" borderId="10" xfId="1" applyFont="1" applyFill="1" applyBorder="1"/>
    <xf numFmtId="44" fontId="26" fillId="5" borderId="10" xfId="2" applyFont="1" applyFill="1" applyBorder="1"/>
    <xf numFmtId="0" fontId="26" fillId="5" borderId="0" xfId="0" applyFont="1" applyFill="1"/>
    <xf numFmtId="0" fontId="26" fillId="5" borderId="0" xfId="0" applyFont="1" applyFill="1" applyAlignment="1">
      <alignment horizontal="center"/>
    </xf>
    <xf numFmtId="0" fontId="26" fillId="5" borderId="20" xfId="0" applyFont="1" applyFill="1" applyBorder="1"/>
    <xf numFmtId="0" fontId="26" fillId="5" borderId="21" xfId="0" applyFont="1" applyFill="1" applyBorder="1"/>
    <xf numFmtId="0" fontId="13" fillId="5" borderId="22" xfId="0" applyFont="1" applyFill="1" applyBorder="1" applyAlignment="1">
      <alignment horizontal="right" vertical="center"/>
    </xf>
    <xf numFmtId="0" fontId="26" fillId="5" borderId="23" xfId="0" applyFont="1" applyFill="1" applyBorder="1"/>
    <xf numFmtId="0" fontId="13" fillId="5" borderId="22" xfId="0" applyFont="1" applyFill="1" applyBorder="1" applyAlignment="1">
      <alignment vertical="center"/>
    </xf>
    <xf numFmtId="0" fontId="26" fillId="5" borderId="19" xfId="0" applyFont="1" applyFill="1" applyBorder="1"/>
    <xf numFmtId="0" fontId="13" fillId="5" borderId="24" xfId="0" applyFont="1" applyFill="1" applyBorder="1" applyAlignment="1">
      <alignment horizontal="right" vertical="center"/>
    </xf>
    <xf numFmtId="0" fontId="26" fillId="5" borderId="12" xfId="0" applyFont="1" applyFill="1" applyBorder="1"/>
    <xf numFmtId="0" fontId="18" fillId="5" borderId="10" xfId="0" applyFont="1" applyFill="1" applyBorder="1" applyAlignment="1">
      <alignment vertical="center" wrapText="1"/>
    </xf>
    <xf numFmtId="0" fontId="31" fillId="5" borderId="10" xfId="0" applyFont="1" applyFill="1" applyBorder="1" applyAlignment="1">
      <alignment vertical="top" wrapText="1"/>
    </xf>
    <xf numFmtId="0" fontId="30" fillId="0" borderId="10" xfId="0" applyFont="1" applyBorder="1" applyAlignment="1">
      <alignment vertical="center" wrapText="1"/>
    </xf>
    <xf numFmtId="0" fontId="18" fillId="0" borderId="10" xfId="0" applyFont="1" applyBorder="1" applyAlignment="1">
      <alignment vertical="center" wrapText="1"/>
    </xf>
    <xf numFmtId="1" fontId="18" fillId="0" borderId="10" xfId="0" applyNumberFormat="1" applyFont="1" applyBorder="1" applyAlignment="1">
      <alignment horizontal="center" vertical="center" wrapText="1"/>
    </xf>
    <xf numFmtId="0" fontId="14" fillId="0" borderId="10" xfId="0" applyFont="1" applyBorder="1" applyAlignment="1">
      <alignment horizontal="left" vertical="center" wrapText="1" indent="2"/>
    </xf>
    <xf numFmtId="0" fontId="14" fillId="0" borderId="10" xfId="0" applyFont="1" applyBorder="1" applyAlignment="1">
      <alignment horizontal="left" vertical="center" wrapText="1" indent="1"/>
    </xf>
    <xf numFmtId="8" fontId="22" fillId="0" borderId="10" xfId="1" applyNumberFormat="1" applyFont="1" applyFill="1" applyBorder="1" applyAlignment="1">
      <alignment vertical="center" wrapText="1"/>
    </xf>
    <xf numFmtId="43" fontId="22" fillId="0" borderId="10" xfId="1" applyFont="1" applyFill="1" applyBorder="1" applyAlignment="1">
      <alignment vertical="center" wrapText="1"/>
    </xf>
    <xf numFmtId="44" fontId="22" fillId="0" borderId="10" xfId="2" applyFont="1" applyFill="1" applyBorder="1" applyAlignment="1">
      <alignment vertical="center" wrapText="1"/>
    </xf>
    <xf numFmtId="3" fontId="22" fillId="0" borderId="10" xfId="0" applyNumberFormat="1" applyFont="1" applyBorder="1" applyAlignment="1">
      <alignmen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14" fillId="0" borderId="10" xfId="0" applyFont="1" applyBorder="1" applyAlignment="1">
      <alignment horizontal="left" vertical="top" wrapText="1"/>
    </xf>
    <xf numFmtId="0" fontId="14" fillId="0" borderId="6" xfId="0" applyFont="1" applyBorder="1" applyAlignment="1">
      <alignment horizontal="center" vertical="center" wrapText="1"/>
    </xf>
    <xf numFmtId="0" fontId="30" fillId="0" borderId="10" xfId="0" applyFont="1" applyBorder="1" applyAlignment="1">
      <alignment horizontal="center" vertical="center" wrapText="1"/>
    </xf>
    <xf numFmtId="0" fontId="14" fillId="0" borderId="10" xfId="0" applyFont="1" applyBorder="1" applyAlignment="1">
      <alignment vertical="center"/>
    </xf>
    <xf numFmtId="0" fontId="18" fillId="0" borderId="10" xfId="0" applyFont="1" applyBorder="1" applyAlignment="1">
      <alignment horizontal="center" vertical="center"/>
    </xf>
    <xf numFmtId="3" fontId="18" fillId="0" borderId="10" xfId="0" applyNumberFormat="1" applyFont="1" applyBorder="1" applyAlignment="1">
      <alignment horizontal="center" vertical="center"/>
    </xf>
    <xf numFmtId="1" fontId="18" fillId="0" borderId="10" xfId="0" applyNumberFormat="1" applyFont="1" applyBorder="1" applyAlignment="1">
      <alignment horizontal="center" vertical="center"/>
    </xf>
    <xf numFmtId="164" fontId="18" fillId="0" borderId="10" xfId="0" applyNumberFormat="1" applyFont="1" applyBorder="1" applyAlignment="1">
      <alignment horizontal="center" vertical="center" wrapText="1"/>
    </xf>
    <xf numFmtId="2" fontId="14" fillId="0" borderId="10"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0" xfId="0" applyFont="1" applyAlignment="1">
      <alignment horizontal="center" vertical="center" wrapText="1"/>
    </xf>
    <xf numFmtId="0" fontId="14" fillId="0" borderId="13" xfId="0" applyFont="1" applyBorder="1" applyAlignment="1">
      <alignment horizontal="center" vertical="center" wrapText="1"/>
    </xf>
    <xf numFmtId="1" fontId="14" fillId="0" borderId="10" xfId="0" applyNumberFormat="1" applyFont="1" applyBorder="1" applyAlignment="1">
      <alignment vertical="center" wrapText="1"/>
    </xf>
    <xf numFmtId="0" fontId="14" fillId="0" borderId="47" xfId="0" applyFont="1" applyBorder="1" applyAlignment="1">
      <alignment horizontal="center" vertical="center" wrapText="1"/>
    </xf>
    <xf numFmtId="3" fontId="18" fillId="0" borderId="10" xfId="0" applyNumberFormat="1" applyFont="1" applyBorder="1" applyAlignment="1">
      <alignment horizontal="center" vertical="center" wrapText="1"/>
    </xf>
    <xf numFmtId="0" fontId="14" fillId="0" borderId="47" xfId="0" applyFont="1" applyBorder="1" applyAlignment="1">
      <alignment horizontal="left" vertical="center" wrapText="1"/>
    </xf>
    <xf numFmtId="0" fontId="25" fillId="0" borderId="10" xfId="0" applyFont="1" applyBorder="1" applyAlignment="1">
      <alignment horizontal="left" vertical="center" wrapText="1"/>
    </xf>
    <xf numFmtId="0" fontId="36" fillId="0" borderId="10" xfId="0" applyFont="1" applyBorder="1" applyAlignment="1">
      <alignment horizontal="center" vertical="center" wrapText="1"/>
    </xf>
    <xf numFmtId="1" fontId="36" fillId="0" borderId="10" xfId="0" applyNumberFormat="1" applyFont="1" applyBorder="1" applyAlignment="1">
      <alignment horizontal="center" vertical="center" wrapText="1"/>
    </xf>
    <xf numFmtId="0" fontId="3" fillId="0" borderId="10" xfId="0" applyFont="1" applyBorder="1" applyAlignment="1">
      <alignment vertical="center" wrapText="1"/>
    </xf>
    <xf numFmtId="0" fontId="16" fillId="0" borderId="10" xfId="0" applyFont="1" applyBorder="1" applyAlignment="1">
      <alignment vertical="center"/>
    </xf>
    <xf numFmtId="0" fontId="5" fillId="0" borderId="10" xfId="0" applyFont="1" applyBorder="1" applyAlignment="1">
      <alignment vertical="center" wrapText="1"/>
    </xf>
    <xf numFmtId="0" fontId="37" fillId="0" borderId="0" xfId="0" applyFont="1" applyAlignment="1">
      <alignment horizontal="right" vertical="center" wrapText="1"/>
    </xf>
    <xf numFmtId="0" fontId="17" fillId="5" borderId="10" xfId="0" applyFont="1" applyFill="1" applyBorder="1" applyAlignment="1">
      <alignment horizontal="left"/>
    </xf>
    <xf numFmtId="0" fontId="16" fillId="5" borderId="10" xfId="0" applyFont="1" applyFill="1" applyBorder="1" applyAlignment="1">
      <alignment horizontal="center" vertical="top" wrapText="1"/>
    </xf>
    <xf numFmtId="0" fontId="17" fillId="5" borderId="10" xfId="0" applyFont="1" applyFill="1" applyBorder="1" applyAlignment="1">
      <alignment horizontal="left" vertical="center"/>
    </xf>
    <xf numFmtId="0" fontId="17" fillId="5" borderId="10" xfId="0" applyFont="1" applyFill="1" applyBorder="1" applyAlignment="1">
      <alignment horizontal="left" vertical="top" wrapText="1"/>
    </xf>
    <xf numFmtId="0" fontId="0" fillId="5" borderId="0" xfId="0" applyFill="1"/>
    <xf numFmtId="0" fontId="16" fillId="5" borderId="10" xfId="0" applyFont="1" applyFill="1" applyBorder="1" applyAlignment="1">
      <alignment horizontal="left" vertical="top"/>
    </xf>
    <xf numFmtId="0" fontId="22" fillId="5" borderId="10" xfId="0" applyFont="1" applyFill="1" applyBorder="1" applyAlignment="1">
      <alignment vertical="center"/>
    </xf>
    <xf numFmtId="0" fontId="1" fillId="5" borderId="10" xfId="0" applyFont="1" applyFill="1" applyBorder="1" applyAlignment="1">
      <alignment vertical="center" wrapText="1"/>
    </xf>
    <xf numFmtId="0" fontId="38" fillId="0" borderId="10" xfId="0" applyFont="1" applyBorder="1" applyAlignment="1">
      <alignment horizontal="center" vertical="top"/>
    </xf>
    <xf numFmtId="0" fontId="38" fillId="0" borderId="10" xfId="0" applyFont="1" applyBorder="1" applyAlignment="1">
      <alignment vertical="top" wrapText="1"/>
    </xf>
    <xf numFmtId="0" fontId="5" fillId="0" borderId="10" xfId="0" applyFont="1" applyBorder="1" applyAlignment="1">
      <alignment horizontal="right" vertical="center" wrapText="1"/>
    </xf>
    <xf numFmtId="0" fontId="0" fillId="5" borderId="10" xfId="0" applyFill="1" applyBorder="1"/>
    <xf numFmtId="0" fontId="3" fillId="0" borderId="10" xfId="0" quotePrefix="1" applyFont="1" applyBorder="1" applyAlignment="1">
      <alignment horizontal="center" vertical="center" wrapText="1"/>
    </xf>
    <xf numFmtId="0" fontId="14" fillId="0" borderId="10" xfId="0" quotePrefix="1" applyFont="1" applyBorder="1" applyAlignment="1">
      <alignment horizontal="center" vertical="center" wrapText="1"/>
    </xf>
    <xf numFmtId="0" fontId="16" fillId="0" borderId="10" xfId="0" applyFont="1" applyBorder="1" applyAlignment="1">
      <alignment horizontal="center" vertical="center" wrapText="1"/>
    </xf>
    <xf numFmtId="0" fontId="18" fillId="0" borderId="10" xfId="0" quotePrefix="1" applyFont="1" applyBorder="1" applyAlignment="1">
      <alignment horizontal="center" vertical="center" wrapText="1"/>
    </xf>
    <xf numFmtId="0" fontId="2" fillId="0" borderId="10" xfId="0" quotePrefix="1" applyFont="1" applyBorder="1" applyAlignment="1">
      <alignment horizontal="center" vertical="center" wrapText="1"/>
    </xf>
    <xf numFmtId="0" fontId="14" fillId="5" borderId="10" xfId="0" quotePrefix="1" applyFont="1" applyFill="1" applyBorder="1" applyAlignment="1">
      <alignment horizontal="center" vertical="center" wrapText="1"/>
    </xf>
    <xf numFmtId="2" fontId="14" fillId="5" borderId="10"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22" fillId="0" borderId="48" xfId="0" applyFont="1" applyBorder="1" applyAlignment="1">
      <alignment vertical="center" wrapText="1"/>
    </xf>
    <xf numFmtId="0" fontId="22" fillId="0" borderId="55" xfId="0" applyFont="1" applyBorder="1" applyAlignment="1">
      <alignment vertical="center" wrapText="1"/>
    </xf>
    <xf numFmtId="0" fontId="22" fillId="0" borderId="0" xfId="0" applyFont="1" applyAlignment="1">
      <alignment vertical="center" wrapText="1"/>
    </xf>
    <xf numFmtId="0" fontId="25" fillId="0" borderId="47" xfId="0" applyFont="1" applyBorder="1" applyAlignment="1">
      <alignment horizontal="left" vertical="center" wrapText="1"/>
    </xf>
    <xf numFmtId="0" fontId="3" fillId="5" borderId="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5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3"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8" fillId="0" borderId="10" xfId="0" applyFont="1" applyBorder="1" applyAlignment="1">
      <alignment horizontal="left" vertical="top" wrapText="1"/>
    </xf>
    <xf numFmtId="0" fontId="5" fillId="5" borderId="10" xfId="0" applyFont="1" applyFill="1" applyBorder="1" applyAlignment="1">
      <alignment horizontal="left" vertical="center" wrapText="1"/>
    </xf>
    <xf numFmtId="0" fontId="13" fillId="0" borderId="68" xfId="0" applyFont="1" applyBorder="1" applyAlignment="1">
      <alignment horizontal="right" vertical="center"/>
    </xf>
    <xf numFmtId="0" fontId="5" fillId="0" borderId="4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6" xfId="0" applyFont="1" applyBorder="1" applyAlignment="1">
      <alignment horizontal="center" vertical="center" wrapText="1"/>
    </xf>
    <xf numFmtId="0" fontId="18" fillId="0" borderId="47" xfId="0" applyFont="1" applyBorder="1" applyAlignment="1">
      <alignment horizontal="left" vertical="center" wrapText="1"/>
    </xf>
    <xf numFmtId="0" fontId="39" fillId="0" borderId="10" xfId="0" applyFont="1" applyBorder="1" applyAlignment="1">
      <alignment vertical="top" wrapText="1"/>
    </xf>
    <xf numFmtId="0" fontId="14" fillId="0" borderId="10" xfId="0" applyFont="1" applyBorder="1" applyAlignment="1">
      <alignment horizontal="center" vertical="center" wrapText="1"/>
    </xf>
    <xf numFmtId="0" fontId="18" fillId="5" borderId="10" xfId="0" applyFont="1" applyFill="1" applyBorder="1" applyAlignment="1">
      <alignment horizontal="left" vertical="center" wrapText="1"/>
    </xf>
    <xf numFmtId="0" fontId="3" fillId="5" borderId="10" xfId="0" applyFont="1" applyFill="1" applyBorder="1" applyAlignment="1">
      <alignment horizontal="center" vertical="center" wrapText="1"/>
    </xf>
    <xf numFmtId="0" fontId="25" fillId="0" borderId="10" xfId="0" applyFont="1" applyBorder="1" applyAlignment="1">
      <alignment horizontal="left" vertical="center" wrapText="1"/>
    </xf>
    <xf numFmtId="0" fontId="14"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4" fillId="0" borderId="10" xfId="0" applyFont="1" applyBorder="1" applyAlignment="1">
      <alignment horizontal="left" vertical="center" wrapText="1"/>
    </xf>
    <xf numFmtId="0" fontId="3" fillId="0" borderId="10" xfId="0" applyFont="1" applyBorder="1" applyAlignment="1">
      <alignment horizontal="center" vertical="center" wrapText="1"/>
    </xf>
    <xf numFmtId="0" fontId="18" fillId="0" borderId="10" xfId="0" applyFont="1" applyBorder="1" applyAlignment="1">
      <alignment horizontal="left" vertical="center" wrapText="1"/>
    </xf>
    <xf numFmtId="0" fontId="22" fillId="0" borderId="10" xfId="0" applyFont="1" applyBorder="1" applyAlignment="1">
      <alignment vertical="center" wrapText="1"/>
    </xf>
    <xf numFmtId="0" fontId="14" fillId="0" borderId="6"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13" xfId="0" applyFont="1" applyFill="1" applyBorder="1" applyAlignment="1">
      <alignment horizontal="center" vertical="center" wrapText="1"/>
    </xf>
    <xf numFmtId="0" fontId="25" fillId="0" borderId="10" xfId="0" applyFont="1" applyFill="1" applyBorder="1" applyAlignment="1">
      <alignment horizontal="left" vertical="center" wrapText="1"/>
    </xf>
    <xf numFmtId="0" fontId="18" fillId="0" borderId="10" xfId="0" applyFont="1" applyFill="1" applyBorder="1" applyAlignment="1">
      <alignment horizontal="justify" vertical="center" wrapText="1"/>
    </xf>
    <xf numFmtId="0" fontId="22" fillId="0" borderId="10" xfId="0" applyFont="1" applyFill="1" applyBorder="1" applyAlignment="1">
      <alignment vertical="center" wrapText="1"/>
    </xf>
    <xf numFmtId="0" fontId="18" fillId="0" borderId="10" xfId="0" applyFont="1" applyFill="1" applyBorder="1" applyAlignment="1">
      <alignment horizontal="center" vertical="center" wrapText="1"/>
    </xf>
    <xf numFmtId="0" fontId="14" fillId="0" borderId="10" xfId="0" applyFont="1" applyFill="1" applyBorder="1" applyAlignment="1">
      <alignment horizontal="justify" vertical="center" wrapText="1"/>
    </xf>
    <xf numFmtId="0" fontId="14" fillId="0" borderId="10" xfId="0" applyFont="1" applyFill="1" applyBorder="1" applyAlignment="1">
      <alignment horizontal="left" vertical="center" wrapText="1"/>
    </xf>
    <xf numFmtId="0" fontId="14" fillId="0" borderId="10" xfId="0" applyFont="1" applyFill="1" applyBorder="1" applyAlignment="1">
      <alignment horizontal="center" vertical="center" wrapText="1"/>
    </xf>
    <xf numFmtId="0" fontId="14" fillId="0" borderId="10" xfId="0" applyFont="1" applyFill="1" applyBorder="1" applyAlignment="1">
      <alignment vertical="center" wrapText="1"/>
    </xf>
    <xf numFmtId="1" fontId="18" fillId="0" borderId="10" xfId="0" applyNumberFormat="1" applyFont="1" applyFill="1" applyBorder="1" applyAlignment="1">
      <alignment horizontal="center" vertical="center" wrapText="1"/>
    </xf>
    <xf numFmtId="1" fontId="14" fillId="0" borderId="10" xfId="0" applyNumberFormat="1" applyFont="1" applyFill="1" applyBorder="1" applyAlignment="1">
      <alignment vertical="center" wrapText="1"/>
    </xf>
    <xf numFmtId="0" fontId="18" fillId="0" borderId="10" xfId="0" applyFont="1" applyFill="1" applyBorder="1" applyAlignment="1">
      <alignment horizontal="left" vertical="center" wrapText="1"/>
    </xf>
    <xf numFmtId="0" fontId="18" fillId="0" borderId="10" xfId="0" applyFont="1" applyFill="1" applyBorder="1" applyAlignment="1">
      <alignment vertical="center" wrapText="1"/>
    </xf>
    <xf numFmtId="0" fontId="26" fillId="0" borderId="0" xfId="0" applyFont="1" applyFill="1"/>
    <xf numFmtId="0" fontId="14" fillId="0" borderId="10" xfId="0" quotePrefix="1" applyFont="1" applyFill="1" applyBorder="1" applyAlignment="1">
      <alignment horizontal="center" vertical="center" wrapText="1"/>
    </xf>
    <xf numFmtId="0" fontId="26" fillId="0" borderId="10" xfId="0" applyFont="1" applyFill="1" applyBorder="1"/>
    <xf numFmtId="0" fontId="35" fillId="0" borderId="10" xfId="0" applyFont="1" applyFill="1" applyBorder="1" applyAlignment="1">
      <alignment horizontal="left" vertical="center" wrapText="1"/>
    </xf>
    <xf numFmtId="0" fontId="26" fillId="0" borderId="10" xfId="0" applyFont="1" applyFill="1" applyBorder="1" applyAlignment="1">
      <alignment horizontal="center"/>
    </xf>
    <xf numFmtId="0" fontId="17" fillId="0" borderId="10" xfId="0" applyFont="1" applyFill="1" applyBorder="1" applyAlignment="1">
      <alignment horizontal="left" vertical="center" wrapText="1"/>
    </xf>
    <xf numFmtId="2" fontId="18" fillId="0" borderId="10" xfId="0" applyNumberFormat="1" applyFont="1" applyFill="1" applyBorder="1" applyAlignment="1">
      <alignment horizontal="center" vertical="center" wrapText="1"/>
    </xf>
    <xf numFmtId="0" fontId="14" fillId="0" borderId="47" xfId="0" applyFont="1" applyFill="1" applyBorder="1" applyAlignment="1">
      <alignment horizontal="center" vertical="center" wrapText="1"/>
    </xf>
    <xf numFmtId="0" fontId="14" fillId="0" borderId="28" xfId="0" applyFont="1" applyFill="1" applyBorder="1" applyAlignment="1">
      <alignment horizontal="left" vertical="center" wrapText="1"/>
    </xf>
    <xf numFmtId="0" fontId="14" fillId="0" borderId="29" xfId="0" applyFont="1" applyFill="1" applyBorder="1" applyAlignment="1">
      <alignment horizontal="left" vertical="center" wrapText="1"/>
    </xf>
    <xf numFmtId="3" fontId="18" fillId="0" borderId="10" xfId="0" applyNumberFormat="1" applyFont="1" applyFill="1" applyBorder="1" applyAlignment="1">
      <alignment horizontal="center" vertical="center" wrapText="1"/>
    </xf>
    <xf numFmtId="0" fontId="18" fillId="0" borderId="10" xfId="0" applyFont="1" applyFill="1" applyBorder="1" applyAlignment="1">
      <alignment horizontal="justify" vertical="center"/>
    </xf>
    <xf numFmtId="0" fontId="18" fillId="0" borderId="10" xfId="0" applyFont="1" applyFill="1" applyBorder="1" applyAlignment="1">
      <alignment horizontal="center" vertical="center"/>
    </xf>
    <xf numFmtId="1" fontId="18" fillId="0" borderId="10" xfId="0" applyNumberFormat="1" applyFont="1" applyFill="1" applyBorder="1" applyAlignment="1">
      <alignment horizontal="center" vertical="center"/>
    </xf>
    <xf numFmtId="0" fontId="14" fillId="0" borderId="47" xfId="0" applyFont="1" applyFill="1" applyBorder="1" applyAlignment="1">
      <alignment horizontal="left" vertical="center" wrapText="1"/>
    </xf>
    <xf numFmtId="0" fontId="26" fillId="0" borderId="0" xfId="0" applyFont="1" applyFill="1" applyAlignment="1">
      <alignment horizontal="center"/>
    </xf>
    <xf numFmtId="0" fontId="26" fillId="0" borderId="20" xfId="0" applyFont="1" applyFill="1" applyBorder="1"/>
    <xf numFmtId="0" fontId="26" fillId="0" borderId="45" xfId="0" applyFont="1" applyFill="1" applyBorder="1"/>
    <xf numFmtId="0" fontId="26" fillId="0" borderId="21" xfId="0" applyFont="1" applyFill="1" applyBorder="1"/>
    <xf numFmtId="0" fontId="13" fillId="0" borderId="22" xfId="0" applyFont="1" applyFill="1" applyBorder="1" applyAlignment="1">
      <alignment horizontal="right" vertical="center"/>
    </xf>
    <xf numFmtId="0" fontId="13" fillId="0" borderId="0" xfId="0" applyFont="1" applyFill="1" applyAlignment="1">
      <alignment horizontal="right" vertical="center"/>
    </xf>
    <xf numFmtId="0" fontId="26" fillId="0" borderId="23" xfId="0" applyFont="1" applyFill="1" applyBorder="1"/>
    <xf numFmtId="0" fontId="13" fillId="0" borderId="22" xfId="0" applyFont="1" applyFill="1" applyBorder="1" applyAlignment="1">
      <alignment vertical="center"/>
    </xf>
    <xf numFmtId="0" fontId="13" fillId="0" borderId="0" xfId="0" applyFont="1" applyFill="1" applyAlignment="1">
      <alignment vertical="center"/>
    </xf>
    <xf numFmtId="0" fontId="26" fillId="0" borderId="19" xfId="0" applyFont="1" applyFill="1" applyBorder="1"/>
    <xf numFmtId="0" fontId="13" fillId="0" borderId="24" xfId="0" applyFont="1" applyFill="1" applyBorder="1" applyAlignment="1">
      <alignment horizontal="right" vertical="center"/>
    </xf>
    <xf numFmtId="0" fontId="13" fillId="0" borderId="46" xfId="0" applyFont="1" applyFill="1" applyBorder="1" applyAlignment="1">
      <alignment horizontal="right" vertical="center"/>
    </xf>
    <xf numFmtId="0" fontId="26" fillId="0" borderId="12" xfId="0" applyFont="1" applyFill="1" applyBorder="1"/>
    <xf numFmtId="0" fontId="16" fillId="0" borderId="0" xfId="0" applyFont="1" applyFill="1" applyAlignment="1">
      <alignment horizontal="left" vertical="center" wrapText="1"/>
    </xf>
    <xf numFmtId="0" fontId="16" fillId="0" borderId="0" xfId="0" applyFont="1" applyFill="1" applyAlignment="1">
      <alignment horizontal="left" vertical="top" wrapText="1"/>
    </xf>
    <xf numFmtId="0" fontId="16" fillId="0" borderId="0" xfId="0" applyFont="1" applyFill="1"/>
    <xf numFmtId="0" fontId="14" fillId="0" borderId="0" xfId="0" applyFont="1" applyFill="1" applyAlignment="1">
      <alignment vertical="center"/>
    </xf>
    <xf numFmtId="0" fontId="13" fillId="0" borderId="0" xfId="0" applyFont="1" applyFill="1" applyAlignment="1">
      <alignment horizontal="center" vertical="center"/>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30" xfId="0" applyFont="1" applyFill="1" applyBorder="1" applyAlignment="1">
      <alignment vertical="center"/>
    </xf>
    <xf numFmtId="0" fontId="13" fillId="0" borderId="31" xfId="0" applyFont="1" applyFill="1" applyBorder="1" applyAlignment="1">
      <alignment vertical="center"/>
    </xf>
    <xf numFmtId="0" fontId="13" fillId="0" borderId="32" xfId="0" applyFont="1" applyFill="1" applyBorder="1" applyAlignment="1">
      <alignment vertical="center"/>
    </xf>
    <xf numFmtId="0" fontId="13" fillId="0" borderId="33" xfId="0" applyFont="1" applyFill="1" applyBorder="1" applyAlignment="1">
      <alignment horizontal="center" vertical="center"/>
    </xf>
    <xf numFmtId="0" fontId="13" fillId="0" borderId="33" xfId="0" applyFont="1" applyFill="1" applyBorder="1" applyAlignment="1">
      <alignment vertical="center"/>
    </xf>
    <xf numFmtId="0" fontId="13" fillId="0" borderId="34" xfId="0" applyFont="1" applyFill="1" applyBorder="1" applyAlignment="1">
      <alignment vertical="center"/>
    </xf>
    <xf numFmtId="0" fontId="13" fillId="0" borderId="35" xfId="0" applyFont="1" applyFill="1" applyBorder="1" applyAlignment="1">
      <alignment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13" fillId="0" borderId="38" xfId="0" applyFont="1" applyFill="1" applyBorder="1" applyAlignment="1">
      <alignment horizontal="center" vertical="center"/>
    </xf>
    <xf numFmtId="0" fontId="13" fillId="0" borderId="38" xfId="0" applyFont="1" applyFill="1" applyBorder="1" applyAlignment="1">
      <alignment vertical="center"/>
    </xf>
    <xf numFmtId="0" fontId="13" fillId="0" borderId="39" xfId="0" applyFont="1" applyFill="1" applyBorder="1" applyAlignment="1">
      <alignment vertical="center"/>
    </xf>
    <xf numFmtId="0" fontId="13" fillId="0" borderId="40" xfId="0" applyFont="1" applyFill="1" applyBorder="1" applyAlignment="1">
      <alignment vertical="center"/>
    </xf>
    <xf numFmtId="0" fontId="13" fillId="0" borderId="41" xfId="0" applyFont="1" applyFill="1" applyBorder="1" applyAlignment="1">
      <alignment vertical="center"/>
    </xf>
    <xf numFmtId="0" fontId="13" fillId="0" borderId="42" xfId="0" applyFont="1" applyFill="1" applyBorder="1" applyAlignment="1">
      <alignment vertical="center"/>
    </xf>
    <xf numFmtId="0" fontId="13" fillId="0" borderId="43" xfId="0" applyFont="1" applyFill="1" applyBorder="1" applyAlignment="1">
      <alignment horizontal="center" vertical="center"/>
    </xf>
    <xf numFmtId="0" fontId="13" fillId="0" borderId="43" xfId="0" applyFont="1" applyFill="1" applyBorder="1" applyAlignment="1">
      <alignment vertical="center"/>
    </xf>
    <xf numFmtId="0" fontId="13" fillId="0" borderId="44" xfId="0" applyFont="1" applyFill="1" applyBorder="1" applyAlignment="1">
      <alignment vertical="center"/>
    </xf>
    <xf numFmtId="0" fontId="30" fillId="0"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0" fillId="0" borderId="10" xfId="0" applyFill="1" applyBorder="1" applyAlignment="1">
      <alignment horizontal="center"/>
    </xf>
    <xf numFmtId="0" fontId="17" fillId="0" borderId="10" xfId="0" applyFont="1" applyFill="1" applyBorder="1" applyAlignment="1">
      <alignment horizontal="left"/>
    </xf>
    <xf numFmtId="0" fontId="17" fillId="0" borderId="10" xfId="0" applyFont="1" applyFill="1" applyBorder="1" applyAlignment="1">
      <alignment horizontal="left" vertical="top" wrapText="1"/>
    </xf>
    <xf numFmtId="0" fontId="16" fillId="0" borderId="10" xfId="0" applyFont="1" applyFill="1" applyBorder="1" applyAlignment="1">
      <alignment horizontal="left" vertical="top" wrapText="1"/>
    </xf>
    <xf numFmtId="0" fontId="16" fillId="0" borderId="10" xfId="0" applyFont="1" applyFill="1" applyBorder="1" applyAlignment="1">
      <alignment horizontal="center" vertical="top"/>
    </xf>
    <xf numFmtId="0" fontId="16" fillId="0" borderId="10" xfId="0" applyFont="1" applyFill="1" applyBorder="1" applyAlignment="1">
      <alignment horizontal="center" vertical="top" wrapText="1"/>
    </xf>
    <xf numFmtId="0" fontId="17" fillId="0" borderId="10" xfId="0" applyFont="1" applyFill="1" applyBorder="1" applyAlignment="1">
      <alignment horizontal="left" vertical="center"/>
    </xf>
    <xf numFmtId="0" fontId="16" fillId="0" borderId="10" xfId="0" applyFont="1" applyFill="1" applyBorder="1" applyAlignment="1">
      <alignment vertical="top"/>
    </xf>
    <xf numFmtId="0" fontId="16" fillId="0" borderId="10" xfId="0" applyFont="1" applyFill="1" applyBorder="1" applyAlignment="1">
      <alignment horizontal="left" vertical="top"/>
    </xf>
    <xf numFmtId="0" fontId="22" fillId="0" borderId="10" xfId="0" applyFont="1" applyFill="1" applyBorder="1" applyAlignment="1">
      <alignment vertical="center"/>
    </xf>
    <xf numFmtId="0" fontId="1" fillId="0" borderId="10" xfId="0" applyFont="1" applyFill="1" applyBorder="1" applyAlignment="1">
      <alignment vertical="center" wrapText="1"/>
    </xf>
    <xf numFmtId="0" fontId="18" fillId="0" borderId="10" xfId="0" applyFont="1" applyFill="1" applyBorder="1" applyAlignment="1">
      <alignment horizontal="center" vertical="center" wrapText="1"/>
    </xf>
    <xf numFmtId="0" fontId="18" fillId="0" borderId="28" xfId="0" applyFont="1" applyFill="1" applyBorder="1" applyAlignment="1">
      <alignment horizontal="center" vertical="center" wrapText="1"/>
    </xf>
    <xf numFmtId="0" fontId="22" fillId="0" borderId="29" xfId="0" applyFont="1" applyFill="1" applyBorder="1" applyAlignment="1">
      <alignment vertical="center" wrapText="1"/>
    </xf>
    <xf numFmtId="0" fontId="17" fillId="0" borderId="10" xfId="0" applyFont="1" applyFill="1" applyBorder="1" applyAlignment="1">
      <alignment horizontal="center" vertical="top" wrapText="1"/>
    </xf>
    <xf numFmtId="0" fontId="27" fillId="0" borderId="10" xfId="0" applyFont="1" applyFill="1" applyBorder="1" applyAlignment="1">
      <alignment vertical="top" wrapText="1"/>
    </xf>
    <xf numFmtId="0" fontId="27" fillId="0" borderId="10" xfId="0" applyFont="1" applyFill="1" applyBorder="1" applyAlignment="1">
      <alignment horizontal="center" vertical="top"/>
    </xf>
    <xf numFmtId="0" fontId="30" fillId="0" borderId="10" xfId="0" applyFont="1" applyFill="1" applyBorder="1" applyAlignment="1">
      <alignment vertical="center" wrapText="1"/>
    </xf>
    <xf numFmtId="0" fontId="31" fillId="0" borderId="10" xfId="0" applyFont="1" applyFill="1" applyBorder="1" applyAlignment="1">
      <alignment vertical="top" wrapText="1"/>
    </xf>
    <xf numFmtId="0" fontId="28" fillId="0" borderId="10" xfId="0" applyFont="1" applyFill="1" applyBorder="1" applyAlignment="1">
      <alignment horizontal="center" vertical="top"/>
    </xf>
    <xf numFmtId="0" fontId="28" fillId="0" borderId="10" xfId="0" applyFont="1" applyFill="1" applyBorder="1" applyAlignment="1">
      <alignment vertical="top" wrapText="1"/>
    </xf>
    <xf numFmtId="0" fontId="18" fillId="0" borderId="10" xfId="0" applyFont="1" applyFill="1" applyBorder="1" applyAlignment="1">
      <alignment horizontal="right" vertical="center" wrapText="1"/>
    </xf>
    <xf numFmtId="0" fontId="28" fillId="0" borderId="70" xfId="0" applyFont="1" applyFill="1" applyBorder="1" applyAlignment="1">
      <alignment vertical="top" wrapText="1"/>
    </xf>
    <xf numFmtId="0" fontId="0" fillId="0" borderId="10" xfId="0" applyBorder="1" applyAlignment="1">
      <alignment horizontal="center"/>
    </xf>
    <xf numFmtId="0" fontId="26" fillId="0" borderId="71" xfId="0" applyFont="1" applyFill="1" applyBorder="1"/>
    <xf numFmtId="0" fontId="13" fillId="0" borderId="52" xfId="0" applyFont="1" applyFill="1" applyBorder="1" applyAlignment="1">
      <alignment horizontal="right" vertical="center"/>
    </xf>
    <xf numFmtId="0" fontId="13" fillId="0" borderId="52" xfId="0" applyFont="1" applyFill="1" applyBorder="1" applyAlignment="1">
      <alignment vertical="center"/>
    </xf>
    <xf numFmtId="0" fontId="13" fillId="0" borderId="72" xfId="0" applyFont="1" applyFill="1" applyBorder="1" applyAlignment="1">
      <alignment horizontal="right" vertical="center"/>
    </xf>
    <xf numFmtId="0" fontId="0" fillId="0" borderId="71" xfId="0" applyBorder="1"/>
    <xf numFmtId="0" fontId="13" fillId="0" borderId="52" xfId="0" applyFont="1" applyBorder="1" applyAlignment="1">
      <alignment horizontal="right" vertical="center"/>
    </xf>
    <xf numFmtId="0" fontId="13" fillId="0" borderId="52" xfId="0" applyFont="1" applyBorder="1" applyAlignment="1">
      <alignment vertical="center"/>
    </xf>
    <xf numFmtId="0" fontId="13" fillId="0" borderId="72" xfId="0" applyFont="1" applyBorder="1" applyAlignment="1">
      <alignment horizontal="right" vertical="center"/>
    </xf>
    <xf numFmtId="0" fontId="0" fillId="0" borderId="69" xfId="0" applyBorder="1"/>
    <xf numFmtId="0" fontId="14" fillId="0" borderId="48" xfId="0" applyFont="1" applyBorder="1" applyAlignment="1">
      <alignment horizontal="center" vertical="center" wrapText="1"/>
    </xf>
    <xf numFmtId="0" fontId="22" fillId="0" borderId="0" xfId="0" applyFont="1" applyBorder="1" applyAlignment="1">
      <alignment vertical="center" wrapText="1"/>
    </xf>
    <xf numFmtId="0" fontId="22" fillId="0" borderId="69" xfId="0" applyFont="1" applyBorder="1" applyAlignment="1">
      <alignment vertical="center" wrapText="1"/>
    </xf>
    <xf numFmtId="0" fontId="14" fillId="0" borderId="0" xfId="0" applyFont="1" applyBorder="1" applyAlignment="1">
      <alignment vertical="center" wrapText="1"/>
    </xf>
    <xf numFmtId="0" fontId="14" fillId="0" borderId="0" xfId="0" applyFont="1" applyBorder="1" applyAlignment="1">
      <alignment horizontal="left" vertical="center" wrapText="1"/>
    </xf>
    <xf numFmtId="0" fontId="1" fillId="0" borderId="0" xfId="0" applyFont="1" applyBorder="1" applyAlignment="1">
      <alignment vertical="center" wrapText="1"/>
    </xf>
    <xf numFmtId="0" fontId="1" fillId="0" borderId="29" xfId="0" applyFont="1" applyBorder="1" applyAlignment="1">
      <alignment vertical="center" wrapText="1"/>
    </xf>
    <xf numFmtId="0" fontId="0" fillId="0" borderId="70" xfId="0" applyBorder="1"/>
    <xf numFmtId="0" fontId="13" fillId="0" borderId="70" xfId="0" applyFont="1" applyBorder="1" applyAlignment="1">
      <alignment horizontal="right" vertical="center"/>
    </xf>
    <xf numFmtId="0" fontId="0" fillId="0" borderId="67" xfId="0" applyBorder="1"/>
    <xf numFmtId="0" fontId="13" fillId="0" borderId="70" xfId="0" applyFont="1" applyBorder="1" applyAlignment="1">
      <alignment vertical="center"/>
    </xf>
    <xf numFmtId="0" fontId="13" fillId="0" borderId="51" xfId="0" applyFont="1" applyBorder="1" applyAlignment="1">
      <alignment horizontal="right" vertical="center"/>
    </xf>
    <xf numFmtId="0" fontId="25" fillId="0" borderId="10" xfId="0" applyFont="1" applyFill="1" applyBorder="1" applyAlignment="1">
      <alignment horizontal="left" vertical="center" wrapText="1"/>
    </xf>
    <xf numFmtId="0" fontId="14"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Border="1" applyAlignment="1">
      <alignment horizontal="left" vertical="center" wrapText="1"/>
    </xf>
    <xf numFmtId="0" fontId="18" fillId="0" borderId="10" xfId="0" applyFont="1" applyFill="1" applyBorder="1" applyAlignment="1">
      <alignment vertical="top" wrapText="1"/>
    </xf>
    <xf numFmtId="0" fontId="18" fillId="0" borderId="10" xfId="0" applyFont="1" applyFill="1" applyBorder="1" applyAlignment="1">
      <alignment horizontal="center"/>
    </xf>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22" fillId="0" borderId="10" xfId="0" applyFont="1" applyBorder="1" applyAlignment="1">
      <alignment vertical="center" wrapText="1"/>
    </xf>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22" fillId="0" borderId="10" xfId="0" applyFont="1" applyBorder="1" applyAlignment="1">
      <alignment vertical="center" wrapText="1"/>
    </xf>
    <xf numFmtId="0" fontId="14" fillId="5" borderId="10"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0" xfId="0" applyFont="1" applyFill="1" applyBorder="1" applyAlignment="1">
      <alignment horizontal="left" vertical="center" wrapText="1"/>
    </xf>
    <xf numFmtId="0" fontId="22" fillId="5" borderId="10" xfId="0" applyFont="1" applyFill="1" applyBorder="1" applyAlignment="1">
      <alignment vertical="center" wrapText="1"/>
    </xf>
    <xf numFmtId="0" fontId="14" fillId="0" borderId="10"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43" fillId="6" borderId="0" xfId="0" applyFont="1" applyFill="1" applyAlignment="1">
      <alignment vertical="center" wrapText="1"/>
    </xf>
    <xf numFmtId="1" fontId="43" fillId="6" borderId="0" xfId="0" applyNumberFormat="1" applyFont="1" applyFill="1" applyAlignment="1">
      <alignment vertical="center" wrapText="1"/>
    </xf>
    <xf numFmtId="1" fontId="43" fillId="0" borderId="0" xfId="0" applyNumberFormat="1" applyFont="1" applyAlignment="1">
      <alignment horizontal="right" vertical="center" wrapText="1"/>
    </xf>
    <xf numFmtId="0" fontId="44" fillId="0" borderId="0" xfId="0" applyFont="1" applyAlignment="1">
      <alignment horizontal="right" vertical="center" wrapText="1"/>
    </xf>
    <xf numFmtId="0" fontId="43" fillId="0" borderId="0" xfId="0" applyFont="1" applyAlignment="1">
      <alignment vertical="center" wrapText="1"/>
    </xf>
    <xf numFmtId="0" fontId="45" fillId="6" borderId="0" xfId="0" applyFont="1" applyFill="1" applyAlignment="1">
      <alignment vertical="top" wrapText="1"/>
    </xf>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8" fillId="0" borderId="10" xfId="0" applyFont="1" applyBorder="1" applyAlignment="1">
      <alignment horizontal="left" vertical="center" wrapText="1"/>
    </xf>
    <xf numFmtId="0" fontId="22" fillId="0" borderId="10" xfId="0" applyFont="1" applyBorder="1" applyAlignment="1">
      <alignment vertical="center" wrapText="1"/>
    </xf>
    <xf numFmtId="0" fontId="14" fillId="0" borderId="10" xfId="0" applyFont="1" applyFill="1" applyBorder="1" applyAlignment="1">
      <alignment horizontal="left" vertical="center" wrapText="1"/>
    </xf>
    <xf numFmtId="0" fontId="18" fillId="0" borderId="10" xfId="0" applyFont="1" applyBorder="1" applyAlignment="1">
      <alignment horizontal="right" vertical="center" wrapText="1"/>
    </xf>
    <xf numFmtId="0" fontId="28" fillId="0" borderId="70" xfId="0" applyFont="1" applyBorder="1" applyAlignment="1">
      <alignment vertical="top" wrapText="1"/>
    </xf>
    <xf numFmtId="0" fontId="28" fillId="0" borderId="10" xfId="0" applyFont="1" applyBorder="1" applyAlignment="1">
      <alignment vertical="top" wrapText="1"/>
    </xf>
    <xf numFmtId="0" fontId="29" fillId="0" borderId="0" xfId="0" applyFont="1" applyAlignment="1">
      <alignment vertical="center"/>
    </xf>
    <xf numFmtId="0" fontId="26" fillId="0" borderId="0" xfId="0" applyFont="1"/>
    <xf numFmtId="1" fontId="26" fillId="0" borderId="0" xfId="0" applyNumberFormat="1" applyFont="1"/>
    <xf numFmtId="0" fontId="26" fillId="0" borderId="10" xfId="0" applyFont="1" applyFill="1" applyBorder="1" applyAlignment="1">
      <alignment vertical="top" wrapText="1"/>
    </xf>
    <xf numFmtId="0" fontId="14"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8" fillId="0" borderId="10" xfId="0" applyFont="1" applyBorder="1" applyAlignment="1">
      <alignment horizontal="left" vertical="center" wrapText="1"/>
    </xf>
    <xf numFmtId="0" fontId="22" fillId="0" borderId="10" xfId="0" applyFont="1" applyBorder="1" applyAlignment="1">
      <alignment vertical="center" wrapText="1"/>
    </xf>
    <xf numFmtId="0" fontId="14" fillId="5" borderId="10" xfId="0" applyFont="1" applyFill="1" applyBorder="1" applyAlignment="1">
      <alignment horizontal="center" vertical="center" wrapText="1"/>
    </xf>
    <xf numFmtId="0" fontId="26" fillId="0" borderId="29" xfId="0" applyFont="1" applyBorder="1"/>
    <xf numFmtId="0" fontId="26" fillId="5" borderId="29" xfId="0" applyFont="1" applyFill="1" applyBorder="1"/>
    <xf numFmtId="0" fontId="13" fillId="0" borderId="27"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29" xfId="0" applyFont="1" applyFill="1" applyBorder="1" applyAlignment="1">
      <alignment horizontal="center" vertical="center"/>
    </xf>
    <xf numFmtId="0" fontId="14" fillId="0" borderId="47" xfId="0" applyFont="1" applyFill="1" applyBorder="1" applyAlignment="1">
      <alignment horizontal="left" vertical="center" wrapText="1"/>
    </xf>
    <xf numFmtId="0" fontId="14" fillId="0" borderId="28" xfId="0" applyFont="1" applyFill="1" applyBorder="1" applyAlignment="1">
      <alignment horizontal="left" vertical="center" wrapText="1"/>
    </xf>
    <xf numFmtId="0" fontId="14" fillId="0" borderId="29" xfId="0" applyFont="1" applyFill="1" applyBorder="1" applyAlignment="1">
      <alignment horizontal="left" vertical="center" wrapText="1"/>
    </xf>
    <xf numFmtId="0" fontId="14" fillId="0" borderId="47"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6" fillId="0" borderId="0" xfId="0" applyFont="1" applyFill="1" applyAlignment="1">
      <alignment horizontal="left" vertical="center" wrapText="1"/>
    </xf>
    <xf numFmtId="0" fontId="16" fillId="0" borderId="0" xfId="0" applyFont="1" applyFill="1" applyAlignment="1">
      <alignment horizontal="left" vertical="top" wrapText="1"/>
    </xf>
    <xf numFmtId="0" fontId="16" fillId="0" borderId="0" xfId="0" applyFont="1" applyFill="1" applyAlignment="1">
      <alignment horizontal="center"/>
    </xf>
    <xf numFmtId="0" fontId="18" fillId="0" borderId="48" xfId="0" applyFont="1" applyFill="1" applyBorder="1" applyAlignment="1">
      <alignment horizontal="center" vertical="center" wrapText="1"/>
    </xf>
    <xf numFmtId="0" fontId="18" fillId="0" borderId="55" xfId="0" applyFont="1" applyFill="1" applyBorder="1" applyAlignment="1">
      <alignment horizontal="center" vertical="center" wrapText="1"/>
    </xf>
    <xf numFmtId="0" fontId="25" fillId="0" borderId="59" xfId="0" applyFont="1" applyFill="1" applyBorder="1" applyAlignment="1">
      <alignment vertical="top" wrapText="1"/>
    </xf>
    <xf numFmtId="0" fontId="25" fillId="0" borderId="10" xfId="0" applyFont="1" applyFill="1" applyBorder="1" applyAlignment="1">
      <alignment vertical="top" wrapText="1"/>
    </xf>
    <xf numFmtId="0" fontId="25" fillId="0" borderId="60" xfId="0" applyFont="1" applyFill="1" applyBorder="1" applyAlignment="1">
      <alignment vertical="top" wrapText="1"/>
    </xf>
    <xf numFmtId="0" fontId="25" fillId="0" borderId="59"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9" fillId="0" borderId="53" xfId="0" applyFont="1" applyFill="1" applyBorder="1" applyAlignment="1">
      <alignment horizontal="center" vertical="center" wrapText="1"/>
    </xf>
    <xf numFmtId="0" fontId="29" fillId="0" borderId="61"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31" fillId="0" borderId="63" xfId="0" applyFont="1" applyFill="1" applyBorder="1" applyAlignment="1">
      <alignment horizontal="center" vertical="center" wrapText="1"/>
    </xf>
    <xf numFmtId="0" fontId="31" fillId="0" borderId="64" xfId="0" applyFont="1" applyFill="1" applyBorder="1" applyAlignment="1">
      <alignment horizontal="center" vertical="center" wrapText="1"/>
    </xf>
    <xf numFmtId="0" fontId="31" fillId="0" borderId="65"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4" fillId="0" borderId="58"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4" fillId="0" borderId="4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25" fillId="0" borderId="59" xfId="0" applyFont="1" applyBorder="1" applyAlignment="1">
      <alignment vertical="top" wrapText="1"/>
    </xf>
    <xf numFmtId="0" fontId="25" fillId="0" borderId="10" xfId="0" applyFont="1" applyBorder="1" applyAlignment="1">
      <alignment vertical="top" wrapText="1"/>
    </xf>
    <xf numFmtId="0" fontId="25" fillId="0" borderId="60" xfId="0" applyFont="1" applyBorder="1" applyAlignment="1">
      <alignment vertical="top" wrapText="1"/>
    </xf>
    <xf numFmtId="0" fontId="25" fillId="0" borderId="10" xfId="0" applyFont="1" applyBorder="1" applyAlignment="1">
      <alignment horizontal="left" vertical="center" wrapText="1"/>
    </xf>
    <xf numFmtId="0" fontId="14" fillId="0" borderId="10" xfId="0" applyFont="1" applyBorder="1" applyAlignment="1">
      <alignment horizontal="center" vertical="center" wrapText="1"/>
    </xf>
    <xf numFmtId="0" fontId="14" fillId="0" borderId="47"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18" fillId="0" borderId="10" xfId="0" applyFont="1" applyBorder="1" applyAlignment="1">
      <alignment horizontal="center" vertical="center" wrapText="1"/>
    </xf>
    <xf numFmtId="0" fontId="29" fillId="0" borderId="53"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54"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18" fillId="0" borderId="10" xfId="0" applyFont="1" applyFill="1" applyBorder="1" applyAlignment="1">
      <alignment horizontal="center" vertical="center" wrapText="1"/>
    </xf>
    <xf numFmtId="0" fontId="25" fillId="0" borderId="59" xfId="0" applyFont="1" applyBorder="1" applyAlignment="1">
      <alignment horizontal="left" vertical="center" wrapText="1"/>
    </xf>
    <xf numFmtId="0" fontId="25" fillId="0" borderId="60" xfId="0" applyFont="1" applyBorder="1" applyAlignment="1">
      <alignment horizontal="left" vertical="center" wrapText="1"/>
    </xf>
    <xf numFmtId="0" fontId="14" fillId="0" borderId="10" xfId="0" applyFont="1" applyFill="1" applyBorder="1" applyAlignment="1">
      <alignment horizontal="center" vertical="center" wrapText="1"/>
    </xf>
    <xf numFmtId="0" fontId="29" fillId="0" borderId="53" xfId="0" applyFont="1" applyBorder="1" applyAlignment="1">
      <alignment horizontal="center" vertical="top" wrapText="1"/>
    </xf>
    <xf numFmtId="0" fontId="29" fillId="0" borderId="61" xfId="0" applyFont="1" applyBorder="1" applyAlignment="1">
      <alignment horizontal="center" vertical="top" wrapText="1"/>
    </xf>
    <xf numFmtId="0" fontId="29" fillId="0" borderId="54" xfId="0" applyFont="1" applyBorder="1" applyAlignment="1">
      <alignment horizontal="center" vertical="top" wrapText="1"/>
    </xf>
    <xf numFmtId="0" fontId="3" fillId="0" borderId="24"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10" xfId="0" applyFont="1" applyBorder="1" applyAlignment="1">
      <alignment horizontal="left" vertical="center" wrapText="1"/>
    </xf>
    <xf numFmtId="0" fontId="2" fillId="0" borderId="59" xfId="0" applyFont="1" applyBorder="1" applyAlignment="1">
      <alignment vertical="top" wrapText="1"/>
    </xf>
    <xf numFmtId="0" fontId="2" fillId="0" borderId="10" xfId="0" applyFont="1" applyBorder="1" applyAlignment="1">
      <alignment vertical="top" wrapText="1"/>
    </xf>
    <xf numFmtId="0" fontId="2" fillId="0" borderId="60" xfId="0" applyFont="1" applyBorder="1" applyAlignment="1">
      <alignment vertical="top" wrapText="1"/>
    </xf>
    <xf numFmtId="0" fontId="2" fillId="0" borderId="59" xfId="0" applyFont="1" applyBorder="1" applyAlignment="1">
      <alignment horizontal="left" vertical="center" wrapText="1"/>
    </xf>
    <xf numFmtId="0" fontId="2" fillId="0" borderId="10" xfId="0" applyFont="1" applyBorder="1" applyAlignment="1">
      <alignment horizontal="left" vertical="center" wrapText="1"/>
    </xf>
    <xf numFmtId="0" fontId="2" fillId="0" borderId="60" xfId="0" applyFont="1" applyBorder="1" applyAlignment="1">
      <alignment horizontal="left" vertical="center" wrapText="1"/>
    </xf>
    <xf numFmtId="0" fontId="14" fillId="0" borderId="10" xfId="0" applyFont="1" applyBorder="1" applyAlignment="1">
      <alignment horizontal="left" vertical="center" wrapText="1"/>
    </xf>
    <xf numFmtId="0" fontId="19" fillId="5" borderId="63" xfId="0" applyFont="1" applyFill="1" applyBorder="1" applyAlignment="1">
      <alignment horizontal="center" vertical="center" wrapText="1"/>
    </xf>
    <xf numFmtId="0" fontId="19" fillId="5" borderId="64" xfId="0" applyFont="1" applyFill="1" applyBorder="1" applyAlignment="1">
      <alignment horizontal="center" vertical="center" wrapText="1"/>
    </xf>
    <xf numFmtId="0" fontId="19" fillId="5" borderId="65"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14" fillId="0" borderId="67" xfId="0" applyFont="1" applyFill="1" applyBorder="1" applyAlignment="1">
      <alignment horizontal="center" vertical="center" wrapText="1"/>
    </xf>
    <xf numFmtId="0" fontId="25" fillId="0" borderId="47" xfId="0" applyFont="1" applyFill="1" applyBorder="1" applyAlignment="1">
      <alignment vertical="top" wrapText="1"/>
    </xf>
    <xf numFmtId="0" fontId="25" fillId="0" borderId="47" xfId="0" applyFont="1" applyFill="1" applyBorder="1" applyAlignment="1">
      <alignment horizontal="left" vertical="center" wrapText="1"/>
    </xf>
    <xf numFmtId="0" fontId="29" fillId="0" borderId="20"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21" xfId="0" applyFont="1" applyBorder="1" applyAlignment="1">
      <alignment horizontal="center" vertical="center" wrapText="1"/>
    </xf>
    <xf numFmtId="0" fontId="31" fillId="0" borderId="10" xfId="0" applyFont="1" applyBorder="1" applyAlignment="1">
      <alignment horizontal="center" vertical="center" wrapText="1"/>
    </xf>
    <xf numFmtId="0" fontId="3" fillId="5" borderId="10" xfId="0" applyFont="1" applyFill="1" applyBorder="1" applyAlignment="1">
      <alignment horizontal="center" vertical="center" wrapText="1"/>
    </xf>
    <xf numFmtId="0" fontId="25" fillId="0" borderId="47" xfId="0" applyFont="1" applyBorder="1" applyAlignment="1">
      <alignment vertical="top" wrapText="1"/>
    </xf>
    <xf numFmtId="0" fontId="25" fillId="0" borderId="47" xfId="0" applyFont="1" applyBorder="1" applyAlignment="1">
      <alignment horizontal="left" vertical="center" wrapText="1"/>
    </xf>
    <xf numFmtId="0" fontId="3" fillId="5" borderId="49" xfId="0" applyFont="1" applyFill="1" applyBorder="1" applyAlignment="1">
      <alignment horizontal="center" vertical="center" wrapText="1"/>
    </xf>
    <xf numFmtId="0" fontId="3" fillId="5" borderId="50" xfId="0" applyFont="1" applyFill="1" applyBorder="1" applyAlignment="1">
      <alignment horizontal="center" vertical="center" wrapText="1"/>
    </xf>
    <xf numFmtId="0" fontId="3" fillId="5" borderId="51" xfId="0" applyFont="1" applyFill="1" applyBorder="1" applyAlignment="1">
      <alignment horizontal="center" vertical="center" wrapText="1"/>
    </xf>
    <xf numFmtId="0" fontId="3" fillId="5" borderId="67" xfId="0" applyFont="1" applyFill="1" applyBorder="1" applyAlignment="1">
      <alignment horizontal="center" vertical="center" wrapText="1"/>
    </xf>
    <xf numFmtId="0" fontId="2" fillId="0" borderId="47" xfId="0" applyFont="1" applyBorder="1" applyAlignment="1">
      <alignment vertical="top" wrapText="1"/>
    </xf>
    <xf numFmtId="0" fontId="2" fillId="0" borderId="47" xfId="0" applyFont="1" applyBorder="1" applyAlignment="1">
      <alignment horizontal="left" vertical="center" wrapText="1"/>
    </xf>
    <xf numFmtId="0" fontId="3" fillId="0" borderId="10" xfId="0" applyFont="1" applyBorder="1" applyAlignment="1">
      <alignment horizontal="center" vertical="center" wrapText="1"/>
    </xf>
    <xf numFmtId="0" fontId="42" fillId="3" borderId="20" xfId="0" applyFont="1" applyFill="1" applyBorder="1" applyAlignment="1">
      <alignment horizontal="center" vertical="center" wrapText="1"/>
    </xf>
    <xf numFmtId="0" fontId="42" fillId="3" borderId="45" xfId="0" applyFont="1" applyFill="1" applyBorder="1" applyAlignment="1">
      <alignment horizontal="center" vertical="center" wrapText="1"/>
    </xf>
    <xf numFmtId="0" fontId="42" fillId="3" borderId="21" xfId="0" applyFont="1" applyFill="1" applyBorder="1" applyAlignment="1">
      <alignment horizontal="center" vertical="center" wrapText="1"/>
    </xf>
    <xf numFmtId="0" fontId="42" fillId="3" borderId="24" xfId="0" applyFont="1" applyFill="1" applyBorder="1" applyAlignment="1">
      <alignment horizontal="center" vertical="center" wrapText="1"/>
    </xf>
    <xf numFmtId="0" fontId="42" fillId="3" borderId="46" xfId="0" applyFont="1" applyFill="1" applyBorder="1" applyAlignment="1">
      <alignment horizontal="center" vertical="center" wrapText="1"/>
    </xf>
    <xf numFmtId="0" fontId="42" fillId="3" borderId="12" xfId="0" applyFont="1" applyFill="1" applyBorder="1" applyAlignment="1">
      <alignment horizontal="center" vertical="center" wrapText="1"/>
    </xf>
    <xf numFmtId="0" fontId="20" fillId="0" borderId="20" xfId="0" applyFont="1" applyBorder="1" applyAlignment="1">
      <alignment horizontal="left" vertical="center" wrapText="1"/>
    </xf>
    <xf numFmtId="0" fontId="20" fillId="0" borderId="45" xfId="0" applyFont="1" applyBorder="1" applyAlignment="1">
      <alignment horizontal="left" vertical="center" wrapText="1"/>
    </xf>
    <xf numFmtId="0" fontId="20" fillId="0" borderId="21" xfId="0" applyFont="1" applyBorder="1" applyAlignment="1">
      <alignment horizontal="left" vertical="center" wrapText="1"/>
    </xf>
    <xf numFmtId="0" fontId="14" fillId="0" borderId="10" xfId="0" applyFont="1" applyBorder="1" applyAlignment="1">
      <alignment horizontal="left" vertical="center" wrapText="1" indent="5"/>
    </xf>
    <xf numFmtId="0" fontId="0" fillId="0" borderId="0" xfId="0" applyAlignment="1">
      <alignment horizontal="left" vertical="top" wrapText="1"/>
    </xf>
    <xf numFmtId="0" fontId="0" fillId="0" borderId="0" xfId="0" applyAlignment="1">
      <alignment vertical="center" wrapText="1"/>
    </xf>
    <xf numFmtId="0" fontId="25" fillId="0" borderId="10" xfId="0" applyFont="1" applyBorder="1" applyAlignment="1">
      <alignment horizontal="center" vertical="center" wrapText="1"/>
    </xf>
    <xf numFmtId="0" fontId="18" fillId="0" borderId="10" xfId="0" applyFont="1" applyBorder="1" applyAlignment="1">
      <alignment horizontal="left" vertical="center" wrapText="1"/>
    </xf>
    <xf numFmtId="0" fontId="22" fillId="0" borderId="10" xfId="0" applyFont="1" applyBorder="1" applyAlignment="1">
      <alignment vertical="center" wrapText="1"/>
    </xf>
    <xf numFmtId="0" fontId="14" fillId="0" borderId="10" xfId="0" applyFont="1" applyFill="1" applyBorder="1" applyAlignment="1">
      <alignment horizontal="left" vertical="center" wrapText="1"/>
    </xf>
    <xf numFmtId="0" fontId="14" fillId="0" borderId="55" xfId="0" applyFont="1" applyBorder="1" applyAlignment="1">
      <alignment horizontal="left" vertical="center" wrapText="1"/>
    </xf>
    <xf numFmtId="0" fontId="29" fillId="0" borderId="10" xfId="0" applyFont="1" applyBorder="1" applyAlignment="1">
      <alignment horizontal="center" vertical="center" wrapText="1"/>
    </xf>
    <xf numFmtId="0" fontId="42" fillId="4" borderId="10" xfId="0" applyFont="1" applyFill="1" applyBorder="1" applyAlignment="1">
      <alignment horizontal="center" vertical="top" wrapText="1"/>
    </xf>
    <xf numFmtId="0" fontId="25" fillId="0" borderId="11" xfId="0" applyFont="1" applyBorder="1" applyAlignment="1">
      <alignment horizontal="center" vertical="center" wrapText="1"/>
    </xf>
    <xf numFmtId="0" fontId="25" fillId="0" borderId="0" xfId="0" applyFont="1" applyAlignment="1">
      <alignment horizontal="center" vertical="center" wrapText="1"/>
    </xf>
    <xf numFmtId="0" fontId="25" fillId="0" borderId="5" xfId="0" applyFont="1" applyBorder="1" applyAlignment="1">
      <alignment horizontal="center" vertical="center" wrapText="1"/>
    </xf>
    <xf numFmtId="0" fontId="0" fillId="0" borderId="0" xfId="0" applyAlignment="1">
      <alignment horizontal="left" wrapText="1"/>
    </xf>
    <xf numFmtId="0" fontId="3" fillId="0" borderId="10" xfId="0" applyFont="1" applyBorder="1" applyAlignment="1">
      <alignment horizontal="center" vertical="top" wrapText="1"/>
    </xf>
    <xf numFmtId="0" fontId="0" fillId="0" borderId="0" xfId="0" applyAlignment="1">
      <alignment horizontal="left"/>
    </xf>
    <xf numFmtId="0" fontId="14" fillId="0" borderId="10" xfId="0" applyFont="1" applyBorder="1" applyAlignment="1">
      <alignment horizontal="center" vertical="top" wrapText="1"/>
    </xf>
    <xf numFmtId="0" fontId="42" fillId="4" borderId="20" xfId="0" applyFont="1" applyFill="1" applyBorder="1" applyAlignment="1">
      <alignment horizontal="center" vertical="center" wrapText="1"/>
    </xf>
    <xf numFmtId="0" fontId="42" fillId="4" borderId="45" xfId="0" applyFont="1" applyFill="1" applyBorder="1" applyAlignment="1">
      <alignment horizontal="center" vertical="center" wrapText="1"/>
    </xf>
    <xf numFmtId="0" fontId="42" fillId="4" borderId="21" xfId="0" applyFont="1" applyFill="1" applyBorder="1" applyAlignment="1">
      <alignment horizontal="center" vertical="center" wrapText="1"/>
    </xf>
    <xf numFmtId="0" fontId="42" fillId="4" borderId="22" xfId="0" applyFont="1" applyFill="1" applyBorder="1" applyAlignment="1">
      <alignment horizontal="center" vertical="center" wrapText="1"/>
    </xf>
    <xf numFmtId="0" fontId="42" fillId="4" borderId="0" xfId="0" applyFont="1" applyFill="1" applyAlignment="1">
      <alignment horizontal="center" vertical="center" wrapText="1"/>
    </xf>
    <xf numFmtId="0" fontId="42" fillId="4" borderId="19" xfId="0" applyFont="1" applyFill="1" applyBorder="1" applyAlignment="1">
      <alignment horizontal="center" vertical="center" wrapText="1"/>
    </xf>
    <xf numFmtId="0" fontId="29" fillId="0" borderId="10" xfId="0" applyFont="1" applyBorder="1" applyAlignment="1">
      <alignment horizontal="center" vertical="center"/>
    </xf>
    <xf numFmtId="0" fontId="14" fillId="5" borderId="10" xfId="0" applyFont="1" applyFill="1" applyBorder="1" applyAlignment="1">
      <alignment horizontal="left" vertical="center" wrapText="1"/>
    </xf>
    <xf numFmtId="0" fontId="14" fillId="5" borderId="47" xfId="0" applyFont="1" applyFill="1" applyBorder="1" applyAlignment="1">
      <alignment horizontal="left" vertical="center" wrapText="1"/>
    </xf>
    <xf numFmtId="0" fontId="14" fillId="5" borderId="28" xfId="0" applyFont="1" applyFill="1" applyBorder="1" applyAlignment="1">
      <alignment horizontal="left" vertical="center" wrapText="1"/>
    </xf>
    <xf numFmtId="0" fontId="14" fillId="5" borderId="29" xfId="0" applyFont="1" applyFill="1" applyBorder="1" applyAlignment="1">
      <alignment horizontal="left" vertical="center" wrapText="1"/>
    </xf>
    <xf numFmtId="0" fontId="25" fillId="5" borderId="11" xfId="0" applyFont="1" applyFill="1" applyBorder="1" applyAlignment="1">
      <alignment horizontal="center" vertical="center" wrapText="1"/>
    </xf>
    <xf numFmtId="0" fontId="25" fillId="5" borderId="0" xfId="0" applyFont="1" applyFill="1" applyAlignment="1">
      <alignment horizontal="center" vertical="center" wrapText="1"/>
    </xf>
    <xf numFmtId="0" fontId="25" fillId="5" borderId="5"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0" xfId="0" applyFont="1" applyFill="1" applyBorder="1" applyAlignment="1">
      <alignment horizontal="left" vertical="center" wrapText="1"/>
    </xf>
    <xf numFmtId="0" fontId="22" fillId="5" borderId="10" xfId="0" applyFont="1" applyFill="1" applyBorder="1" applyAlignment="1">
      <alignment vertical="center" wrapText="1"/>
    </xf>
    <xf numFmtId="0" fontId="42" fillId="4" borderId="20" xfId="0" applyFont="1" applyFill="1" applyBorder="1" applyAlignment="1">
      <alignment horizontal="center" vertical="top" wrapText="1"/>
    </xf>
    <xf numFmtId="0" fontId="42" fillId="4" borderId="45" xfId="0" applyFont="1" applyFill="1" applyBorder="1" applyAlignment="1">
      <alignment horizontal="center" vertical="top" wrapText="1"/>
    </xf>
    <xf numFmtId="0" fontId="42" fillId="4" borderId="21" xfId="0" applyFont="1" applyFill="1" applyBorder="1" applyAlignment="1">
      <alignment horizontal="center" vertical="top" wrapText="1"/>
    </xf>
    <xf numFmtId="0" fontId="42" fillId="4" borderId="22" xfId="0" applyFont="1" applyFill="1" applyBorder="1" applyAlignment="1">
      <alignment horizontal="center" vertical="top" wrapText="1"/>
    </xf>
    <xf numFmtId="0" fontId="42" fillId="4" borderId="0" xfId="0" applyFont="1" applyFill="1" applyAlignment="1">
      <alignment horizontal="center" vertical="top" wrapText="1"/>
    </xf>
    <xf numFmtId="0" fontId="42" fillId="4" borderId="19" xfId="0" applyFont="1" applyFill="1" applyBorder="1" applyAlignment="1">
      <alignment horizontal="center" vertical="top" wrapText="1"/>
    </xf>
    <xf numFmtId="0" fontId="29" fillId="5" borderId="10" xfId="0" applyFont="1" applyFill="1" applyBorder="1" applyAlignment="1">
      <alignment horizontal="center" vertical="center"/>
    </xf>
    <xf numFmtId="0" fontId="14" fillId="5" borderId="10" xfId="0" applyFont="1" applyFill="1" applyBorder="1" applyAlignment="1">
      <alignment horizontal="center" vertical="center" wrapText="1"/>
    </xf>
    <xf numFmtId="0" fontId="26" fillId="5" borderId="0" xfId="0" applyFont="1" applyFill="1" applyAlignment="1">
      <alignment horizontal="left"/>
    </xf>
    <xf numFmtId="0" fontId="26" fillId="5" borderId="0" xfId="0" applyFont="1" applyFill="1" applyAlignment="1">
      <alignment horizontal="left" wrapText="1"/>
    </xf>
    <xf numFmtId="0" fontId="14" fillId="5" borderId="10" xfId="0" applyFont="1" applyFill="1" applyBorder="1" applyAlignment="1">
      <alignment horizontal="center" vertical="top" wrapText="1"/>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41" fillId="0" borderId="0" xfId="0" applyFont="1" applyAlignment="1">
      <alignment horizontal="left" vertical="top" wrapText="1"/>
    </xf>
    <xf numFmtId="0" fontId="29" fillId="0" borderId="4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7" fillId="0" borderId="4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20" fillId="0" borderId="47" xfId="0" applyFont="1" applyBorder="1" applyAlignment="1">
      <alignment horizontal="left"/>
    </xf>
    <xf numFmtId="0" fontId="20" fillId="0" borderId="28" xfId="0" applyFont="1" applyBorder="1" applyAlignment="1">
      <alignment horizontal="left"/>
    </xf>
    <xf numFmtId="0" fontId="20" fillId="0" borderId="29" xfId="0" applyFont="1" applyBorder="1" applyAlignment="1">
      <alignment horizontal="left"/>
    </xf>
    <xf numFmtId="0" fontId="42" fillId="0" borderId="49" xfId="0" applyFont="1" applyBorder="1" applyAlignment="1">
      <alignment horizontal="center" vertical="center" wrapText="1"/>
    </xf>
    <xf numFmtId="0" fontId="42" fillId="0" borderId="69" xfId="0" applyFont="1" applyBorder="1" applyAlignment="1">
      <alignment horizontal="center" vertical="center" wrapText="1"/>
    </xf>
    <xf numFmtId="0" fontId="42" fillId="0" borderId="50" xfId="0" applyFont="1" applyBorder="1" applyAlignment="1">
      <alignment horizontal="center" vertical="center" wrapText="1"/>
    </xf>
    <xf numFmtId="0" fontId="42" fillId="0" borderId="51" xfId="0" applyFont="1" applyBorder="1" applyAlignment="1">
      <alignment horizontal="center" vertical="center" wrapText="1"/>
    </xf>
    <xf numFmtId="0" fontId="42" fillId="0" borderId="62" xfId="0" applyFont="1" applyBorder="1" applyAlignment="1">
      <alignment horizontal="center" vertical="center" wrapText="1"/>
    </xf>
    <xf numFmtId="0" fontId="42" fillId="0" borderId="67"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8" xfId="0" applyFont="1" applyFill="1" applyBorder="1" applyAlignment="1">
      <alignment horizontal="left" vertical="center" wrapText="1" indent="6"/>
    </xf>
    <xf numFmtId="0" fontId="3" fillId="2" borderId="4" xfId="0" applyFont="1" applyFill="1" applyBorder="1" applyAlignment="1">
      <alignment horizontal="left" vertical="center" wrapText="1" indent="6"/>
    </xf>
    <xf numFmtId="0" fontId="3" fillId="2" borderId="11" xfId="0" applyFont="1" applyFill="1" applyBorder="1" applyAlignment="1">
      <alignment horizontal="left" vertical="center" wrapText="1" indent="6"/>
    </xf>
    <xf numFmtId="0" fontId="3" fillId="2" borderId="5" xfId="0" applyFont="1" applyFill="1" applyBorder="1" applyAlignment="1">
      <alignment horizontal="left" vertical="center" wrapText="1" indent="6"/>
    </xf>
    <xf numFmtId="0" fontId="3" fillId="2" borderId="7" xfId="0" applyFont="1" applyFill="1" applyBorder="1" applyAlignment="1">
      <alignment horizontal="left" vertical="center" wrapText="1" indent="6"/>
    </xf>
    <xf numFmtId="0" fontId="3" fillId="2" borderId="6" xfId="0" applyFont="1" applyFill="1" applyBorder="1" applyAlignment="1">
      <alignment horizontal="left" vertical="center" wrapText="1" indent="6"/>
    </xf>
    <xf numFmtId="0" fontId="3" fillId="2" borderId="8" xfId="0" applyFont="1" applyFill="1" applyBorder="1" applyAlignment="1">
      <alignment horizontal="left" vertical="center" wrapText="1" indent="5"/>
    </xf>
    <xf numFmtId="0" fontId="3" fillId="2" borderId="4" xfId="0" applyFont="1" applyFill="1" applyBorder="1" applyAlignment="1">
      <alignment horizontal="left" vertical="center" wrapText="1" indent="5"/>
    </xf>
    <xf numFmtId="0" fontId="3" fillId="2" borderId="11" xfId="0" applyFont="1" applyFill="1" applyBorder="1" applyAlignment="1">
      <alignment horizontal="left" vertical="center" wrapText="1" indent="5"/>
    </xf>
    <xf numFmtId="0" fontId="3" fillId="2" borderId="5" xfId="0" applyFont="1" applyFill="1" applyBorder="1" applyAlignment="1">
      <alignment horizontal="left" vertical="center" wrapText="1" indent="5"/>
    </xf>
    <xf numFmtId="0" fontId="3" fillId="2" borderId="7" xfId="0" applyFont="1" applyFill="1" applyBorder="1" applyAlignment="1">
      <alignment horizontal="left" vertical="center" wrapText="1" indent="5"/>
    </xf>
    <xf numFmtId="0" fontId="3" fillId="2" borderId="6" xfId="0" applyFont="1" applyFill="1" applyBorder="1" applyAlignment="1">
      <alignment horizontal="left" vertical="center" wrapText="1" indent="5"/>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2"/>
  <sheetViews>
    <sheetView view="pageBreakPreview" topLeftCell="A82" zoomScale="85" zoomScaleNormal="78" zoomScaleSheetLayoutView="85" zoomScalePageLayoutView="90" workbookViewId="0">
      <selection activeCell="E10" sqref="E10:E100"/>
    </sheetView>
  </sheetViews>
  <sheetFormatPr defaultColWidth="8.7109375" defaultRowHeight="15" x14ac:dyDescent="0.25"/>
  <cols>
    <col min="1" max="1" width="14.28515625" customWidth="1"/>
    <col min="2" max="2" width="49" customWidth="1"/>
    <col min="3" max="3" width="12.7109375" customWidth="1"/>
    <col min="4" max="4" width="8.7109375" customWidth="1"/>
    <col min="5" max="5" width="16.28515625" style="46" customWidth="1"/>
    <col min="6" max="6" width="14.28515625" customWidth="1"/>
    <col min="7" max="7" width="7.28515625" customWidth="1"/>
    <col min="8" max="8" width="11.28515625" customWidth="1"/>
    <col min="9" max="9" width="16.28515625" customWidth="1"/>
    <col min="10" max="10" width="18.7109375" customWidth="1"/>
  </cols>
  <sheetData>
    <row r="1" spans="1:11" ht="74.25" customHeight="1" thickBot="1" x14ac:dyDescent="0.3">
      <c r="A1" s="429" t="s">
        <v>878</v>
      </c>
      <c r="B1" s="430"/>
      <c r="C1" s="430"/>
      <c r="D1" s="430"/>
      <c r="E1" s="430"/>
      <c r="F1" s="430"/>
      <c r="G1" s="430"/>
      <c r="H1" s="430"/>
      <c r="I1" s="431"/>
      <c r="J1" s="35"/>
    </row>
    <row r="2" spans="1:11" ht="40.5" customHeight="1" thickBot="1" x14ac:dyDescent="0.3">
      <c r="A2" s="432" t="s">
        <v>670</v>
      </c>
      <c r="B2" s="433"/>
      <c r="C2" s="433"/>
      <c r="D2" s="433"/>
      <c r="E2" s="433"/>
      <c r="F2" s="433"/>
      <c r="G2" s="433"/>
      <c r="H2" s="433"/>
      <c r="I2" s="434"/>
      <c r="J2" s="35"/>
    </row>
    <row r="3" spans="1:11" x14ac:dyDescent="0.25">
      <c r="A3" s="435" t="s">
        <v>0</v>
      </c>
      <c r="B3" s="438" t="s">
        <v>1</v>
      </c>
      <c r="C3" s="438" t="s">
        <v>561</v>
      </c>
      <c r="D3" s="438" t="s">
        <v>2</v>
      </c>
      <c r="E3" s="438" t="s">
        <v>3</v>
      </c>
      <c r="F3" s="441" t="s">
        <v>546</v>
      </c>
      <c r="G3" s="442"/>
      <c r="H3" s="438" t="s">
        <v>547</v>
      </c>
      <c r="I3" s="445" t="s">
        <v>189</v>
      </c>
      <c r="J3" s="36"/>
    </row>
    <row r="4" spans="1:11" ht="18.75" customHeight="1" thickBot="1" x14ac:dyDescent="0.3">
      <c r="A4" s="436"/>
      <c r="B4" s="439"/>
      <c r="C4" s="439"/>
      <c r="D4" s="439"/>
      <c r="E4" s="439"/>
      <c r="F4" s="443"/>
      <c r="G4" s="444"/>
      <c r="H4" s="440"/>
      <c r="I4" s="446"/>
      <c r="J4" s="36"/>
    </row>
    <row r="5" spans="1:11" ht="46.5" customHeight="1" thickBot="1" x14ac:dyDescent="0.3">
      <c r="A5" s="437"/>
      <c r="B5" s="440"/>
      <c r="C5" s="440"/>
      <c r="D5" s="440"/>
      <c r="E5" s="440"/>
      <c r="F5" s="242" t="s">
        <v>188</v>
      </c>
      <c r="G5" s="243" t="s">
        <v>191</v>
      </c>
      <c r="H5" s="242" t="s">
        <v>190</v>
      </c>
      <c r="I5" s="244" t="s">
        <v>187</v>
      </c>
      <c r="J5" s="36"/>
    </row>
    <row r="6" spans="1:11" x14ac:dyDescent="0.25">
      <c r="A6" s="245">
        <v>1</v>
      </c>
      <c r="B6" s="243">
        <v>2</v>
      </c>
      <c r="C6" s="243" t="s">
        <v>8</v>
      </c>
      <c r="D6" s="243">
        <v>4</v>
      </c>
      <c r="E6" s="243">
        <v>5</v>
      </c>
      <c r="F6" s="246">
        <v>6</v>
      </c>
      <c r="G6" s="247">
        <v>7</v>
      </c>
      <c r="H6" s="246" t="s">
        <v>192</v>
      </c>
      <c r="I6" s="247">
        <v>9</v>
      </c>
      <c r="J6" s="36"/>
    </row>
    <row r="7" spans="1:11" ht="17.100000000000001" customHeight="1" x14ac:dyDescent="0.25">
      <c r="A7" s="423" t="s">
        <v>918</v>
      </c>
      <c r="B7" s="424"/>
      <c r="C7" s="424"/>
      <c r="D7" s="424"/>
      <c r="E7" s="424"/>
      <c r="F7" s="424"/>
      <c r="G7" s="424"/>
      <c r="H7" s="424"/>
      <c r="I7" s="425"/>
      <c r="J7" s="37"/>
    </row>
    <row r="8" spans="1:11" ht="27.6" customHeight="1" x14ac:dyDescent="0.25">
      <c r="A8" s="426" t="s">
        <v>953</v>
      </c>
      <c r="B8" s="427"/>
      <c r="C8" s="427"/>
      <c r="D8" s="427"/>
      <c r="E8" s="427"/>
      <c r="F8" s="427"/>
      <c r="G8" s="427"/>
      <c r="H8" s="427"/>
      <c r="I8" s="428"/>
      <c r="J8" s="37"/>
    </row>
    <row r="9" spans="1:11" x14ac:dyDescent="0.25">
      <c r="A9" s="316">
        <v>1.1000000000000001</v>
      </c>
      <c r="B9" s="252" t="s">
        <v>894</v>
      </c>
      <c r="C9" s="248"/>
      <c r="D9" s="248"/>
      <c r="E9" s="248"/>
      <c r="F9" s="248"/>
      <c r="G9" s="248"/>
      <c r="H9" s="248"/>
      <c r="I9" s="248"/>
      <c r="J9" s="37"/>
    </row>
    <row r="10" spans="1:11" x14ac:dyDescent="0.25">
      <c r="A10" s="313" t="s">
        <v>9</v>
      </c>
      <c r="B10" s="249" t="s">
        <v>895</v>
      </c>
      <c r="C10" s="250"/>
      <c r="D10" s="251" t="s">
        <v>90</v>
      </c>
      <c r="E10" s="251">
        <v>3</v>
      </c>
      <c r="F10" s="251"/>
      <c r="G10" s="248"/>
      <c r="H10" s="248"/>
      <c r="I10" s="248"/>
      <c r="J10" s="386">
        <f>E10+E11</f>
        <v>6</v>
      </c>
      <c r="K10" s="109">
        <v>2</v>
      </c>
    </row>
    <row r="11" spans="1:11" x14ac:dyDescent="0.25">
      <c r="A11" s="313" t="s">
        <v>10</v>
      </c>
      <c r="B11" s="249" t="s">
        <v>896</v>
      </c>
      <c r="C11" s="250"/>
      <c r="D11" s="251" t="s">
        <v>90</v>
      </c>
      <c r="E11" s="251">
        <v>3</v>
      </c>
      <c r="F11" s="251"/>
      <c r="G11" s="248"/>
      <c r="H11" s="248"/>
      <c r="I11" s="248"/>
      <c r="J11" s="109"/>
    </row>
    <row r="12" spans="1:11" x14ac:dyDescent="0.25">
      <c r="A12" s="316">
        <v>1.2</v>
      </c>
      <c r="B12" s="252" t="s">
        <v>775</v>
      </c>
      <c r="C12" s="250"/>
      <c r="D12" s="251"/>
      <c r="E12" s="251"/>
      <c r="F12" s="251"/>
      <c r="G12" s="248"/>
      <c r="H12" s="248"/>
      <c r="I12" s="248"/>
      <c r="J12" s="109"/>
    </row>
    <row r="13" spans="1:11" x14ac:dyDescent="0.25">
      <c r="A13" s="313" t="s">
        <v>14</v>
      </c>
      <c r="B13" s="249" t="s">
        <v>203</v>
      </c>
      <c r="C13" s="253"/>
      <c r="D13" s="251" t="s">
        <v>90</v>
      </c>
      <c r="E13" s="251">
        <v>10</v>
      </c>
      <c r="F13" s="251"/>
      <c r="G13" s="253"/>
      <c r="H13" s="253"/>
      <c r="I13" s="253"/>
      <c r="J13" s="38"/>
    </row>
    <row r="14" spans="1:11" x14ac:dyDescent="0.25">
      <c r="A14" s="313" t="s">
        <v>15</v>
      </c>
      <c r="B14" s="249" t="s">
        <v>205</v>
      </c>
      <c r="C14" s="250"/>
      <c r="D14" s="251" t="s">
        <v>90</v>
      </c>
      <c r="E14" s="251">
        <v>10</v>
      </c>
      <c r="F14" s="251"/>
      <c r="G14" s="250"/>
      <c r="H14" s="250"/>
      <c r="I14" s="250"/>
      <c r="J14" s="8"/>
    </row>
    <row r="15" spans="1:11" x14ac:dyDescent="0.25">
      <c r="A15" s="313" t="s">
        <v>16</v>
      </c>
      <c r="B15" s="249" t="s">
        <v>206</v>
      </c>
      <c r="C15" s="250"/>
      <c r="D15" s="251" t="s">
        <v>90</v>
      </c>
      <c r="E15" s="251">
        <v>18</v>
      </c>
      <c r="F15" s="251"/>
      <c r="G15" s="250"/>
      <c r="H15" s="250"/>
      <c r="I15" s="250"/>
      <c r="J15" s="8"/>
    </row>
    <row r="16" spans="1:11" x14ac:dyDescent="0.25">
      <c r="A16" s="313" t="s">
        <v>17</v>
      </c>
      <c r="B16" s="249" t="s">
        <v>207</v>
      </c>
      <c r="C16" s="250"/>
      <c r="D16" s="251" t="s">
        <v>90</v>
      </c>
      <c r="E16" s="251">
        <v>28</v>
      </c>
      <c r="F16" s="251"/>
      <c r="G16" s="250"/>
      <c r="H16" s="250"/>
      <c r="I16" s="250"/>
      <c r="J16" s="8"/>
    </row>
    <row r="17" spans="1:13" x14ac:dyDescent="0.25">
      <c r="A17" s="313" t="s">
        <v>18</v>
      </c>
      <c r="B17" s="249" t="s">
        <v>208</v>
      </c>
      <c r="C17" s="250"/>
      <c r="D17" s="251" t="s">
        <v>90</v>
      </c>
      <c r="E17" s="251">
        <v>33</v>
      </c>
      <c r="F17" s="251"/>
      <c r="G17" s="250"/>
      <c r="H17" s="250"/>
      <c r="I17" s="250"/>
      <c r="J17" s="8"/>
    </row>
    <row r="18" spans="1:13" x14ac:dyDescent="0.25">
      <c r="A18" s="313" t="s">
        <v>19</v>
      </c>
      <c r="B18" s="249" t="s">
        <v>209</v>
      </c>
      <c r="C18" s="250"/>
      <c r="D18" s="251" t="s">
        <v>90</v>
      </c>
      <c r="E18" s="251">
        <v>43</v>
      </c>
      <c r="F18" s="251"/>
      <c r="G18" s="250"/>
      <c r="H18" s="250"/>
      <c r="I18" s="250"/>
      <c r="J18" s="8"/>
    </row>
    <row r="19" spans="1:13" x14ac:dyDescent="0.25">
      <c r="A19" s="313" t="s">
        <v>20</v>
      </c>
      <c r="B19" s="249" t="s">
        <v>210</v>
      </c>
      <c r="C19" s="250"/>
      <c r="D19" s="251" t="s">
        <v>90</v>
      </c>
      <c r="E19" s="251">
        <v>36</v>
      </c>
      <c r="F19" s="251"/>
      <c r="G19" s="250"/>
      <c r="H19" s="250"/>
      <c r="I19" s="250"/>
      <c r="J19" s="8"/>
    </row>
    <row r="20" spans="1:13" x14ac:dyDescent="0.25">
      <c r="A20" s="315">
        <v>1.3</v>
      </c>
      <c r="B20" s="255" t="s">
        <v>201</v>
      </c>
      <c r="C20" s="255"/>
      <c r="D20" s="255"/>
      <c r="E20" s="255"/>
      <c r="F20" s="255"/>
      <c r="G20" s="255"/>
      <c r="H20" s="255"/>
      <c r="I20" s="250"/>
      <c r="J20" s="381">
        <f>SUM(E13:E19)</f>
        <v>178</v>
      </c>
      <c r="K20" s="86">
        <f>SUM(F13:F19)</f>
        <v>0</v>
      </c>
    </row>
    <row r="21" spans="1:13" x14ac:dyDescent="0.25">
      <c r="A21" s="328" t="s">
        <v>24</v>
      </c>
      <c r="B21" s="249" t="s">
        <v>211</v>
      </c>
      <c r="C21" s="250"/>
      <c r="D21" s="251" t="s">
        <v>90</v>
      </c>
      <c r="E21" s="251">
        <v>2</v>
      </c>
      <c r="F21" s="251"/>
      <c r="G21" s="250"/>
      <c r="H21" s="250"/>
      <c r="I21" s="250"/>
      <c r="J21" s="8"/>
    </row>
    <row r="22" spans="1:13" x14ac:dyDescent="0.25">
      <c r="A22" s="328" t="s">
        <v>25</v>
      </c>
      <c r="B22" s="249" t="s">
        <v>212</v>
      </c>
      <c r="C22" s="250"/>
      <c r="D22" s="251" t="s">
        <v>90</v>
      </c>
      <c r="E22" s="251">
        <v>2</v>
      </c>
      <c r="F22" s="251"/>
      <c r="G22" s="250"/>
      <c r="H22" s="250"/>
      <c r="I22" s="250"/>
      <c r="J22" s="8"/>
    </row>
    <row r="23" spans="1:13" x14ac:dyDescent="0.25">
      <c r="A23" s="251" t="s">
        <v>26</v>
      </c>
      <c r="B23" s="249" t="s">
        <v>213</v>
      </c>
      <c r="C23" s="250"/>
      <c r="D23" s="251" t="s">
        <v>90</v>
      </c>
      <c r="E23" s="251">
        <v>2</v>
      </c>
      <c r="F23" s="251"/>
      <c r="G23" s="250"/>
      <c r="H23" s="250"/>
      <c r="I23" s="250"/>
      <c r="J23" s="8"/>
      <c r="L23" s="108">
        <f>J10+J20+J32+J40+J49+J100+J105+J59+J66+J77+J83+J90+J96+J97</f>
        <v>340</v>
      </c>
      <c r="M23" s="108">
        <f>K10+K20+K32+K40+K49+K100+K105</f>
        <v>2</v>
      </c>
    </row>
    <row r="24" spans="1:13" x14ac:dyDescent="0.25">
      <c r="A24" s="251" t="s">
        <v>27</v>
      </c>
      <c r="B24" s="249" t="s">
        <v>214</v>
      </c>
      <c r="C24" s="250"/>
      <c r="D24" s="251" t="s">
        <v>90</v>
      </c>
      <c r="E24" s="251">
        <v>2</v>
      </c>
      <c r="F24" s="251"/>
      <c r="G24" s="250"/>
      <c r="H24" s="250"/>
      <c r="I24" s="250"/>
      <c r="J24" s="8"/>
    </row>
    <row r="25" spans="1:13" x14ac:dyDescent="0.25">
      <c r="A25" s="251" t="s">
        <v>28</v>
      </c>
      <c r="B25" s="249" t="s">
        <v>215</v>
      </c>
      <c r="C25" s="250"/>
      <c r="D25" s="251" t="s">
        <v>90</v>
      </c>
      <c r="E25" s="251">
        <v>2</v>
      </c>
      <c r="F25" s="251"/>
      <c r="G25" s="250"/>
      <c r="H25" s="250"/>
      <c r="I25" s="250"/>
      <c r="J25" s="8"/>
    </row>
    <row r="26" spans="1:13" x14ac:dyDescent="0.25">
      <c r="A26" s="251" t="s">
        <v>29</v>
      </c>
      <c r="B26" s="249" t="s">
        <v>216</v>
      </c>
      <c r="C26" s="250"/>
      <c r="D26" s="251" t="s">
        <v>90</v>
      </c>
      <c r="E26" s="251">
        <v>3</v>
      </c>
      <c r="F26" s="251"/>
      <c r="G26" s="250"/>
      <c r="H26" s="250"/>
      <c r="I26" s="250"/>
      <c r="J26" s="8"/>
    </row>
    <row r="27" spans="1:13" x14ac:dyDescent="0.25">
      <c r="A27" s="251" t="s">
        <v>228</v>
      </c>
      <c r="B27" s="249" t="s">
        <v>217</v>
      </c>
      <c r="C27" s="250"/>
      <c r="D27" s="251" t="s">
        <v>90</v>
      </c>
      <c r="E27" s="251">
        <v>4</v>
      </c>
      <c r="F27" s="251"/>
      <c r="G27" s="250"/>
      <c r="H27" s="250"/>
      <c r="I27" s="250"/>
      <c r="J27" s="8"/>
    </row>
    <row r="28" spans="1:13" x14ac:dyDescent="0.25">
      <c r="A28" s="251" t="s">
        <v>229</v>
      </c>
      <c r="B28" s="249" t="s">
        <v>218</v>
      </c>
      <c r="C28" s="250"/>
      <c r="D28" s="251" t="s">
        <v>90</v>
      </c>
      <c r="E28" s="251">
        <v>4</v>
      </c>
      <c r="F28" s="251"/>
      <c r="G28" s="250"/>
      <c r="H28" s="250"/>
      <c r="I28" s="250"/>
      <c r="J28" s="8"/>
    </row>
    <row r="29" spans="1:13" x14ac:dyDescent="0.25">
      <c r="A29" s="251" t="s">
        <v>511</v>
      </c>
      <c r="B29" s="249" t="s">
        <v>219</v>
      </c>
      <c r="C29" s="250"/>
      <c r="D29" s="251" t="s">
        <v>90</v>
      </c>
      <c r="E29" s="251">
        <v>3</v>
      </c>
      <c r="F29" s="251"/>
      <c r="G29" s="250"/>
      <c r="H29" s="250"/>
      <c r="I29" s="250"/>
      <c r="J29" s="8"/>
    </row>
    <row r="30" spans="1:13" x14ac:dyDescent="0.25">
      <c r="A30" s="251" t="s">
        <v>512</v>
      </c>
      <c r="B30" s="249" t="s">
        <v>220</v>
      </c>
      <c r="C30" s="250"/>
      <c r="D30" s="251" t="s">
        <v>90</v>
      </c>
      <c r="E30" s="251">
        <v>2</v>
      </c>
      <c r="F30" s="251"/>
      <c r="G30" s="250"/>
      <c r="H30" s="250"/>
      <c r="I30" s="250"/>
      <c r="J30" s="8"/>
    </row>
    <row r="31" spans="1:13" x14ac:dyDescent="0.25">
      <c r="A31" s="251" t="s">
        <v>830</v>
      </c>
      <c r="B31" s="249" t="s">
        <v>831</v>
      </c>
      <c r="C31" s="250"/>
      <c r="D31" s="251" t="s">
        <v>90</v>
      </c>
      <c r="E31" s="251">
        <v>2</v>
      </c>
      <c r="F31" s="251"/>
      <c r="G31" s="250"/>
      <c r="H31" s="250"/>
      <c r="I31" s="250"/>
      <c r="J31" s="8"/>
    </row>
    <row r="32" spans="1:13" x14ac:dyDescent="0.25">
      <c r="A32" s="254">
        <v>1.4</v>
      </c>
      <c r="B32" s="255" t="s">
        <v>221</v>
      </c>
      <c r="C32" s="255"/>
      <c r="D32" s="255"/>
      <c r="E32" s="255"/>
      <c r="F32" s="255"/>
      <c r="G32" s="255"/>
      <c r="H32" s="255"/>
      <c r="I32" s="250"/>
      <c r="J32" s="381">
        <f>SUM(E21:E31)</f>
        <v>28</v>
      </c>
      <c r="K32" s="86">
        <f>SUM(F21:F30)</f>
        <v>0</v>
      </c>
    </row>
    <row r="33" spans="1:11" x14ac:dyDescent="0.25">
      <c r="A33" s="251" t="s">
        <v>30</v>
      </c>
      <c r="B33" s="249" t="s">
        <v>303</v>
      </c>
      <c r="C33" s="250"/>
      <c r="D33" s="251" t="s">
        <v>90</v>
      </c>
      <c r="E33" s="256">
        <v>5</v>
      </c>
      <c r="F33" s="256"/>
      <c r="G33" s="250"/>
      <c r="H33" s="250"/>
      <c r="I33" s="250"/>
      <c r="J33" s="8"/>
    </row>
    <row r="34" spans="1:11" x14ac:dyDescent="0.25">
      <c r="A34" s="251" t="s">
        <v>31</v>
      </c>
      <c r="B34" s="249" t="s">
        <v>222</v>
      </c>
      <c r="C34" s="250"/>
      <c r="D34" s="251" t="s">
        <v>90</v>
      </c>
      <c r="E34" s="256">
        <v>2</v>
      </c>
      <c r="F34" s="256"/>
      <c r="G34" s="250"/>
      <c r="H34" s="250"/>
      <c r="I34" s="250"/>
      <c r="J34" s="8"/>
    </row>
    <row r="35" spans="1:11" x14ac:dyDescent="0.25">
      <c r="A35" s="251" t="s">
        <v>32</v>
      </c>
      <c r="B35" s="249" t="s">
        <v>302</v>
      </c>
      <c r="C35" s="250"/>
      <c r="D35" s="251" t="s">
        <v>90</v>
      </c>
      <c r="E35" s="256">
        <v>4</v>
      </c>
      <c r="F35" s="256"/>
      <c r="G35" s="250"/>
      <c r="H35" s="250"/>
      <c r="I35" s="250"/>
      <c r="J35" s="8"/>
    </row>
    <row r="36" spans="1:11" x14ac:dyDescent="0.25">
      <c r="A36" s="251" t="s">
        <v>33</v>
      </c>
      <c r="B36" s="249" t="s">
        <v>223</v>
      </c>
      <c r="C36" s="250"/>
      <c r="D36" s="251" t="s">
        <v>90</v>
      </c>
      <c r="E36" s="256">
        <v>2</v>
      </c>
      <c r="F36" s="256"/>
      <c r="G36" s="250"/>
      <c r="H36" s="250"/>
      <c r="I36" s="250"/>
      <c r="J36" s="8"/>
    </row>
    <row r="37" spans="1:11" x14ac:dyDescent="0.25">
      <c r="A37" s="251" t="s">
        <v>34</v>
      </c>
      <c r="B37" s="249" t="s">
        <v>224</v>
      </c>
      <c r="C37" s="250"/>
      <c r="D37" s="251" t="s">
        <v>90</v>
      </c>
      <c r="E37" s="256">
        <v>5</v>
      </c>
      <c r="F37" s="256"/>
      <c r="G37" s="250"/>
      <c r="H37" s="250"/>
      <c r="I37" s="250"/>
      <c r="J37" s="8"/>
    </row>
    <row r="38" spans="1:11" x14ac:dyDescent="0.25">
      <c r="A38" s="251" t="s">
        <v>35</v>
      </c>
      <c r="B38" s="249" t="s">
        <v>225</v>
      </c>
      <c r="C38" s="250"/>
      <c r="D38" s="251" t="s">
        <v>90</v>
      </c>
      <c r="E38" s="256">
        <v>11</v>
      </c>
      <c r="F38" s="256"/>
      <c r="G38" s="250"/>
      <c r="H38" s="250"/>
      <c r="I38" s="250"/>
      <c r="J38" s="8"/>
    </row>
    <row r="39" spans="1:11" x14ac:dyDescent="0.25">
      <c r="A39" s="251" t="s">
        <v>231</v>
      </c>
      <c r="B39" s="249" t="s">
        <v>226</v>
      </c>
      <c r="C39" s="250"/>
      <c r="D39" s="251" t="s">
        <v>90</v>
      </c>
      <c r="E39" s="256">
        <v>5</v>
      </c>
      <c r="F39" s="256"/>
      <c r="G39" s="250"/>
      <c r="H39" s="250"/>
      <c r="I39" s="250"/>
      <c r="J39" s="8"/>
    </row>
    <row r="40" spans="1:11" x14ac:dyDescent="0.25">
      <c r="A40" s="251" t="s">
        <v>232</v>
      </c>
      <c r="B40" s="249" t="s">
        <v>227</v>
      </c>
      <c r="C40" s="250"/>
      <c r="D40" s="251" t="s">
        <v>90</v>
      </c>
      <c r="E40" s="256">
        <v>4</v>
      </c>
      <c r="F40" s="256"/>
      <c r="G40" s="250"/>
      <c r="H40" s="250"/>
      <c r="I40" s="250"/>
      <c r="J40" s="382">
        <f>SUM(E33:E40)</f>
        <v>38</v>
      </c>
      <c r="K40" s="84">
        <f>SUM(F33:F40)</f>
        <v>0</v>
      </c>
    </row>
    <row r="41" spans="1:11" x14ac:dyDescent="0.25">
      <c r="A41" s="254">
        <v>1.5</v>
      </c>
      <c r="B41" s="255" t="s">
        <v>230</v>
      </c>
      <c r="C41" s="255"/>
      <c r="D41" s="255"/>
      <c r="E41" s="257"/>
      <c r="F41" s="257"/>
      <c r="G41" s="255"/>
      <c r="H41" s="255"/>
      <c r="I41" s="250"/>
      <c r="J41" s="41"/>
    </row>
    <row r="42" spans="1:11" x14ac:dyDescent="0.25">
      <c r="A42" s="251" t="s">
        <v>36</v>
      </c>
      <c r="B42" s="258" t="s">
        <v>293</v>
      </c>
      <c r="C42" s="250"/>
      <c r="D42" s="251" t="s">
        <v>90</v>
      </c>
      <c r="E42" s="256">
        <v>6</v>
      </c>
      <c r="F42" s="256"/>
      <c r="G42" s="250"/>
      <c r="H42" s="250"/>
      <c r="I42" s="250"/>
      <c r="J42" s="8"/>
    </row>
    <row r="43" spans="1:11" x14ac:dyDescent="0.25">
      <c r="A43" s="251" t="s">
        <v>37</v>
      </c>
      <c r="B43" s="258" t="s">
        <v>294</v>
      </c>
      <c r="C43" s="250"/>
      <c r="D43" s="251" t="s">
        <v>90</v>
      </c>
      <c r="E43" s="256">
        <v>3</v>
      </c>
      <c r="F43" s="256"/>
      <c r="G43" s="250"/>
      <c r="H43" s="250"/>
      <c r="I43" s="250"/>
      <c r="J43" s="8"/>
    </row>
    <row r="44" spans="1:11" x14ac:dyDescent="0.25">
      <c r="A44" s="251" t="s">
        <v>38</v>
      </c>
      <c r="B44" s="258" t="s">
        <v>295</v>
      </c>
      <c r="C44" s="250"/>
      <c r="D44" s="251" t="s">
        <v>90</v>
      </c>
      <c r="E44" s="256">
        <v>8</v>
      </c>
      <c r="F44" s="256"/>
      <c r="G44" s="250"/>
      <c r="H44" s="250"/>
      <c r="I44" s="250"/>
      <c r="J44" s="8"/>
    </row>
    <row r="45" spans="1:11" x14ac:dyDescent="0.25">
      <c r="A45" s="251" t="s">
        <v>304</v>
      </c>
      <c r="B45" s="258" t="s">
        <v>296</v>
      </c>
      <c r="C45" s="250"/>
      <c r="D45" s="251" t="s">
        <v>90</v>
      </c>
      <c r="E45" s="256">
        <v>3</v>
      </c>
      <c r="F45" s="256"/>
      <c r="G45" s="250"/>
      <c r="H45" s="250"/>
      <c r="I45" s="250"/>
      <c r="J45" s="8"/>
    </row>
    <row r="46" spans="1:11" x14ac:dyDescent="0.25">
      <c r="A46" s="251" t="s">
        <v>305</v>
      </c>
      <c r="B46" s="258" t="s">
        <v>297</v>
      </c>
      <c r="C46" s="250"/>
      <c r="D46" s="251" t="s">
        <v>90</v>
      </c>
      <c r="E46" s="256">
        <v>12</v>
      </c>
      <c r="F46" s="256"/>
      <c r="G46" s="250"/>
      <c r="H46" s="250"/>
      <c r="I46" s="250"/>
      <c r="J46" s="8"/>
    </row>
    <row r="47" spans="1:11" x14ac:dyDescent="0.25">
      <c r="A47" s="251" t="s">
        <v>306</v>
      </c>
      <c r="B47" s="258" t="s">
        <v>298</v>
      </c>
      <c r="C47" s="250"/>
      <c r="D47" s="251" t="s">
        <v>90</v>
      </c>
      <c r="E47" s="256">
        <v>14</v>
      </c>
      <c r="F47" s="256"/>
      <c r="G47" s="250"/>
      <c r="H47" s="250"/>
      <c r="I47" s="250"/>
      <c r="J47" s="8"/>
    </row>
    <row r="48" spans="1:11" x14ac:dyDescent="0.25">
      <c r="A48" s="251" t="s">
        <v>307</v>
      </c>
      <c r="B48" s="258" t="s">
        <v>299</v>
      </c>
      <c r="C48" s="250"/>
      <c r="D48" s="251" t="s">
        <v>90</v>
      </c>
      <c r="E48" s="256">
        <v>8</v>
      </c>
      <c r="F48" s="256"/>
      <c r="G48" s="250"/>
      <c r="H48" s="250"/>
      <c r="I48" s="250"/>
      <c r="J48" s="8"/>
    </row>
    <row r="49" spans="1:16" x14ac:dyDescent="0.25">
      <c r="A49" s="251" t="s">
        <v>308</v>
      </c>
      <c r="B49" s="258" t="s">
        <v>300</v>
      </c>
      <c r="C49" s="250"/>
      <c r="D49" s="251" t="s">
        <v>90</v>
      </c>
      <c r="E49" s="256">
        <v>8</v>
      </c>
      <c r="F49" s="256"/>
      <c r="G49" s="250"/>
      <c r="H49" s="250"/>
      <c r="I49" s="250"/>
      <c r="J49" s="382">
        <f>SUM(E42:E49)</f>
        <v>62</v>
      </c>
      <c r="K49" s="85">
        <f>SUM(F42:F49)</f>
        <v>0</v>
      </c>
    </row>
    <row r="50" spans="1:16" x14ac:dyDescent="0.25">
      <c r="A50" s="254">
        <v>1.6</v>
      </c>
      <c r="B50" s="255" t="s">
        <v>233</v>
      </c>
      <c r="C50" s="255"/>
      <c r="D50" s="255"/>
      <c r="E50" s="255"/>
      <c r="F50" s="255"/>
      <c r="G50" s="255"/>
      <c r="H50" s="255"/>
      <c r="I50" s="250"/>
      <c r="J50" s="83"/>
    </row>
    <row r="51" spans="1:16" x14ac:dyDescent="0.25">
      <c r="A51" s="251" t="s">
        <v>360</v>
      </c>
      <c r="B51" s="258" t="s">
        <v>327</v>
      </c>
      <c r="C51" s="250"/>
      <c r="D51" s="251" t="s">
        <v>90</v>
      </c>
      <c r="E51" s="251">
        <v>1</v>
      </c>
      <c r="F51" s="251"/>
      <c r="G51" s="250"/>
      <c r="H51" s="250"/>
      <c r="I51" s="250"/>
      <c r="J51" s="8"/>
    </row>
    <row r="52" spans="1:16" x14ac:dyDescent="0.25">
      <c r="A52" s="251" t="s">
        <v>361</v>
      </c>
      <c r="B52" s="258" t="s">
        <v>328</v>
      </c>
      <c r="C52" s="250"/>
      <c r="D52" s="251" t="s">
        <v>90</v>
      </c>
      <c r="E52" s="251" t="s">
        <v>446</v>
      </c>
      <c r="F52" s="251"/>
      <c r="G52" s="250"/>
      <c r="H52" s="250"/>
      <c r="I52" s="250"/>
      <c r="J52" s="8"/>
    </row>
    <row r="53" spans="1:16" x14ac:dyDescent="0.25">
      <c r="A53" s="251" t="s">
        <v>362</v>
      </c>
      <c r="B53" s="258" t="s">
        <v>329</v>
      </c>
      <c r="C53" s="250"/>
      <c r="D53" s="251" t="s">
        <v>90</v>
      </c>
      <c r="E53" s="251" t="s">
        <v>446</v>
      </c>
      <c r="F53" s="251"/>
      <c r="G53" s="250"/>
      <c r="H53" s="250"/>
      <c r="I53" s="250"/>
      <c r="J53" s="8"/>
    </row>
    <row r="54" spans="1:16" x14ac:dyDescent="0.25">
      <c r="A54" s="251" t="s">
        <v>363</v>
      </c>
      <c r="B54" s="258" t="s">
        <v>330</v>
      </c>
      <c r="C54" s="250"/>
      <c r="D54" s="251" t="s">
        <v>90</v>
      </c>
      <c r="E54" s="251">
        <v>1</v>
      </c>
      <c r="F54" s="251"/>
      <c r="G54" s="250"/>
      <c r="H54" s="250"/>
      <c r="I54" s="250"/>
      <c r="J54" s="8"/>
    </row>
    <row r="55" spans="1:16" x14ac:dyDescent="0.25">
      <c r="A55" s="251" t="s">
        <v>580</v>
      </c>
      <c r="B55" s="258" t="s">
        <v>331</v>
      </c>
      <c r="C55" s="250"/>
      <c r="D55" s="251" t="s">
        <v>90</v>
      </c>
      <c r="E55" s="251" t="s">
        <v>446</v>
      </c>
      <c r="F55" s="251"/>
      <c r="G55" s="250"/>
      <c r="H55" s="250"/>
      <c r="I55" s="250"/>
      <c r="J55" s="8"/>
    </row>
    <row r="56" spans="1:16" x14ac:dyDescent="0.25">
      <c r="A56" s="251" t="s">
        <v>688</v>
      </c>
      <c r="B56" s="258" t="s">
        <v>234</v>
      </c>
      <c r="C56" s="250"/>
      <c r="D56" s="251" t="s">
        <v>90</v>
      </c>
      <c r="E56" s="251">
        <v>1</v>
      </c>
      <c r="F56" s="251"/>
      <c r="G56" s="250"/>
      <c r="H56" s="250"/>
      <c r="I56" s="250"/>
      <c r="J56" s="8"/>
    </row>
    <row r="57" spans="1:16" x14ac:dyDescent="0.25">
      <c r="A57" s="251" t="s">
        <v>689</v>
      </c>
      <c r="B57" s="258" t="s">
        <v>332</v>
      </c>
      <c r="C57" s="250"/>
      <c r="D57" s="251" t="s">
        <v>90</v>
      </c>
      <c r="E57" s="251">
        <v>1</v>
      </c>
      <c r="F57" s="251"/>
      <c r="G57" s="250"/>
      <c r="H57" s="250"/>
      <c r="I57" s="250"/>
      <c r="J57" s="8"/>
    </row>
    <row r="58" spans="1:16" x14ac:dyDescent="0.25">
      <c r="A58" s="251" t="s">
        <v>690</v>
      </c>
      <c r="B58" s="258" t="s">
        <v>333</v>
      </c>
      <c r="C58" s="250"/>
      <c r="D58" s="251" t="s">
        <v>90</v>
      </c>
      <c r="E58" s="251">
        <v>1</v>
      </c>
      <c r="F58" s="251"/>
      <c r="G58" s="250"/>
      <c r="H58" s="250"/>
      <c r="I58" s="250"/>
      <c r="J58" s="8"/>
    </row>
    <row r="59" spans="1:16" x14ac:dyDescent="0.25">
      <c r="A59" s="254">
        <v>1.7</v>
      </c>
      <c r="B59" s="255" t="s">
        <v>571</v>
      </c>
      <c r="C59" s="255"/>
      <c r="D59" s="255"/>
      <c r="E59" s="255"/>
      <c r="F59" s="255"/>
      <c r="G59" s="255"/>
      <c r="H59" s="255"/>
      <c r="I59" s="255"/>
      <c r="J59" s="383">
        <f>SUM(E51:E58)</f>
        <v>5</v>
      </c>
      <c r="K59" s="44"/>
      <c r="L59" t="s">
        <v>572</v>
      </c>
      <c r="M59">
        <f>SUM(J45+J77)</f>
        <v>3</v>
      </c>
      <c r="P59" s="189"/>
    </row>
    <row r="60" spans="1:16" x14ac:dyDescent="0.25">
      <c r="A60" s="251" t="s">
        <v>583</v>
      </c>
      <c r="B60" s="258" t="s">
        <v>573</v>
      </c>
      <c r="C60" s="259"/>
      <c r="D60" s="251" t="s">
        <v>90</v>
      </c>
      <c r="E60" s="251">
        <v>1</v>
      </c>
      <c r="F60" s="250"/>
      <c r="G60" s="250"/>
      <c r="H60" s="250"/>
      <c r="I60" s="250"/>
      <c r="J60" s="8"/>
      <c r="K60" s="8"/>
      <c r="L60" t="s">
        <v>574</v>
      </c>
      <c r="M60" s="40" t="e">
        <f>SUM(J52+#REF!+J59+J83+J90+J96)</f>
        <v>#REF!</v>
      </c>
      <c r="P60" s="189"/>
    </row>
    <row r="61" spans="1:16" x14ac:dyDescent="0.25">
      <c r="A61" s="251" t="s">
        <v>691</v>
      </c>
      <c r="B61" s="258" t="s">
        <v>628</v>
      </c>
      <c r="C61" s="251"/>
      <c r="D61" s="251" t="s">
        <v>90</v>
      </c>
      <c r="E61" s="251" t="s">
        <v>446</v>
      </c>
      <c r="F61" s="250"/>
      <c r="G61" s="250"/>
      <c r="H61" s="250"/>
      <c r="I61" s="262"/>
    </row>
    <row r="62" spans="1:16" x14ac:dyDescent="0.25">
      <c r="A62" s="251" t="s">
        <v>692</v>
      </c>
      <c r="B62" s="258" t="s">
        <v>629</v>
      </c>
      <c r="C62" s="251"/>
      <c r="D62" s="251" t="s">
        <v>90</v>
      </c>
      <c r="E62" s="251" t="s">
        <v>446</v>
      </c>
      <c r="F62" s="250"/>
      <c r="G62" s="250"/>
      <c r="H62" s="250"/>
      <c r="I62" s="262"/>
    </row>
    <row r="63" spans="1:16" x14ac:dyDescent="0.25">
      <c r="A63" s="251" t="s">
        <v>585</v>
      </c>
      <c r="B63" s="258" t="s">
        <v>630</v>
      </c>
      <c r="C63" s="251"/>
      <c r="D63" s="251" t="s">
        <v>90</v>
      </c>
      <c r="E63" s="251" t="s">
        <v>446</v>
      </c>
      <c r="F63" s="250"/>
      <c r="G63" s="250"/>
      <c r="H63" s="250"/>
      <c r="I63" s="262"/>
    </row>
    <row r="64" spans="1:16" x14ac:dyDescent="0.25">
      <c r="A64" s="251" t="s">
        <v>587</v>
      </c>
      <c r="B64" s="258" t="s">
        <v>575</v>
      </c>
      <c r="C64" s="259"/>
      <c r="D64" s="251" t="s">
        <v>90</v>
      </c>
      <c r="E64" s="251">
        <v>1</v>
      </c>
      <c r="F64" s="250"/>
      <c r="G64" s="250"/>
      <c r="H64" s="250"/>
      <c r="I64" s="250"/>
      <c r="J64" s="8"/>
      <c r="K64" s="8"/>
      <c r="P64" s="189"/>
    </row>
    <row r="65" spans="1:16" x14ac:dyDescent="0.25">
      <c r="A65" s="251" t="s">
        <v>693</v>
      </c>
      <c r="B65" s="258" t="s">
        <v>576</v>
      </c>
      <c r="C65" s="259"/>
      <c r="D65" s="251" t="s">
        <v>90</v>
      </c>
      <c r="E65" s="251">
        <v>1</v>
      </c>
      <c r="F65" s="250"/>
      <c r="G65" s="250"/>
      <c r="H65" s="250"/>
      <c r="I65" s="250"/>
      <c r="J65" s="8"/>
      <c r="K65" s="8"/>
      <c r="P65" s="189"/>
    </row>
    <row r="66" spans="1:16" x14ac:dyDescent="0.25">
      <c r="A66" s="254">
        <v>1.8</v>
      </c>
      <c r="B66" s="255" t="s">
        <v>577</v>
      </c>
      <c r="C66" s="255"/>
      <c r="D66" s="255"/>
      <c r="E66" s="255"/>
      <c r="F66" s="255"/>
      <c r="G66" s="255"/>
      <c r="H66" s="255"/>
      <c r="I66" s="255"/>
      <c r="J66" s="384">
        <f>SUM(E60:E65)</f>
        <v>3</v>
      </c>
      <c r="K66" s="44"/>
      <c r="P66" s="189"/>
    </row>
    <row r="67" spans="1:16" x14ac:dyDescent="0.25">
      <c r="A67" s="251" t="s">
        <v>590</v>
      </c>
      <c r="B67" s="249" t="s">
        <v>578</v>
      </c>
      <c r="C67" s="250"/>
      <c r="D67" s="251" t="s">
        <v>90</v>
      </c>
      <c r="E67" s="251">
        <v>1</v>
      </c>
      <c r="F67" s="250"/>
      <c r="G67" s="250"/>
      <c r="H67" s="250"/>
      <c r="I67" s="250"/>
      <c r="J67" s="8"/>
      <c r="K67" s="8"/>
      <c r="P67" s="189"/>
    </row>
    <row r="68" spans="1:16" x14ac:dyDescent="0.25">
      <c r="A68" s="251" t="s">
        <v>694</v>
      </c>
      <c r="B68" s="249" t="s">
        <v>631</v>
      </c>
      <c r="C68" s="251"/>
      <c r="D68" s="251" t="s">
        <v>90</v>
      </c>
      <c r="E68" s="251" t="s">
        <v>446</v>
      </c>
      <c r="F68" s="250"/>
      <c r="G68" s="250"/>
      <c r="H68" s="250"/>
      <c r="I68" s="262"/>
    </row>
    <row r="69" spans="1:16" x14ac:dyDescent="0.25">
      <c r="A69" s="251" t="s">
        <v>695</v>
      </c>
      <c r="B69" s="249" t="s">
        <v>632</v>
      </c>
      <c r="C69" s="251"/>
      <c r="D69" s="251" t="s">
        <v>90</v>
      </c>
      <c r="E69" s="251" t="s">
        <v>446</v>
      </c>
      <c r="F69" s="250"/>
      <c r="G69" s="250"/>
      <c r="H69" s="250"/>
      <c r="I69" s="262"/>
    </row>
    <row r="70" spans="1:16" x14ac:dyDescent="0.25">
      <c r="A70" s="251" t="s">
        <v>696</v>
      </c>
      <c r="B70" s="249" t="s">
        <v>579</v>
      </c>
      <c r="C70" s="250"/>
      <c r="D70" s="251" t="s">
        <v>90</v>
      </c>
      <c r="E70" s="251">
        <v>1</v>
      </c>
      <c r="F70" s="250"/>
      <c r="G70" s="250"/>
      <c r="H70" s="250"/>
      <c r="I70" s="250"/>
      <c r="J70" s="8"/>
      <c r="K70" s="8"/>
      <c r="P70" s="189"/>
    </row>
    <row r="71" spans="1:16" x14ac:dyDescent="0.25">
      <c r="A71" s="251" t="s">
        <v>592</v>
      </c>
      <c r="B71" s="249" t="s">
        <v>581</v>
      </c>
      <c r="C71" s="250"/>
      <c r="D71" s="251" t="s">
        <v>90</v>
      </c>
      <c r="E71" s="251">
        <v>1</v>
      </c>
      <c r="F71" s="250"/>
      <c r="G71" s="250"/>
      <c r="H71" s="250"/>
      <c r="I71" s="250"/>
      <c r="J71" s="8"/>
      <c r="K71" s="8"/>
      <c r="P71" s="189"/>
    </row>
    <row r="72" spans="1:16" x14ac:dyDescent="0.25">
      <c r="A72" s="251" t="s">
        <v>594</v>
      </c>
      <c r="B72" s="249" t="s">
        <v>633</v>
      </c>
      <c r="C72" s="251"/>
      <c r="D72" s="251" t="s">
        <v>90</v>
      </c>
      <c r="E72" s="251" t="s">
        <v>446</v>
      </c>
      <c r="F72" s="250"/>
      <c r="G72" s="250"/>
      <c r="H72" s="250"/>
      <c r="I72" s="262"/>
    </row>
    <row r="73" spans="1:16" x14ac:dyDescent="0.25">
      <c r="A73" s="251" t="s">
        <v>697</v>
      </c>
      <c r="B73" s="249" t="s">
        <v>634</v>
      </c>
      <c r="C73" s="251"/>
      <c r="D73" s="251" t="s">
        <v>90</v>
      </c>
      <c r="E73" s="251" t="s">
        <v>446</v>
      </c>
      <c r="F73" s="250"/>
      <c r="G73" s="250"/>
      <c r="H73" s="250"/>
      <c r="I73" s="262"/>
    </row>
    <row r="74" spans="1:16" x14ac:dyDescent="0.25">
      <c r="A74" s="251" t="s">
        <v>698</v>
      </c>
      <c r="B74" s="249" t="s">
        <v>635</v>
      </c>
      <c r="C74" s="251"/>
      <c r="D74" s="251" t="s">
        <v>90</v>
      </c>
      <c r="E74" s="251" t="s">
        <v>446</v>
      </c>
      <c r="F74" s="250"/>
      <c r="G74" s="250"/>
      <c r="H74" s="250"/>
      <c r="I74" s="262"/>
    </row>
    <row r="75" spans="1:16" x14ac:dyDescent="0.25">
      <c r="A75" s="251" t="s">
        <v>699</v>
      </c>
      <c r="B75" s="249" t="s">
        <v>637</v>
      </c>
      <c r="C75" s="251"/>
      <c r="D75" s="251" t="s">
        <v>90</v>
      </c>
      <c r="E75" s="251" t="s">
        <v>446</v>
      </c>
      <c r="F75" s="250"/>
      <c r="G75" s="250"/>
      <c r="H75" s="250"/>
      <c r="I75" s="262"/>
    </row>
    <row r="76" spans="1:16" x14ac:dyDescent="0.25">
      <c r="A76" s="251" t="s">
        <v>700</v>
      </c>
      <c r="B76" s="249" t="s">
        <v>639</v>
      </c>
      <c r="C76" s="251"/>
      <c r="D76" s="251" t="s">
        <v>90</v>
      </c>
      <c r="E76" s="251" t="s">
        <v>446</v>
      </c>
      <c r="F76" s="250"/>
      <c r="G76" s="250"/>
      <c r="H76" s="250"/>
      <c r="I76" s="262"/>
    </row>
    <row r="77" spans="1:16" x14ac:dyDescent="0.25">
      <c r="A77" s="254">
        <v>1.9</v>
      </c>
      <c r="B77" s="252" t="s">
        <v>582</v>
      </c>
      <c r="C77" s="250"/>
      <c r="D77" s="251"/>
      <c r="E77" s="251" t="s">
        <v>326</v>
      </c>
      <c r="F77" s="250"/>
      <c r="G77" s="250"/>
      <c r="H77" s="250"/>
      <c r="I77" s="250"/>
      <c r="J77" s="385">
        <f>SUM(E67:E71)</f>
        <v>3</v>
      </c>
      <c r="K77" s="8"/>
      <c r="P77" s="189"/>
    </row>
    <row r="78" spans="1:16" x14ac:dyDescent="0.25">
      <c r="A78" s="251" t="s">
        <v>597</v>
      </c>
      <c r="B78" s="249" t="s">
        <v>584</v>
      </c>
      <c r="C78" s="250"/>
      <c r="D78" s="251" t="s">
        <v>90</v>
      </c>
      <c r="E78" s="251">
        <v>1</v>
      </c>
      <c r="F78" s="250"/>
      <c r="G78" s="250"/>
      <c r="H78" s="250"/>
      <c r="I78" s="250"/>
      <c r="J78" s="8"/>
      <c r="K78" s="8"/>
      <c r="P78" s="189"/>
    </row>
    <row r="79" spans="1:16" x14ac:dyDescent="0.25">
      <c r="A79" s="251" t="s">
        <v>701</v>
      </c>
      <c r="B79" s="249" t="s">
        <v>641</v>
      </c>
      <c r="C79" s="251"/>
      <c r="D79" s="251" t="s">
        <v>90</v>
      </c>
      <c r="E79" s="251" t="s">
        <v>446</v>
      </c>
      <c r="F79" s="250"/>
      <c r="G79" s="250"/>
      <c r="H79" s="250"/>
      <c r="I79" s="262"/>
    </row>
    <row r="80" spans="1:16" x14ac:dyDescent="0.25">
      <c r="A80" s="251" t="s">
        <v>702</v>
      </c>
      <c r="B80" s="249" t="s">
        <v>643</v>
      </c>
      <c r="C80" s="251"/>
      <c r="D80" s="251" t="s">
        <v>90</v>
      </c>
      <c r="E80" s="251" t="s">
        <v>446</v>
      </c>
      <c r="F80" s="250"/>
      <c r="G80" s="250"/>
      <c r="H80" s="250"/>
      <c r="I80" s="262"/>
    </row>
    <row r="81" spans="1:16" x14ac:dyDescent="0.25">
      <c r="A81" s="251" t="s">
        <v>703</v>
      </c>
      <c r="B81" s="249" t="s">
        <v>586</v>
      </c>
      <c r="C81" s="250"/>
      <c r="D81" s="251" t="s">
        <v>90</v>
      </c>
      <c r="E81" s="251">
        <v>1</v>
      </c>
      <c r="F81" s="250"/>
      <c r="G81" s="250"/>
      <c r="H81" s="250"/>
      <c r="I81" s="250"/>
      <c r="J81" s="8"/>
      <c r="K81" s="8"/>
      <c r="P81" s="189"/>
    </row>
    <row r="82" spans="1:16" x14ac:dyDescent="0.25">
      <c r="A82" s="251" t="s">
        <v>599</v>
      </c>
      <c r="B82" s="249" t="s">
        <v>588</v>
      </c>
      <c r="C82" s="250"/>
      <c r="D82" s="251" t="s">
        <v>90</v>
      </c>
      <c r="E82" s="251">
        <v>1</v>
      </c>
      <c r="F82" s="250"/>
      <c r="G82" s="250"/>
      <c r="H82" s="250"/>
      <c r="I82" s="250"/>
      <c r="J82" s="8"/>
      <c r="K82" s="8"/>
      <c r="P82" s="189"/>
    </row>
    <row r="83" spans="1:16" x14ac:dyDescent="0.25">
      <c r="A83" s="261" t="s">
        <v>704</v>
      </c>
      <c r="B83" s="255" t="s">
        <v>589</v>
      </c>
      <c r="C83" s="255"/>
      <c r="D83" s="255"/>
      <c r="E83" s="255"/>
      <c r="F83" s="255"/>
      <c r="G83" s="255"/>
      <c r="H83" s="255"/>
      <c r="I83" s="255"/>
      <c r="J83" s="384">
        <f>SUM(E78:E82)</f>
        <v>3</v>
      </c>
      <c r="K83" s="44"/>
      <c r="P83" s="189"/>
    </row>
    <row r="84" spans="1:16" x14ac:dyDescent="0.25">
      <c r="A84" s="251" t="s">
        <v>705</v>
      </c>
      <c r="B84" s="249" t="s">
        <v>591</v>
      </c>
      <c r="C84" s="250"/>
      <c r="D84" s="251" t="s">
        <v>90</v>
      </c>
      <c r="E84" s="251">
        <v>1</v>
      </c>
      <c r="F84" s="250"/>
      <c r="G84" s="250"/>
      <c r="H84" s="250"/>
      <c r="I84" s="250"/>
      <c r="J84" s="8"/>
      <c r="K84" s="8"/>
      <c r="P84" s="189"/>
    </row>
    <row r="85" spans="1:16" x14ac:dyDescent="0.25">
      <c r="A85" s="251" t="s">
        <v>706</v>
      </c>
      <c r="B85" s="258" t="s">
        <v>645</v>
      </c>
      <c r="C85" s="251"/>
      <c r="D85" s="251" t="s">
        <v>90</v>
      </c>
      <c r="E85" s="251" t="s">
        <v>446</v>
      </c>
      <c r="F85" s="250"/>
      <c r="G85" s="250"/>
      <c r="H85" s="250"/>
      <c r="I85" s="262"/>
    </row>
    <row r="86" spans="1:16" x14ac:dyDescent="0.25">
      <c r="A86" s="251" t="s">
        <v>707</v>
      </c>
      <c r="B86" s="258" t="s">
        <v>647</v>
      </c>
      <c r="C86" s="251"/>
      <c r="D86" s="251" t="s">
        <v>90</v>
      </c>
      <c r="E86" s="251" t="s">
        <v>446</v>
      </c>
      <c r="F86" s="250"/>
      <c r="G86" s="250"/>
      <c r="H86" s="250"/>
      <c r="I86" s="262"/>
    </row>
    <row r="87" spans="1:16" x14ac:dyDescent="0.25">
      <c r="A87" s="251" t="s">
        <v>708</v>
      </c>
      <c r="B87" s="258" t="s">
        <v>654</v>
      </c>
      <c r="C87" s="250"/>
      <c r="D87" s="251" t="s">
        <v>90</v>
      </c>
      <c r="E87" s="251" t="s">
        <v>446</v>
      </c>
      <c r="F87" s="250"/>
      <c r="G87" s="250"/>
      <c r="H87" s="250"/>
      <c r="I87" s="250"/>
      <c r="J87" s="8"/>
      <c r="K87" s="8"/>
      <c r="P87" s="189"/>
    </row>
    <row r="88" spans="1:16" x14ac:dyDescent="0.25">
      <c r="A88" s="251" t="s">
        <v>709</v>
      </c>
      <c r="B88" s="258" t="s">
        <v>593</v>
      </c>
      <c r="C88" s="250"/>
      <c r="D88" s="251" t="s">
        <v>90</v>
      </c>
      <c r="E88" s="251">
        <v>1</v>
      </c>
      <c r="F88" s="250"/>
      <c r="G88" s="250"/>
      <c r="H88" s="250"/>
      <c r="I88" s="250"/>
      <c r="J88" s="8"/>
      <c r="K88" s="8"/>
      <c r="P88" s="189"/>
    </row>
    <row r="89" spans="1:16" x14ac:dyDescent="0.25">
      <c r="A89" s="251" t="s">
        <v>710</v>
      </c>
      <c r="B89" s="258" t="s">
        <v>595</v>
      </c>
      <c r="C89" s="250"/>
      <c r="D89" s="251" t="s">
        <v>90</v>
      </c>
      <c r="E89" s="251">
        <v>1</v>
      </c>
      <c r="F89" s="250"/>
      <c r="G89" s="250"/>
      <c r="H89" s="250"/>
      <c r="I89" s="250"/>
      <c r="J89" s="8"/>
      <c r="K89" s="8"/>
      <c r="P89" s="189"/>
    </row>
    <row r="90" spans="1:16" x14ac:dyDescent="0.25">
      <c r="A90" s="261" t="s">
        <v>711</v>
      </c>
      <c r="B90" s="255" t="s">
        <v>596</v>
      </c>
      <c r="C90" s="255"/>
      <c r="D90" s="255"/>
      <c r="E90" s="255"/>
      <c r="F90" s="255"/>
      <c r="G90" s="255"/>
      <c r="H90" s="255"/>
      <c r="I90" s="255"/>
      <c r="J90" s="384">
        <f>SUM(E84:E89)</f>
        <v>3</v>
      </c>
      <c r="K90" s="44"/>
      <c r="P90" s="189"/>
    </row>
    <row r="91" spans="1:16" ht="15" customHeight="1" x14ac:dyDescent="0.25">
      <c r="A91" s="251" t="s">
        <v>712</v>
      </c>
      <c r="B91" s="249" t="s">
        <v>598</v>
      </c>
      <c r="C91" s="255"/>
      <c r="D91" s="251" t="s">
        <v>90</v>
      </c>
      <c r="E91" s="251">
        <v>1</v>
      </c>
      <c r="F91" s="255"/>
      <c r="G91" s="255"/>
      <c r="H91" s="255"/>
      <c r="I91" s="255"/>
      <c r="J91" s="191"/>
      <c r="K91" s="44"/>
      <c r="P91" s="189"/>
    </row>
    <row r="92" spans="1:16" x14ac:dyDescent="0.25">
      <c r="A92" s="251" t="s">
        <v>713</v>
      </c>
      <c r="B92" s="258" t="s">
        <v>649</v>
      </c>
      <c r="C92" s="251"/>
      <c r="D92" s="251" t="s">
        <v>90</v>
      </c>
      <c r="E92" s="251" t="s">
        <v>446</v>
      </c>
      <c r="F92" s="250"/>
      <c r="G92" s="250"/>
      <c r="H92" s="250"/>
      <c r="I92" s="262"/>
    </row>
    <row r="93" spans="1:16" x14ac:dyDescent="0.25">
      <c r="A93" s="251" t="s">
        <v>714</v>
      </c>
      <c r="B93" s="258" t="s">
        <v>651</v>
      </c>
      <c r="C93" s="251"/>
      <c r="D93" s="251" t="s">
        <v>90</v>
      </c>
      <c r="E93" s="251" t="s">
        <v>446</v>
      </c>
      <c r="F93" s="250"/>
      <c r="G93" s="250"/>
      <c r="H93" s="250"/>
      <c r="I93" s="262"/>
    </row>
    <row r="94" spans="1:16" x14ac:dyDescent="0.25">
      <c r="A94" s="251" t="s">
        <v>715</v>
      </c>
      <c r="B94" s="258" t="s">
        <v>653</v>
      </c>
      <c r="C94" s="251"/>
      <c r="D94" s="251" t="s">
        <v>90</v>
      </c>
      <c r="E94" s="251" t="s">
        <v>446</v>
      </c>
      <c r="F94" s="250"/>
      <c r="G94" s="250"/>
      <c r="H94" s="250"/>
      <c r="I94" s="262"/>
    </row>
    <row r="95" spans="1:16" x14ac:dyDescent="0.25">
      <c r="A95" s="328" t="s">
        <v>716</v>
      </c>
      <c r="B95" s="258" t="s">
        <v>600</v>
      </c>
      <c r="C95" s="250"/>
      <c r="D95" s="251" t="s">
        <v>90</v>
      </c>
      <c r="E95" s="251">
        <v>1</v>
      </c>
      <c r="F95" s="250"/>
      <c r="G95" s="250"/>
      <c r="H95" s="250"/>
      <c r="I95" s="250"/>
      <c r="J95" s="8"/>
      <c r="K95" s="8"/>
      <c r="P95" s="189"/>
    </row>
    <row r="96" spans="1:16" x14ac:dyDescent="0.25">
      <c r="A96" s="328" t="s">
        <v>717</v>
      </c>
      <c r="B96" s="258" t="s">
        <v>601</v>
      </c>
      <c r="C96" s="262"/>
      <c r="D96" s="251" t="s">
        <v>90</v>
      </c>
      <c r="E96" s="251">
        <v>1</v>
      </c>
      <c r="F96" s="250"/>
      <c r="G96" s="250"/>
      <c r="H96" s="250"/>
      <c r="I96" s="250"/>
      <c r="J96" s="385">
        <f>SUM(E91:E96)</f>
        <v>3</v>
      </c>
      <c r="K96" s="8"/>
      <c r="P96" s="189"/>
    </row>
    <row r="97" spans="1:16" x14ac:dyDescent="0.25">
      <c r="A97" s="261" t="s">
        <v>729</v>
      </c>
      <c r="B97" s="255" t="s">
        <v>933</v>
      </c>
      <c r="C97" s="255"/>
      <c r="D97" s="255"/>
      <c r="E97" s="255"/>
      <c r="F97" s="255"/>
      <c r="G97" s="255"/>
      <c r="H97" s="255"/>
      <c r="I97" s="255"/>
      <c r="J97" s="191">
        <f>SUM(E98:E99)</f>
        <v>2</v>
      </c>
      <c r="K97" s="44"/>
      <c r="P97" s="189"/>
    </row>
    <row r="98" spans="1:16" ht="15" customHeight="1" x14ac:dyDescent="0.25">
      <c r="A98" s="380" t="s">
        <v>730</v>
      </c>
      <c r="B98" s="249" t="s">
        <v>934</v>
      </c>
      <c r="C98" s="255"/>
      <c r="D98" s="380" t="s">
        <v>90</v>
      </c>
      <c r="E98" s="380">
        <v>1</v>
      </c>
      <c r="F98" s="255"/>
      <c r="G98" s="255"/>
      <c r="H98" s="255"/>
      <c r="I98" s="255"/>
      <c r="J98" s="191"/>
      <c r="K98" s="44"/>
      <c r="P98" s="189"/>
    </row>
    <row r="99" spans="1:16" x14ac:dyDescent="0.25">
      <c r="A99" s="380" t="s">
        <v>872</v>
      </c>
      <c r="B99" s="258" t="s">
        <v>935</v>
      </c>
      <c r="C99" s="380"/>
      <c r="D99" s="380" t="s">
        <v>90</v>
      </c>
      <c r="E99" s="380">
        <v>1</v>
      </c>
      <c r="F99" s="250"/>
      <c r="G99" s="250"/>
      <c r="H99" s="250"/>
      <c r="I99" s="262"/>
    </row>
    <row r="100" spans="1:16" x14ac:dyDescent="0.25">
      <c r="A100" s="262"/>
      <c r="B100" s="263" t="s">
        <v>364</v>
      </c>
      <c r="C100" s="262"/>
      <c r="D100" s="264"/>
      <c r="E100" s="251"/>
      <c r="F100" s="328"/>
      <c r="G100" s="250"/>
      <c r="H100" s="250"/>
      <c r="I100" s="250"/>
      <c r="J100" s="86"/>
      <c r="K100" s="86">
        <f>SUM(F51:F58)</f>
        <v>0</v>
      </c>
    </row>
    <row r="101" spans="1:16" x14ac:dyDescent="0.25">
      <c r="A101" s="261" t="s">
        <v>731</v>
      </c>
      <c r="B101" s="265" t="s">
        <v>365</v>
      </c>
      <c r="C101" s="251"/>
      <c r="D101" s="251"/>
      <c r="E101" s="251"/>
      <c r="F101" s="251"/>
      <c r="G101" s="250"/>
      <c r="H101" s="250"/>
      <c r="I101" s="250"/>
      <c r="J101" s="8"/>
    </row>
    <row r="102" spans="1:16" x14ac:dyDescent="0.25">
      <c r="A102" s="328" t="s">
        <v>732</v>
      </c>
      <c r="B102" s="258" t="s">
        <v>366</v>
      </c>
      <c r="C102" s="262"/>
      <c r="D102" s="251" t="s">
        <v>90</v>
      </c>
      <c r="E102" s="251">
        <v>2</v>
      </c>
      <c r="F102" s="251"/>
      <c r="G102" s="250"/>
      <c r="H102" s="250"/>
      <c r="I102" s="250"/>
      <c r="J102" s="8"/>
    </row>
    <row r="103" spans="1:16" x14ac:dyDescent="0.25">
      <c r="A103" s="251" t="s">
        <v>930</v>
      </c>
      <c r="B103" s="258" t="s">
        <v>854</v>
      </c>
      <c r="C103" s="262"/>
      <c r="D103" s="251" t="s">
        <v>90</v>
      </c>
      <c r="E103" s="251">
        <v>1</v>
      </c>
      <c r="F103" s="251"/>
      <c r="G103" s="250"/>
      <c r="H103" s="250"/>
      <c r="I103" s="250"/>
      <c r="J103" s="8"/>
    </row>
    <row r="104" spans="1:16" x14ac:dyDescent="0.25">
      <c r="A104" s="261" t="s">
        <v>733</v>
      </c>
      <c r="B104" s="265" t="s">
        <v>367</v>
      </c>
      <c r="C104" s="262"/>
      <c r="D104" s="251"/>
      <c r="E104" s="251"/>
      <c r="F104" s="251"/>
      <c r="G104" s="250"/>
      <c r="H104" s="250"/>
      <c r="I104" s="250"/>
      <c r="J104" s="8"/>
    </row>
    <row r="105" spans="1:16" x14ac:dyDescent="0.25">
      <c r="A105" s="251" t="s">
        <v>931</v>
      </c>
      <c r="B105" s="258" t="s">
        <v>368</v>
      </c>
      <c r="C105" s="262"/>
      <c r="D105" s="251" t="s">
        <v>90</v>
      </c>
      <c r="E105" s="251">
        <v>3</v>
      </c>
      <c r="F105" s="251"/>
      <c r="G105" s="250"/>
      <c r="H105" s="250"/>
      <c r="I105" s="250"/>
      <c r="J105" s="86">
        <f>SUM(E102:E105)</f>
        <v>6</v>
      </c>
      <c r="K105" s="86">
        <f>SUM(F102:F105)</f>
        <v>0</v>
      </c>
    </row>
    <row r="106" spans="1:16" ht="24" x14ac:dyDescent="0.25">
      <c r="A106" s="261" t="s">
        <v>914</v>
      </c>
      <c r="B106" s="259" t="s">
        <v>309</v>
      </c>
      <c r="C106" s="259"/>
      <c r="D106" s="251" t="s">
        <v>39</v>
      </c>
      <c r="E106" s="251">
        <v>3</v>
      </c>
      <c r="F106" s="251"/>
      <c r="G106" s="250"/>
      <c r="H106" s="250"/>
      <c r="I106" s="250"/>
      <c r="J106" s="8"/>
    </row>
    <row r="107" spans="1:16" ht="24" x14ac:dyDescent="0.25">
      <c r="A107" s="261" t="s">
        <v>932</v>
      </c>
      <c r="B107" s="259" t="s">
        <v>915</v>
      </c>
      <c r="C107" s="259"/>
      <c r="D107" s="370" t="s">
        <v>39</v>
      </c>
      <c r="E107" s="370">
        <v>4</v>
      </c>
      <c r="F107" s="370"/>
      <c r="G107" s="250"/>
      <c r="H107" s="250"/>
      <c r="I107" s="250"/>
      <c r="J107" s="8"/>
    </row>
    <row r="108" spans="1:16" x14ac:dyDescent="0.25">
      <c r="A108" s="254">
        <v>1.17</v>
      </c>
      <c r="B108" s="258" t="s">
        <v>902</v>
      </c>
      <c r="C108" s="250"/>
      <c r="D108" s="251"/>
      <c r="E108" s="251"/>
      <c r="F108" s="250"/>
      <c r="G108" s="250"/>
      <c r="H108" s="250"/>
      <c r="I108" s="250"/>
      <c r="J108" s="8"/>
    </row>
    <row r="109" spans="1:16" x14ac:dyDescent="0.25">
      <c r="A109" s="266" t="s">
        <v>95</v>
      </c>
      <c r="B109" s="258" t="s">
        <v>249</v>
      </c>
      <c r="C109" s="250"/>
      <c r="D109" s="251" t="s">
        <v>251</v>
      </c>
      <c r="E109" s="251">
        <v>30</v>
      </c>
      <c r="F109" s="250"/>
      <c r="G109" s="250"/>
      <c r="H109" s="250"/>
      <c r="I109" s="250"/>
      <c r="J109" s="8"/>
    </row>
    <row r="110" spans="1:16" x14ac:dyDescent="0.25">
      <c r="A110" s="266" t="s">
        <v>97</v>
      </c>
      <c r="B110" s="258" t="s">
        <v>250</v>
      </c>
      <c r="C110" s="250"/>
      <c r="D110" s="251" t="s">
        <v>251</v>
      </c>
      <c r="E110" s="251">
        <v>30</v>
      </c>
      <c r="F110" s="250"/>
      <c r="G110" s="250"/>
      <c r="H110" s="250"/>
      <c r="I110" s="250"/>
      <c r="J110" s="8"/>
    </row>
    <row r="111" spans="1:16" ht="20.100000000000001" customHeight="1" x14ac:dyDescent="0.25">
      <c r="A111" s="254">
        <v>2</v>
      </c>
      <c r="B111" s="412" t="s">
        <v>40</v>
      </c>
      <c r="C111" s="413"/>
      <c r="D111" s="413"/>
      <c r="E111" s="414"/>
      <c r="F111" s="255"/>
      <c r="G111" s="255"/>
      <c r="H111" s="255"/>
      <c r="I111" s="255"/>
      <c r="J111" s="45"/>
    </row>
    <row r="112" spans="1:16" x14ac:dyDescent="0.25">
      <c r="A112" s="254">
        <v>2.1</v>
      </c>
      <c r="B112" s="254" t="s">
        <v>202</v>
      </c>
      <c r="C112" s="254"/>
      <c r="D112" s="254"/>
      <c r="E112" s="255"/>
      <c r="F112" s="255"/>
      <c r="G112" s="255"/>
      <c r="H112" s="255"/>
      <c r="I112" s="255"/>
      <c r="J112" s="45"/>
    </row>
    <row r="113" spans="1:10" ht="25.5" x14ac:dyDescent="0.25">
      <c r="A113" s="251" t="s">
        <v>65</v>
      </c>
      <c r="B113" s="258" t="s">
        <v>422</v>
      </c>
      <c r="C113" s="250"/>
      <c r="D113" s="251" t="s">
        <v>554</v>
      </c>
      <c r="E113" s="251">
        <v>109</v>
      </c>
      <c r="F113" s="250"/>
      <c r="G113" s="250"/>
      <c r="H113" s="250"/>
      <c r="I113" s="250"/>
      <c r="J113" s="8"/>
    </row>
    <row r="114" spans="1:10" ht="36" x14ac:dyDescent="0.25">
      <c r="A114" s="251" t="s">
        <v>66</v>
      </c>
      <c r="B114" s="258" t="s">
        <v>625</v>
      </c>
      <c r="C114" s="250"/>
      <c r="D114" s="251" t="s">
        <v>554</v>
      </c>
      <c r="E114" s="251">
        <v>109</v>
      </c>
      <c r="F114" s="250"/>
      <c r="G114" s="250"/>
      <c r="H114" s="250"/>
      <c r="I114" s="250"/>
      <c r="J114" s="8"/>
    </row>
    <row r="115" spans="1:10" x14ac:dyDescent="0.25">
      <c r="A115" s="254">
        <v>2.2000000000000002</v>
      </c>
      <c r="B115" s="254" t="s">
        <v>369</v>
      </c>
      <c r="C115" s="250"/>
      <c r="D115" s="251"/>
      <c r="E115" s="251"/>
      <c r="F115" s="250"/>
      <c r="G115" s="250"/>
      <c r="H115" s="250"/>
      <c r="I115" s="250"/>
      <c r="J115" s="8"/>
    </row>
    <row r="116" spans="1:10" ht="25.5" x14ac:dyDescent="0.25">
      <c r="A116" s="251" t="s">
        <v>110</v>
      </c>
      <c r="B116" s="258" t="s">
        <v>564</v>
      </c>
      <c r="C116" s="250"/>
      <c r="D116" s="251" t="s">
        <v>554</v>
      </c>
      <c r="E116" s="251">
        <v>0.49</v>
      </c>
      <c r="F116" s="250"/>
      <c r="G116" s="250"/>
      <c r="H116" s="250"/>
      <c r="I116" s="250"/>
      <c r="J116" s="8"/>
    </row>
    <row r="117" spans="1:10" ht="36" x14ac:dyDescent="0.25">
      <c r="A117" s="251" t="s">
        <v>111</v>
      </c>
      <c r="B117" s="258" t="s">
        <v>627</v>
      </c>
      <c r="C117" s="250"/>
      <c r="D117" s="251" t="s">
        <v>554</v>
      </c>
      <c r="E117" s="251">
        <v>0.49</v>
      </c>
      <c r="F117" s="250"/>
      <c r="G117" s="250"/>
      <c r="H117" s="250"/>
      <c r="I117" s="250"/>
      <c r="J117" s="8"/>
    </row>
    <row r="118" spans="1:10" x14ac:dyDescent="0.25">
      <c r="A118" s="254">
        <v>3</v>
      </c>
      <c r="B118" s="412" t="s">
        <v>342</v>
      </c>
      <c r="C118" s="413"/>
      <c r="D118" s="413"/>
      <c r="E118" s="413"/>
      <c r="F118" s="413"/>
      <c r="G118" s="414"/>
      <c r="H118" s="255"/>
      <c r="I118" s="255"/>
      <c r="J118" s="45"/>
    </row>
    <row r="119" spans="1:10" x14ac:dyDescent="0.25">
      <c r="A119" s="254">
        <v>3.1</v>
      </c>
      <c r="B119" s="267" t="s">
        <v>376</v>
      </c>
      <c r="C119" s="268"/>
      <c r="D119" s="268"/>
      <c r="E119" s="268"/>
      <c r="F119" s="268"/>
      <c r="G119" s="269"/>
      <c r="H119" s="255"/>
      <c r="I119" s="255"/>
      <c r="J119" s="45"/>
    </row>
    <row r="120" spans="1:10" ht="24" x14ac:dyDescent="0.25">
      <c r="A120" s="421" t="s">
        <v>85</v>
      </c>
      <c r="B120" s="258" t="s">
        <v>903</v>
      </c>
      <c r="C120" s="250"/>
      <c r="D120" s="251" t="s">
        <v>41</v>
      </c>
      <c r="E120" s="270">
        <f>(J20+J66)*6</f>
        <v>1086</v>
      </c>
      <c r="F120" s="250"/>
      <c r="G120" s="250"/>
      <c r="H120" s="250"/>
      <c r="I120" s="250"/>
      <c r="J120" s="8"/>
    </row>
    <row r="121" spans="1:10" x14ac:dyDescent="0.25">
      <c r="A121" s="422"/>
      <c r="B121" s="258" t="s">
        <v>238</v>
      </c>
      <c r="C121" s="250"/>
      <c r="D121" s="251" t="s">
        <v>41</v>
      </c>
      <c r="E121" s="270">
        <f>E120</f>
        <v>1086</v>
      </c>
      <c r="F121" s="250"/>
      <c r="G121" s="250"/>
      <c r="H121" s="250"/>
      <c r="I121" s="250"/>
      <c r="J121" s="8"/>
    </row>
    <row r="122" spans="1:10" ht="24" x14ac:dyDescent="0.25">
      <c r="A122" s="421" t="s">
        <v>84</v>
      </c>
      <c r="B122" s="258" t="s">
        <v>904</v>
      </c>
      <c r="C122" s="250"/>
      <c r="D122" s="251" t="s">
        <v>41</v>
      </c>
      <c r="E122" s="270">
        <f>(J10+J32+J77)*6</f>
        <v>222</v>
      </c>
      <c r="F122" s="250"/>
      <c r="G122" s="250"/>
      <c r="H122" s="250"/>
      <c r="I122" s="250"/>
      <c r="J122" s="8"/>
    </row>
    <row r="123" spans="1:10" ht="24" x14ac:dyDescent="0.25">
      <c r="A123" s="422"/>
      <c r="B123" s="258" t="s">
        <v>240</v>
      </c>
      <c r="C123" s="250"/>
      <c r="D123" s="251" t="s">
        <v>41</v>
      </c>
      <c r="E123" s="270">
        <f>E122</f>
        <v>222</v>
      </c>
      <c r="F123" s="250"/>
      <c r="G123" s="250"/>
      <c r="H123" s="250"/>
      <c r="I123" s="250"/>
      <c r="J123" s="8"/>
    </row>
    <row r="124" spans="1:10" ht="24" x14ac:dyDescent="0.25">
      <c r="A124" s="421" t="s">
        <v>86</v>
      </c>
      <c r="B124" s="258" t="s">
        <v>905</v>
      </c>
      <c r="C124" s="250"/>
      <c r="D124" s="251" t="s">
        <v>41</v>
      </c>
      <c r="E124" s="256">
        <f>(J40+J49+J83+J90+J96+J97)*12</f>
        <v>1332</v>
      </c>
      <c r="F124" s="250"/>
      <c r="G124" s="250"/>
      <c r="H124" s="250"/>
      <c r="I124" s="250"/>
      <c r="J124" s="8"/>
    </row>
    <row r="125" spans="1:10" x14ac:dyDescent="0.25">
      <c r="A125" s="422"/>
      <c r="B125" s="258" t="s">
        <v>880</v>
      </c>
      <c r="C125" s="250"/>
      <c r="D125" s="251" t="s">
        <v>41</v>
      </c>
      <c r="E125" s="256">
        <f>E124</f>
        <v>1332</v>
      </c>
      <c r="F125" s="250"/>
      <c r="G125" s="250"/>
      <c r="H125" s="250"/>
      <c r="I125" s="250"/>
      <c r="J125" s="8"/>
    </row>
    <row r="126" spans="1:10" ht="24" x14ac:dyDescent="0.25">
      <c r="A126" s="421" t="s">
        <v>87</v>
      </c>
      <c r="B126" s="258" t="s">
        <v>906</v>
      </c>
      <c r="C126" s="250"/>
      <c r="D126" s="251" t="s">
        <v>41</v>
      </c>
      <c r="E126" s="256">
        <f>(J40+J49+J100+J83+J90+J96+J97+J97)*3</f>
        <v>339</v>
      </c>
      <c r="F126" s="250"/>
      <c r="G126" s="250"/>
      <c r="H126" s="250"/>
      <c r="I126" s="250"/>
      <c r="J126" s="8"/>
    </row>
    <row r="127" spans="1:10" ht="24" x14ac:dyDescent="0.25">
      <c r="A127" s="422"/>
      <c r="B127" s="258" t="s">
        <v>563</v>
      </c>
      <c r="C127" s="250"/>
      <c r="D127" s="251" t="s">
        <v>41</v>
      </c>
      <c r="E127" s="256">
        <f>$E$126</f>
        <v>339</v>
      </c>
      <c r="F127" s="250"/>
      <c r="G127" s="250"/>
      <c r="H127" s="250"/>
      <c r="I127" s="250"/>
      <c r="J127" s="8"/>
    </row>
    <row r="128" spans="1:10" ht="24" x14ac:dyDescent="0.25">
      <c r="A128" s="421" t="s">
        <v>88</v>
      </c>
      <c r="B128" s="258" t="s">
        <v>907</v>
      </c>
      <c r="C128" s="250"/>
      <c r="D128" s="251" t="s">
        <v>41</v>
      </c>
      <c r="E128" s="251">
        <v>12</v>
      </c>
      <c r="F128" s="250"/>
      <c r="G128" s="250"/>
      <c r="H128" s="250"/>
      <c r="I128" s="250"/>
      <c r="J128" s="8"/>
    </row>
    <row r="129" spans="1:10" x14ac:dyDescent="0.25">
      <c r="A129" s="422"/>
      <c r="B129" s="258" t="s">
        <v>242</v>
      </c>
      <c r="C129" s="250"/>
      <c r="D129" s="251" t="s">
        <v>41</v>
      </c>
      <c r="E129" s="251">
        <v>12</v>
      </c>
      <c r="F129" s="250"/>
      <c r="G129" s="250"/>
      <c r="H129" s="250"/>
      <c r="I129" s="250"/>
      <c r="J129" s="8"/>
    </row>
    <row r="130" spans="1:10" ht="24" x14ac:dyDescent="0.25">
      <c r="A130" s="421" t="s">
        <v>89</v>
      </c>
      <c r="B130" s="258" t="s">
        <v>908</v>
      </c>
      <c r="C130" s="250"/>
      <c r="D130" s="251" t="s">
        <v>41</v>
      </c>
      <c r="E130" s="251">
        <v>12</v>
      </c>
      <c r="F130" s="250"/>
      <c r="G130" s="250"/>
      <c r="H130" s="250"/>
      <c r="I130" s="250"/>
      <c r="J130" s="8"/>
    </row>
    <row r="131" spans="1:10" ht="24" x14ac:dyDescent="0.25">
      <c r="A131" s="422"/>
      <c r="B131" s="258" t="s">
        <v>244</v>
      </c>
      <c r="C131" s="250"/>
      <c r="D131" s="251" t="s">
        <v>41</v>
      </c>
      <c r="E131" s="251">
        <v>12</v>
      </c>
      <c r="F131" s="250"/>
      <c r="G131" s="250"/>
      <c r="H131" s="250"/>
      <c r="I131" s="250"/>
      <c r="J131" s="8"/>
    </row>
    <row r="132" spans="1:10" ht="36" x14ac:dyDescent="0.25">
      <c r="A132" s="251" t="s">
        <v>246</v>
      </c>
      <c r="B132" s="258" t="s">
        <v>245</v>
      </c>
      <c r="C132" s="250"/>
      <c r="D132" s="251"/>
      <c r="E132" s="251"/>
      <c r="F132" s="250"/>
      <c r="G132" s="250"/>
      <c r="H132" s="250"/>
      <c r="I132" s="250"/>
      <c r="J132" s="8"/>
    </row>
    <row r="133" spans="1:10" x14ac:dyDescent="0.25">
      <c r="A133" s="251" t="s">
        <v>95</v>
      </c>
      <c r="B133" s="258" t="s">
        <v>96</v>
      </c>
      <c r="C133" s="250"/>
      <c r="D133" s="251" t="s">
        <v>90</v>
      </c>
      <c r="E133" s="251">
        <v>3</v>
      </c>
      <c r="F133" s="250"/>
      <c r="G133" s="250"/>
      <c r="H133" s="250"/>
      <c r="I133" s="250"/>
      <c r="J133" s="8"/>
    </row>
    <row r="134" spans="1:10" x14ac:dyDescent="0.25">
      <c r="A134" s="251" t="s">
        <v>97</v>
      </c>
      <c r="B134" s="258" t="s">
        <v>98</v>
      </c>
      <c r="C134" s="250"/>
      <c r="D134" s="251" t="s">
        <v>90</v>
      </c>
      <c r="E134" s="251">
        <v>3</v>
      </c>
      <c r="F134" s="250"/>
      <c r="G134" s="250"/>
      <c r="H134" s="250"/>
      <c r="I134" s="250"/>
      <c r="J134" s="8"/>
    </row>
    <row r="135" spans="1:10" x14ac:dyDescent="0.25">
      <c r="A135" s="251" t="s">
        <v>99</v>
      </c>
      <c r="B135" s="258" t="s">
        <v>100</v>
      </c>
      <c r="C135" s="250"/>
      <c r="D135" s="251" t="s">
        <v>90</v>
      </c>
      <c r="E135" s="251">
        <v>5</v>
      </c>
      <c r="F135" s="250"/>
      <c r="G135" s="250"/>
      <c r="H135" s="250"/>
      <c r="I135" s="250"/>
      <c r="J135" s="8"/>
    </row>
    <row r="136" spans="1:10" x14ac:dyDescent="0.25">
      <c r="A136" s="254">
        <v>3.2</v>
      </c>
      <c r="B136" s="254" t="s">
        <v>369</v>
      </c>
      <c r="C136" s="250"/>
      <c r="D136" s="251"/>
      <c r="E136" s="251"/>
      <c r="F136" s="250"/>
      <c r="G136" s="250"/>
      <c r="H136" s="250"/>
      <c r="I136" s="250"/>
      <c r="J136" s="8"/>
    </row>
    <row r="137" spans="1:10" ht="36" x14ac:dyDescent="0.25">
      <c r="A137" s="421" t="s">
        <v>113</v>
      </c>
      <c r="B137" s="271" t="s">
        <v>909</v>
      </c>
      <c r="C137" s="250"/>
      <c r="D137" s="272" t="s">
        <v>41</v>
      </c>
      <c r="E137" s="273">
        <f>3*6</f>
        <v>18</v>
      </c>
      <c r="F137" s="250"/>
      <c r="G137" s="250"/>
      <c r="H137" s="250"/>
      <c r="I137" s="250"/>
      <c r="J137" s="8"/>
    </row>
    <row r="138" spans="1:10" ht="36" x14ac:dyDescent="0.25">
      <c r="A138" s="422"/>
      <c r="B138" s="271" t="s">
        <v>777</v>
      </c>
      <c r="C138" s="250"/>
      <c r="D138" s="272" t="s">
        <v>41</v>
      </c>
      <c r="E138" s="273">
        <f>E137</f>
        <v>18</v>
      </c>
      <c r="F138" s="250"/>
      <c r="G138" s="250"/>
      <c r="H138" s="250"/>
      <c r="I138" s="250"/>
      <c r="J138" s="8"/>
    </row>
    <row r="139" spans="1:10" ht="36" x14ac:dyDescent="0.25">
      <c r="A139" s="421" t="s">
        <v>114</v>
      </c>
      <c r="B139" s="271" t="s">
        <v>910</v>
      </c>
      <c r="C139" s="250"/>
      <c r="D139" s="272" t="s">
        <v>41</v>
      </c>
      <c r="E139" s="273">
        <f>3*12</f>
        <v>36</v>
      </c>
      <c r="F139" s="250"/>
      <c r="G139" s="250"/>
      <c r="H139" s="250"/>
      <c r="I139" s="250"/>
      <c r="J139" s="8"/>
    </row>
    <row r="140" spans="1:10" ht="36" x14ac:dyDescent="0.25">
      <c r="A140" s="422"/>
      <c r="B140" s="271" t="s">
        <v>776</v>
      </c>
      <c r="C140" s="250"/>
      <c r="D140" s="272" t="s">
        <v>41</v>
      </c>
      <c r="E140" s="273">
        <f>E139</f>
        <v>36</v>
      </c>
      <c r="F140" s="250"/>
      <c r="G140" s="250"/>
      <c r="H140" s="250"/>
      <c r="I140" s="250"/>
      <c r="J140" s="8"/>
    </row>
    <row r="141" spans="1:10" ht="15" customHeight="1" x14ac:dyDescent="0.25">
      <c r="A141" s="254">
        <v>4</v>
      </c>
      <c r="B141" s="412" t="s">
        <v>46</v>
      </c>
      <c r="C141" s="413"/>
      <c r="D141" s="413"/>
      <c r="E141" s="413"/>
      <c r="F141" s="414"/>
      <c r="G141" s="255"/>
      <c r="H141" s="255"/>
      <c r="I141" s="255"/>
      <c r="J141" s="45"/>
    </row>
    <row r="142" spans="1:10" ht="15" customHeight="1" x14ac:dyDescent="0.25">
      <c r="A142" s="254">
        <v>4.0999999999999996</v>
      </c>
      <c r="B142" s="274" t="s">
        <v>376</v>
      </c>
      <c r="C142" s="268"/>
      <c r="D142" s="268"/>
      <c r="E142" s="268"/>
      <c r="F142" s="269"/>
      <c r="G142" s="255"/>
      <c r="H142" s="255"/>
      <c r="I142" s="255"/>
      <c r="J142" s="45"/>
    </row>
    <row r="143" spans="1:10" ht="24" x14ac:dyDescent="0.25">
      <c r="A143" s="266" t="s">
        <v>372</v>
      </c>
      <c r="B143" s="258" t="s">
        <v>47</v>
      </c>
      <c r="C143" s="250"/>
      <c r="D143" s="251" t="s">
        <v>44</v>
      </c>
      <c r="E143" s="251">
        <f>J10+J20+J32+J66+J77</f>
        <v>218</v>
      </c>
      <c r="F143" s="250"/>
      <c r="G143" s="250"/>
      <c r="H143" s="250"/>
      <c r="I143" s="250"/>
      <c r="J143" s="8"/>
    </row>
    <row r="144" spans="1:10" ht="24" x14ac:dyDescent="0.25">
      <c r="A144" s="266" t="s">
        <v>373</v>
      </c>
      <c r="B144" s="258" t="s">
        <v>48</v>
      </c>
      <c r="C144" s="250"/>
      <c r="D144" s="251" t="s">
        <v>44</v>
      </c>
      <c r="E144" s="251">
        <f>(J40+J49+J100+J83+J90+J96)*2</f>
        <v>218</v>
      </c>
      <c r="F144" s="250"/>
      <c r="G144" s="250"/>
      <c r="H144" s="250"/>
      <c r="I144" s="250"/>
      <c r="J144" s="8"/>
    </row>
    <row r="145" spans="1:10" x14ac:dyDescent="0.25">
      <c r="A145" s="254">
        <v>4.2</v>
      </c>
      <c r="B145" s="253" t="s">
        <v>369</v>
      </c>
      <c r="C145" s="250"/>
      <c r="D145" s="251"/>
      <c r="E145" s="251"/>
      <c r="F145" s="250"/>
      <c r="G145" s="250"/>
      <c r="H145" s="250"/>
      <c r="I145" s="250"/>
      <c r="J145" s="8"/>
    </row>
    <row r="146" spans="1:10" ht="24" x14ac:dyDescent="0.25">
      <c r="A146" s="251" t="s">
        <v>374</v>
      </c>
      <c r="B146" s="258" t="s">
        <v>47</v>
      </c>
      <c r="C146" s="250"/>
      <c r="D146" s="251" t="s">
        <v>44</v>
      </c>
      <c r="E146" s="251">
        <v>6</v>
      </c>
      <c r="F146" s="250"/>
      <c r="G146" s="250"/>
      <c r="H146" s="250"/>
      <c r="I146" s="250"/>
      <c r="J146" s="8"/>
    </row>
    <row r="147" spans="1:10" ht="24" x14ac:dyDescent="0.25">
      <c r="A147" s="251" t="s">
        <v>375</v>
      </c>
      <c r="B147" s="258" t="s">
        <v>48</v>
      </c>
      <c r="C147" s="250"/>
      <c r="D147" s="251" t="s">
        <v>44</v>
      </c>
      <c r="E147" s="251">
        <f>E105*4</f>
        <v>12</v>
      </c>
      <c r="F147" s="250"/>
      <c r="G147" s="250"/>
      <c r="H147" s="250"/>
      <c r="I147" s="250"/>
      <c r="J147" s="8"/>
    </row>
    <row r="148" spans="1:10" x14ac:dyDescent="0.25">
      <c r="A148" s="254">
        <v>5</v>
      </c>
      <c r="B148" s="255" t="s">
        <v>49</v>
      </c>
      <c r="C148" s="255"/>
      <c r="D148" s="255"/>
      <c r="E148" s="255"/>
      <c r="F148" s="255"/>
      <c r="G148" s="255"/>
      <c r="H148" s="255"/>
      <c r="I148" s="255"/>
      <c r="J148" s="45"/>
    </row>
    <row r="149" spans="1:10" x14ac:dyDescent="0.25">
      <c r="A149" s="254">
        <v>5.0999999999999996</v>
      </c>
      <c r="B149" s="255" t="s">
        <v>376</v>
      </c>
      <c r="C149" s="255"/>
      <c r="D149" s="255"/>
      <c r="E149" s="255"/>
      <c r="F149" s="255"/>
      <c r="G149" s="255"/>
      <c r="H149" s="255"/>
      <c r="I149" s="255"/>
      <c r="J149" s="45"/>
    </row>
    <row r="150" spans="1:10" x14ac:dyDescent="0.25">
      <c r="A150" s="251" t="s">
        <v>268</v>
      </c>
      <c r="B150" s="258" t="s">
        <v>50</v>
      </c>
      <c r="C150" s="250"/>
      <c r="D150" s="251" t="s">
        <v>51</v>
      </c>
      <c r="E150" s="256">
        <f>L23-1</f>
        <v>339</v>
      </c>
      <c r="F150" s="250"/>
      <c r="G150" s="250"/>
      <c r="H150" s="250"/>
      <c r="I150" s="250"/>
      <c r="J150" s="8"/>
    </row>
    <row r="151" spans="1:10" x14ac:dyDescent="0.25">
      <c r="A151" s="251" t="s">
        <v>269</v>
      </c>
      <c r="B151" s="258" t="s">
        <v>52</v>
      </c>
      <c r="C151" s="250"/>
      <c r="D151" s="251" t="s">
        <v>51</v>
      </c>
      <c r="E151" s="256">
        <f>E150</f>
        <v>339</v>
      </c>
      <c r="F151" s="250"/>
      <c r="G151" s="250"/>
      <c r="H151" s="250"/>
      <c r="I151" s="250"/>
      <c r="J151" s="8"/>
    </row>
    <row r="152" spans="1:10" x14ac:dyDescent="0.25">
      <c r="A152" s="365" t="s">
        <v>270</v>
      </c>
      <c r="B152" s="258" t="s">
        <v>54</v>
      </c>
      <c r="C152" s="250"/>
      <c r="D152" s="251" t="s">
        <v>51</v>
      </c>
      <c r="E152" s="256">
        <f>E150</f>
        <v>339</v>
      </c>
      <c r="F152" s="250"/>
      <c r="G152" s="250"/>
      <c r="H152" s="250"/>
      <c r="I152" s="250"/>
      <c r="J152" s="8"/>
    </row>
    <row r="153" spans="1:10" x14ac:dyDescent="0.25">
      <c r="A153" s="365" t="s">
        <v>815</v>
      </c>
      <c r="B153" s="258" t="s">
        <v>560</v>
      </c>
      <c r="C153" s="250"/>
      <c r="D153" s="251" t="s">
        <v>55</v>
      </c>
      <c r="E153" s="256">
        <f>(J40+J49+J100)*3</f>
        <v>300</v>
      </c>
      <c r="F153" s="250"/>
      <c r="G153" s="250"/>
      <c r="H153" s="250"/>
      <c r="I153" s="250"/>
      <c r="J153" s="8"/>
    </row>
    <row r="154" spans="1:10" x14ac:dyDescent="0.25">
      <c r="A154" s="254">
        <v>5.2</v>
      </c>
      <c r="B154" s="253" t="s">
        <v>369</v>
      </c>
      <c r="C154" s="250"/>
      <c r="D154" s="251"/>
      <c r="E154" s="256"/>
      <c r="F154" s="250"/>
      <c r="G154" s="250"/>
      <c r="H154" s="250"/>
      <c r="I154" s="250"/>
      <c r="J154" s="8"/>
    </row>
    <row r="155" spans="1:10" x14ac:dyDescent="0.25">
      <c r="A155" s="251" t="s">
        <v>271</v>
      </c>
      <c r="B155" s="258" t="s">
        <v>50</v>
      </c>
      <c r="C155" s="250"/>
      <c r="D155" s="251" t="s">
        <v>51</v>
      </c>
      <c r="E155" s="256">
        <f>J105-1</f>
        <v>5</v>
      </c>
      <c r="F155" s="250"/>
      <c r="G155" s="250"/>
      <c r="H155" s="250"/>
      <c r="I155" s="250"/>
      <c r="J155" s="8"/>
    </row>
    <row r="156" spans="1:10" x14ac:dyDescent="0.25">
      <c r="A156" s="251" t="s">
        <v>354</v>
      </c>
      <c r="B156" s="258" t="s">
        <v>52</v>
      </c>
      <c r="C156" s="250"/>
      <c r="D156" s="251" t="s">
        <v>51</v>
      </c>
      <c r="E156" s="256">
        <f>E155</f>
        <v>5</v>
      </c>
      <c r="F156" s="250"/>
      <c r="G156" s="250"/>
      <c r="H156" s="250"/>
      <c r="I156" s="250"/>
      <c r="J156" s="8"/>
    </row>
    <row r="157" spans="1:10" x14ac:dyDescent="0.25">
      <c r="A157" s="365" t="s">
        <v>816</v>
      </c>
      <c r="B157" s="258" t="s">
        <v>54</v>
      </c>
      <c r="C157" s="250"/>
      <c r="D157" s="251" t="s">
        <v>51</v>
      </c>
      <c r="E157" s="256">
        <f>E155</f>
        <v>5</v>
      </c>
      <c r="F157" s="250"/>
      <c r="G157" s="250"/>
      <c r="H157" s="250"/>
      <c r="I157" s="250"/>
      <c r="J157" s="8"/>
    </row>
    <row r="158" spans="1:10" x14ac:dyDescent="0.25">
      <c r="A158" s="365" t="s">
        <v>817</v>
      </c>
      <c r="B158" s="258" t="s">
        <v>560</v>
      </c>
      <c r="C158" s="250"/>
      <c r="D158" s="251" t="s">
        <v>55</v>
      </c>
      <c r="E158" s="256">
        <f>J105*3</f>
        <v>18</v>
      </c>
      <c r="F158" s="250"/>
      <c r="G158" s="250"/>
      <c r="H158" s="250"/>
      <c r="I158" s="250"/>
      <c r="J158" s="8"/>
    </row>
    <row r="159" spans="1:10" x14ac:dyDescent="0.25">
      <c r="A159" s="254">
        <v>6</v>
      </c>
      <c r="B159" s="253" t="s">
        <v>56</v>
      </c>
      <c r="C159" s="250"/>
      <c r="D159" s="251"/>
      <c r="E159" s="256"/>
      <c r="F159" s="250"/>
      <c r="G159" s="250"/>
      <c r="H159" s="250"/>
      <c r="I159" s="250"/>
      <c r="J159" s="8"/>
    </row>
    <row r="160" spans="1:10" ht="36" x14ac:dyDescent="0.25">
      <c r="A160" s="254">
        <v>6.1</v>
      </c>
      <c r="B160" s="258" t="s">
        <v>247</v>
      </c>
      <c r="C160" s="250"/>
      <c r="D160" s="251" t="s">
        <v>74</v>
      </c>
      <c r="E160" s="256">
        <v>17</v>
      </c>
      <c r="F160" s="250"/>
      <c r="G160" s="250"/>
      <c r="H160" s="250"/>
      <c r="I160" s="250"/>
      <c r="J160" s="8"/>
    </row>
    <row r="161" spans="1:10" ht="42" customHeight="1" x14ac:dyDescent="0.25">
      <c r="A161" s="403">
        <v>6.2</v>
      </c>
      <c r="B161" s="258" t="s">
        <v>248</v>
      </c>
      <c r="C161" s="250"/>
      <c r="D161" s="251" t="s">
        <v>74</v>
      </c>
      <c r="E161" s="256">
        <v>5</v>
      </c>
      <c r="F161" s="250"/>
      <c r="G161" s="250"/>
      <c r="H161" s="250"/>
      <c r="I161" s="250"/>
      <c r="J161" s="8"/>
    </row>
    <row r="162" spans="1:10" ht="36" x14ac:dyDescent="0.25">
      <c r="A162" s="403">
        <v>6.3</v>
      </c>
      <c r="B162" s="258" t="s">
        <v>310</v>
      </c>
      <c r="C162" s="250"/>
      <c r="D162" s="251" t="s">
        <v>90</v>
      </c>
      <c r="E162" s="256">
        <v>30</v>
      </c>
      <c r="F162" s="250"/>
      <c r="G162" s="250"/>
      <c r="H162" s="250"/>
      <c r="I162" s="250"/>
      <c r="J162" s="8"/>
    </row>
    <row r="163" spans="1:10" ht="17.100000000000001" customHeight="1" x14ac:dyDescent="0.25">
      <c r="A163" s="403">
        <v>6.4</v>
      </c>
      <c r="B163" s="258" t="s">
        <v>311</v>
      </c>
      <c r="C163" s="250"/>
      <c r="D163" s="251" t="s">
        <v>90</v>
      </c>
      <c r="E163" s="256">
        <v>17</v>
      </c>
      <c r="F163" s="250"/>
      <c r="G163" s="250"/>
      <c r="H163" s="250"/>
      <c r="I163" s="250"/>
      <c r="J163" s="8"/>
    </row>
    <row r="164" spans="1:10" x14ac:dyDescent="0.25">
      <c r="A164" s="403">
        <v>6.5</v>
      </c>
      <c r="B164" s="258" t="s">
        <v>312</v>
      </c>
      <c r="C164" s="250"/>
      <c r="D164" s="251" t="s">
        <v>90</v>
      </c>
      <c r="E164" s="256">
        <v>15</v>
      </c>
      <c r="F164" s="250"/>
      <c r="G164" s="250"/>
      <c r="H164" s="250"/>
      <c r="I164" s="250"/>
      <c r="J164" s="8"/>
    </row>
    <row r="165" spans="1:10" ht="24" x14ac:dyDescent="0.25">
      <c r="A165" s="403">
        <v>6.6</v>
      </c>
      <c r="B165" s="258" t="s">
        <v>313</v>
      </c>
      <c r="C165" s="250"/>
      <c r="D165" s="251" t="s">
        <v>90</v>
      </c>
      <c r="E165" s="256">
        <f>(J10+J20+J32)*6</f>
        <v>1272</v>
      </c>
      <c r="F165" s="250"/>
      <c r="G165" s="250"/>
      <c r="H165" s="250"/>
      <c r="I165" s="250"/>
      <c r="J165" s="8"/>
    </row>
    <row r="166" spans="1:10" x14ac:dyDescent="0.25">
      <c r="A166" s="254">
        <v>7</v>
      </c>
      <c r="B166" s="255" t="s">
        <v>57</v>
      </c>
      <c r="C166" s="255"/>
      <c r="D166" s="255"/>
      <c r="E166" s="255"/>
      <c r="F166" s="255"/>
      <c r="G166" s="255"/>
      <c r="H166" s="255"/>
      <c r="I166" s="255"/>
      <c r="J166" s="45"/>
    </row>
    <row r="167" spans="1:10" x14ac:dyDescent="0.25">
      <c r="A167" s="254">
        <v>7.1</v>
      </c>
      <c r="B167" s="253" t="s">
        <v>252</v>
      </c>
      <c r="C167" s="250"/>
      <c r="D167" s="251"/>
      <c r="E167" s="251"/>
      <c r="F167" s="250"/>
      <c r="G167" s="250"/>
      <c r="H167" s="250"/>
      <c r="I167" s="250"/>
      <c r="J167" s="8"/>
    </row>
    <row r="168" spans="1:10" ht="36" x14ac:dyDescent="0.25">
      <c r="A168" s="266"/>
      <c r="B168" s="258" t="s">
        <v>253</v>
      </c>
      <c r="C168" s="250"/>
      <c r="D168" s="251"/>
      <c r="E168" s="251"/>
      <c r="F168" s="250"/>
      <c r="G168" s="250"/>
      <c r="H168" s="250"/>
      <c r="I168" s="250"/>
      <c r="J168" s="8"/>
    </row>
    <row r="169" spans="1:10" ht="24" x14ac:dyDescent="0.25">
      <c r="A169" s="266" t="s">
        <v>818</v>
      </c>
      <c r="B169" s="258" t="s">
        <v>911</v>
      </c>
      <c r="C169" s="250"/>
      <c r="D169" s="251" t="s">
        <v>44</v>
      </c>
      <c r="E169" s="251">
        <v>5</v>
      </c>
      <c r="F169" s="250"/>
      <c r="G169" s="250"/>
      <c r="H169" s="250"/>
      <c r="I169" s="250"/>
      <c r="J169" s="8"/>
    </row>
    <row r="170" spans="1:10" ht="24" x14ac:dyDescent="0.25">
      <c r="A170" s="266" t="s">
        <v>819</v>
      </c>
      <c r="B170" s="258" t="s">
        <v>912</v>
      </c>
      <c r="C170" s="250"/>
      <c r="D170" s="251" t="s">
        <v>44</v>
      </c>
      <c r="E170" s="251">
        <v>10</v>
      </c>
      <c r="F170" s="250"/>
      <c r="G170" s="250"/>
      <c r="H170" s="250"/>
      <c r="I170" s="250"/>
      <c r="J170" s="8"/>
    </row>
    <row r="171" spans="1:10" ht="24" x14ac:dyDescent="0.25">
      <c r="A171" s="266" t="s">
        <v>820</v>
      </c>
      <c r="B171" s="258" t="s">
        <v>913</v>
      </c>
      <c r="C171" s="250"/>
      <c r="D171" s="251" t="s">
        <v>44</v>
      </c>
      <c r="E171" s="251">
        <v>20</v>
      </c>
      <c r="F171" s="250"/>
      <c r="G171" s="250"/>
      <c r="H171" s="250"/>
      <c r="I171" s="250"/>
      <c r="J171" s="8"/>
    </row>
    <row r="172" spans="1:10" x14ac:dyDescent="0.25">
      <c r="A172" s="254">
        <v>7.2</v>
      </c>
      <c r="B172" s="253" t="s">
        <v>254</v>
      </c>
      <c r="C172" s="250"/>
      <c r="D172" s="251"/>
      <c r="E172" s="251"/>
      <c r="F172" s="250"/>
      <c r="G172" s="250"/>
      <c r="H172" s="250"/>
      <c r="I172" s="250"/>
      <c r="J172" s="8"/>
    </row>
    <row r="173" spans="1:10" x14ac:dyDescent="0.25">
      <c r="A173" s="266" t="s">
        <v>821</v>
      </c>
      <c r="B173" s="258" t="s">
        <v>346</v>
      </c>
      <c r="C173" s="250"/>
      <c r="D173" s="251" t="s">
        <v>58</v>
      </c>
      <c r="E173" s="256">
        <v>7</v>
      </c>
      <c r="F173" s="250"/>
      <c r="G173" s="250"/>
      <c r="H173" s="250"/>
      <c r="I173" s="250"/>
      <c r="J173" s="8"/>
    </row>
    <row r="174" spans="1:10" x14ac:dyDescent="0.25">
      <c r="A174" s="266" t="s">
        <v>822</v>
      </c>
      <c r="B174" s="258" t="s">
        <v>343</v>
      </c>
      <c r="C174" s="250"/>
      <c r="D174" s="251" t="s">
        <v>90</v>
      </c>
      <c r="E174" s="256">
        <v>5</v>
      </c>
      <c r="F174" s="250"/>
      <c r="G174" s="250"/>
      <c r="H174" s="250"/>
      <c r="I174" s="250"/>
      <c r="J174" s="8"/>
    </row>
    <row r="175" spans="1:10" x14ac:dyDescent="0.25">
      <c r="A175" s="266" t="s">
        <v>823</v>
      </c>
      <c r="B175" s="258" t="s">
        <v>347</v>
      </c>
      <c r="C175" s="250"/>
      <c r="D175" s="251" t="s">
        <v>90</v>
      </c>
      <c r="E175" s="251">
        <v>5</v>
      </c>
      <c r="F175" s="250"/>
      <c r="G175" s="250"/>
      <c r="H175" s="250"/>
      <c r="I175" s="250"/>
      <c r="J175" s="8"/>
    </row>
    <row r="176" spans="1:10" x14ac:dyDescent="0.25">
      <c r="A176" s="266" t="s">
        <v>824</v>
      </c>
      <c r="B176" s="258" t="s">
        <v>356</v>
      </c>
      <c r="C176" s="250"/>
      <c r="D176" s="251" t="s">
        <v>90</v>
      </c>
      <c r="E176" s="251">
        <v>7</v>
      </c>
      <c r="F176" s="250"/>
      <c r="G176" s="250"/>
      <c r="H176" s="250"/>
      <c r="I176" s="250"/>
      <c r="J176" s="8"/>
    </row>
    <row r="177" spans="1:10" x14ac:dyDescent="0.25">
      <c r="A177" s="266" t="s">
        <v>825</v>
      </c>
      <c r="B177" s="258" t="s">
        <v>357</v>
      </c>
      <c r="C177" s="250"/>
      <c r="D177" s="251" t="s">
        <v>90</v>
      </c>
      <c r="E177" s="251">
        <v>7</v>
      </c>
      <c r="F177" s="250"/>
      <c r="G177" s="250"/>
      <c r="H177" s="250"/>
      <c r="I177" s="250"/>
      <c r="J177" s="8"/>
    </row>
    <row r="178" spans="1:10" x14ac:dyDescent="0.25">
      <c r="A178" s="266" t="s">
        <v>826</v>
      </c>
      <c r="B178" s="258" t="s">
        <v>260</v>
      </c>
      <c r="C178" s="250"/>
      <c r="D178" s="251" t="s">
        <v>58</v>
      </c>
      <c r="E178" s="251">
        <v>10</v>
      </c>
      <c r="F178" s="250"/>
      <c r="G178" s="250"/>
      <c r="H178" s="250"/>
      <c r="I178" s="250"/>
      <c r="J178" s="8"/>
    </row>
    <row r="179" spans="1:10" x14ac:dyDescent="0.25">
      <c r="A179" s="266" t="s">
        <v>827</v>
      </c>
      <c r="B179" s="258" t="s">
        <v>261</v>
      </c>
      <c r="C179" s="250"/>
      <c r="D179" s="251" t="s">
        <v>90</v>
      </c>
      <c r="E179" s="251">
        <v>12</v>
      </c>
      <c r="F179" s="250"/>
      <c r="G179" s="250"/>
      <c r="H179" s="250"/>
      <c r="I179" s="250"/>
      <c r="J179" s="8"/>
    </row>
    <row r="180" spans="1:10" x14ac:dyDescent="0.25">
      <c r="A180" s="266" t="s">
        <v>828</v>
      </c>
      <c r="B180" s="258" t="s">
        <v>262</v>
      </c>
      <c r="C180" s="250"/>
      <c r="D180" s="251" t="s">
        <v>90</v>
      </c>
      <c r="E180" s="251">
        <v>12</v>
      </c>
      <c r="F180" s="250"/>
      <c r="G180" s="250"/>
      <c r="H180" s="250"/>
      <c r="I180" s="250"/>
      <c r="J180" s="8"/>
    </row>
    <row r="181" spans="1:10" x14ac:dyDescent="0.25">
      <c r="A181" s="266" t="s">
        <v>829</v>
      </c>
      <c r="B181" s="258" t="s">
        <v>263</v>
      </c>
      <c r="C181" s="250"/>
      <c r="D181" s="251" t="s">
        <v>90</v>
      </c>
      <c r="E181" s="251">
        <v>15</v>
      </c>
      <c r="F181" s="250"/>
      <c r="G181" s="250"/>
      <c r="H181" s="250"/>
      <c r="I181" s="250"/>
      <c r="J181" s="8"/>
    </row>
    <row r="182" spans="1:10" ht="18" customHeight="1" x14ac:dyDescent="0.25">
      <c r="A182" s="254">
        <v>7.3</v>
      </c>
      <c r="B182" s="253" t="s">
        <v>264</v>
      </c>
      <c r="C182" s="250"/>
      <c r="D182" s="251" t="s">
        <v>90</v>
      </c>
      <c r="E182" s="251">
        <v>1</v>
      </c>
      <c r="F182" s="250"/>
      <c r="G182" s="250"/>
      <c r="H182" s="250"/>
      <c r="I182" s="250"/>
      <c r="J182" s="8"/>
    </row>
    <row r="183" spans="1:10" ht="43.35" customHeight="1" x14ac:dyDescent="0.25">
      <c r="A183" s="254">
        <v>7.4</v>
      </c>
      <c r="B183" s="253" t="s">
        <v>265</v>
      </c>
      <c r="C183" s="250"/>
      <c r="D183" s="251" t="s">
        <v>90</v>
      </c>
      <c r="E183" s="251">
        <v>2</v>
      </c>
      <c r="F183" s="250"/>
      <c r="G183" s="250"/>
      <c r="H183" s="250"/>
      <c r="I183" s="250"/>
      <c r="J183" s="8"/>
    </row>
    <row r="184" spans="1:10" ht="15.75" customHeight="1" x14ac:dyDescent="0.25">
      <c r="A184" s="415" t="s">
        <v>193</v>
      </c>
      <c r="B184" s="416"/>
      <c r="C184" s="416"/>
      <c r="D184" s="416"/>
      <c r="E184" s="416"/>
      <c r="F184" s="417"/>
      <c r="G184" s="254"/>
      <c r="H184" s="250"/>
      <c r="I184" s="250"/>
      <c r="J184" s="8"/>
    </row>
    <row r="185" spans="1:10" ht="15.75" thickBot="1" x14ac:dyDescent="0.3">
      <c r="A185" s="260"/>
      <c r="B185" s="260"/>
      <c r="C185" s="260"/>
      <c r="D185" s="260"/>
      <c r="E185" s="260"/>
      <c r="F185" s="260"/>
      <c r="G185" s="260"/>
      <c r="H185" s="260"/>
      <c r="I185" s="260"/>
    </row>
    <row r="186" spans="1:10" x14ac:dyDescent="0.25">
      <c r="A186" s="260"/>
      <c r="B186" s="260"/>
      <c r="C186" s="260"/>
      <c r="D186" s="260"/>
      <c r="E186" s="275"/>
      <c r="F186" s="276"/>
      <c r="G186" s="277"/>
      <c r="H186" s="278"/>
      <c r="I186" s="260"/>
    </row>
    <row r="187" spans="1:10" x14ac:dyDescent="0.25">
      <c r="A187" s="260"/>
      <c r="B187" s="260"/>
      <c r="C187" s="260"/>
      <c r="D187" s="260"/>
      <c r="E187" s="275"/>
      <c r="F187" s="279" t="s">
        <v>179</v>
      </c>
      <c r="G187" s="280"/>
      <c r="H187" s="281"/>
      <c r="I187" s="260"/>
    </row>
    <row r="188" spans="1:10" x14ac:dyDescent="0.25">
      <c r="A188" s="260"/>
      <c r="B188" s="260"/>
      <c r="C188" s="260"/>
      <c r="D188" s="260"/>
      <c r="E188" s="275"/>
      <c r="F188" s="282"/>
      <c r="G188" s="283"/>
      <c r="H188" s="284"/>
      <c r="I188" s="260"/>
    </row>
    <row r="189" spans="1:10" x14ac:dyDescent="0.25">
      <c r="A189" s="260"/>
      <c r="B189" s="260"/>
      <c r="C189" s="260"/>
      <c r="D189" s="260"/>
      <c r="E189" s="275"/>
      <c r="F189" s="279" t="s">
        <v>180</v>
      </c>
      <c r="G189" s="280"/>
      <c r="H189" s="281"/>
      <c r="I189" s="260"/>
    </row>
    <row r="190" spans="1:10" ht="15.75" thickBot="1" x14ac:dyDescent="0.3">
      <c r="A190" s="260"/>
      <c r="B190" s="260"/>
      <c r="C190" s="260"/>
      <c r="D190" s="260"/>
      <c r="E190" s="275"/>
      <c r="F190" s="285"/>
      <c r="G190" s="286"/>
      <c r="H190" s="287"/>
      <c r="I190" s="260"/>
    </row>
    <row r="191" spans="1:10" ht="22.5" customHeight="1" x14ac:dyDescent="0.25">
      <c r="A191" s="260"/>
      <c r="B191" s="418" t="s">
        <v>881</v>
      </c>
      <c r="C191" s="418"/>
      <c r="D191" s="418"/>
      <c r="E191" s="418"/>
      <c r="F191" s="418"/>
      <c r="G191" s="288"/>
      <c r="H191" s="260"/>
      <c r="I191" s="260"/>
    </row>
    <row r="192" spans="1:10" ht="15" customHeight="1" x14ac:dyDescent="0.25">
      <c r="A192" s="260"/>
      <c r="B192" s="418" t="s">
        <v>882</v>
      </c>
      <c r="C192" s="418"/>
      <c r="D192" s="418"/>
      <c r="E192" s="418"/>
      <c r="F192" s="418"/>
      <c r="G192" s="288"/>
      <c r="H192" s="260"/>
      <c r="I192" s="260"/>
    </row>
    <row r="193" spans="1:9" ht="27.75" customHeight="1" x14ac:dyDescent="0.25">
      <c r="A193" s="260"/>
      <c r="B193" s="419" t="s">
        <v>883</v>
      </c>
      <c r="C193" s="419"/>
      <c r="D193" s="419"/>
      <c r="E193" s="419"/>
      <c r="F193" s="419"/>
      <c r="G193" s="289"/>
      <c r="H193" s="260"/>
      <c r="I193" s="260"/>
    </row>
    <row r="194" spans="1:9" ht="14.85" customHeight="1" x14ac:dyDescent="0.25">
      <c r="A194" s="260"/>
      <c r="B194" s="420"/>
      <c r="C194" s="420"/>
      <c r="D194" s="420"/>
      <c r="E194" s="420"/>
      <c r="F194" s="290"/>
      <c r="G194" s="290"/>
      <c r="H194" s="260"/>
      <c r="I194" s="260"/>
    </row>
    <row r="195" spans="1:9" x14ac:dyDescent="0.25">
      <c r="A195" s="291" t="s">
        <v>181</v>
      </c>
      <c r="B195" s="283"/>
      <c r="C195" s="283"/>
      <c r="D195" s="283"/>
      <c r="E195" s="292"/>
      <c r="F195" s="283"/>
      <c r="G195" s="283"/>
      <c r="H195" s="283"/>
      <c r="I195" s="260"/>
    </row>
    <row r="196" spans="1:9" x14ac:dyDescent="0.25">
      <c r="A196" s="293" t="s">
        <v>182</v>
      </c>
      <c r="B196" s="294" t="s">
        <v>183</v>
      </c>
      <c r="C196" s="294" t="s">
        <v>184</v>
      </c>
      <c r="D196" s="409" t="s">
        <v>185</v>
      </c>
      <c r="E196" s="410"/>
      <c r="F196" s="410"/>
      <c r="G196" s="410"/>
      <c r="H196" s="411"/>
      <c r="I196" s="260"/>
    </row>
    <row r="197" spans="1:9" x14ac:dyDescent="0.25">
      <c r="A197" s="295"/>
      <c r="B197" s="296"/>
      <c r="C197" s="296"/>
      <c r="D197" s="297"/>
      <c r="E197" s="298"/>
      <c r="F197" s="299"/>
      <c r="G197" s="299"/>
      <c r="H197" s="300"/>
      <c r="I197" s="260"/>
    </row>
    <row r="198" spans="1:9" x14ac:dyDescent="0.25">
      <c r="A198" s="301"/>
      <c r="B198" s="302"/>
      <c r="C198" s="302"/>
      <c r="D198" s="303"/>
      <c r="E198" s="304"/>
      <c r="F198" s="305"/>
      <c r="G198" s="305"/>
      <c r="H198" s="306"/>
      <c r="I198" s="260"/>
    </row>
    <row r="199" spans="1:9" x14ac:dyDescent="0.25">
      <c r="A199" s="301"/>
      <c r="B199" s="302"/>
      <c r="C199" s="302"/>
      <c r="D199" s="303"/>
      <c r="E199" s="304"/>
      <c r="F199" s="305"/>
      <c r="G199" s="305"/>
      <c r="H199" s="306"/>
      <c r="I199" s="260"/>
    </row>
    <row r="200" spans="1:9" x14ac:dyDescent="0.25">
      <c r="A200" s="307"/>
      <c r="B200" s="308"/>
      <c r="C200" s="308"/>
      <c r="D200" s="309"/>
      <c r="E200" s="310"/>
      <c r="F200" s="311"/>
      <c r="G200" s="311"/>
      <c r="H200" s="312"/>
      <c r="I200" s="260"/>
    </row>
    <row r="201" spans="1:9" x14ac:dyDescent="0.25">
      <c r="A201" s="260"/>
      <c r="B201" s="260"/>
      <c r="C201" s="260"/>
      <c r="D201" s="260"/>
      <c r="E201" s="275"/>
      <c r="F201" s="260"/>
      <c r="G201" s="260"/>
      <c r="H201" s="260"/>
      <c r="I201" s="260"/>
    </row>
    <row r="202" spans="1:9" x14ac:dyDescent="0.25">
      <c r="A202" s="260"/>
      <c r="B202" s="260"/>
      <c r="C202" s="260"/>
      <c r="D202" s="260"/>
      <c r="E202" s="275"/>
      <c r="F202" s="260"/>
      <c r="G202" s="260"/>
      <c r="H202" s="260"/>
      <c r="I202" s="260"/>
    </row>
  </sheetData>
  <mergeCells count="29">
    <mergeCell ref="A1:I1"/>
    <mergeCell ref="A2:I2"/>
    <mergeCell ref="A3:A5"/>
    <mergeCell ref="B3:B5"/>
    <mergeCell ref="C3:C5"/>
    <mergeCell ref="D3:D5"/>
    <mergeCell ref="E3:E5"/>
    <mergeCell ref="F3:G4"/>
    <mergeCell ref="H3:H4"/>
    <mergeCell ref="I3:I4"/>
    <mergeCell ref="A139:A140"/>
    <mergeCell ref="A7:I7"/>
    <mergeCell ref="A8:I8"/>
    <mergeCell ref="B118:G118"/>
    <mergeCell ref="A120:A121"/>
    <mergeCell ref="A122:A123"/>
    <mergeCell ref="A124:A125"/>
    <mergeCell ref="A126:A127"/>
    <mergeCell ref="A128:A129"/>
    <mergeCell ref="A130:A131"/>
    <mergeCell ref="A137:A138"/>
    <mergeCell ref="B111:E111"/>
    <mergeCell ref="D196:H196"/>
    <mergeCell ref="B141:F141"/>
    <mergeCell ref="A184:F184"/>
    <mergeCell ref="B191:F191"/>
    <mergeCell ref="B192:F192"/>
    <mergeCell ref="B193:F193"/>
    <mergeCell ref="B194:E194"/>
  </mergeCells>
  <phoneticPr fontId="23" type="noConversion"/>
  <printOptions horizontalCentered="1"/>
  <pageMargins left="0.25" right="0.25" top="0.75" bottom="0.75" header="0.3" footer="0.3"/>
  <pageSetup paperSize="9" scale="75" fitToHeight="0" orientation="landscape" r:id="rId1"/>
  <headerFooter>
    <oddFooter>&amp;C&amp;"Calibri,Regular"&amp;K0000001A-&amp;P</oddFooter>
  </headerFooter>
  <rowBreaks count="5" manualBreakCount="5">
    <brk id="31" max="8" man="1"/>
    <brk id="105" max="8" man="1"/>
    <brk id="127" max="8" man="1"/>
    <brk id="147" max="8" man="1"/>
    <brk id="17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3"/>
  <sheetViews>
    <sheetView view="pageBreakPreview" topLeftCell="A63" zoomScale="85" zoomScaleNormal="110" zoomScaleSheetLayoutView="85" zoomScalePageLayoutView="90" workbookViewId="0">
      <selection activeCell="E9" sqref="E9:E83"/>
    </sheetView>
  </sheetViews>
  <sheetFormatPr defaultColWidth="8.7109375" defaultRowHeight="15" x14ac:dyDescent="0.25"/>
  <cols>
    <col min="1" max="1" width="14.28515625" customWidth="1"/>
    <col min="2" max="2" width="49" customWidth="1"/>
    <col min="3" max="3" width="12.7109375" customWidth="1"/>
    <col min="4" max="4" width="8.7109375" customWidth="1"/>
    <col min="5" max="5" width="9.28515625" style="46" customWidth="1"/>
    <col min="6" max="6" width="14.140625" customWidth="1"/>
    <col min="7" max="7" width="7.28515625" customWidth="1"/>
    <col min="8" max="8" width="11.28515625" customWidth="1"/>
    <col min="9" max="9" width="16.28515625" customWidth="1"/>
    <col min="10" max="11" width="18.7109375" customWidth="1"/>
  </cols>
  <sheetData>
    <row r="1" spans="1:11" ht="74.25" customHeight="1" thickBot="1" x14ac:dyDescent="0.3">
      <c r="A1" s="465" t="s">
        <v>886</v>
      </c>
      <c r="B1" s="466"/>
      <c r="C1" s="466"/>
      <c r="D1" s="466"/>
      <c r="E1" s="466"/>
      <c r="F1" s="466"/>
      <c r="G1" s="466"/>
      <c r="H1" s="466"/>
      <c r="I1" s="467"/>
      <c r="J1" s="35"/>
      <c r="K1" s="35"/>
    </row>
    <row r="2" spans="1:11" ht="40.5" customHeight="1" thickBot="1" x14ac:dyDescent="0.3">
      <c r="A2" s="468" t="s">
        <v>674</v>
      </c>
      <c r="B2" s="469"/>
      <c r="C2" s="469"/>
      <c r="D2" s="469"/>
      <c r="E2" s="469"/>
      <c r="F2" s="469"/>
      <c r="G2" s="469"/>
      <c r="H2" s="469"/>
      <c r="I2" s="470"/>
      <c r="J2" s="35"/>
      <c r="K2" s="35"/>
    </row>
    <row r="3" spans="1:11" x14ac:dyDescent="0.25">
      <c r="A3" s="471" t="s">
        <v>0</v>
      </c>
      <c r="B3" s="474" t="s">
        <v>1</v>
      </c>
      <c r="C3" s="474" t="s">
        <v>561</v>
      </c>
      <c r="D3" s="474" t="s">
        <v>2</v>
      </c>
      <c r="E3" s="474" t="s">
        <v>3</v>
      </c>
      <c r="F3" s="477" t="s">
        <v>546</v>
      </c>
      <c r="G3" s="478"/>
      <c r="H3" s="474" t="s">
        <v>547</v>
      </c>
      <c r="I3" s="481" t="s">
        <v>189</v>
      </c>
      <c r="J3" s="36"/>
      <c r="K3" s="36"/>
    </row>
    <row r="4" spans="1:11" ht="18.75" customHeight="1" thickBot="1" x14ac:dyDescent="0.3">
      <c r="A4" s="472"/>
      <c r="B4" s="475"/>
      <c r="C4" s="475"/>
      <c r="D4" s="475"/>
      <c r="E4" s="475"/>
      <c r="F4" s="479"/>
      <c r="G4" s="480"/>
      <c r="H4" s="476"/>
      <c r="I4" s="482"/>
      <c r="J4" s="36"/>
      <c r="K4" s="36"/>
    </row>
    <row r="5" spans="1:11" ht="45.6" customHeight="1" thickBot="1" x14ac:dyDescent="0.3">
      <c r="A5" s="473"/>
      <c r="B5" s="476"/>
      <c r="C5" s="476"/>
      <c r="D5" s="476"/>
      <c r="E5" s="476"/>
      <c r="F5" s="168" t="s">
        <v>188</v>
      </c>
      <c r="G5" s="176" t="s">
        <v>191</v>
      </c>
      <c r="H5" s="168" t="s">
        <v>190</v>
      </c>
      <c r="I5" s="177" t="s">
        <v>187</v>
      </c>
      <c r="J5" s="36"/>
      <c r="K5" s="36"/>
    </row>
    <row r="6" spans="1:11" x14ac:dyDescent="0.2">
      <c r="A6" s="178">
        <v>1</v>
      </c>
      <c r="B6" s="176">
        <v>2</v>
      </c>
      <c r="C6" s="176" t="s">
        <v>8</v>
      </c>
      <c r="D6" s="176">
        <v>4</v>
      </c>
      <c r="E6" s="176">
        <v>5</v>
      </c>
      <c r="F6" s="179">
        <v>6</v>
      </c>
      <c r="G6" s="180">
        <v>7</v>
      </c>
      <c r="H6" s="179" t="s">
        <v>192</v>
      </c>
      <c r="I6" s="180">
        <v>9</v>
      </c>
      <c r="J6" s="36"/>
      <c r="K6" s="36"/>
    </row>
    <row r="7" spans="1:11" ht="17.100000000000001" customHeight="1" x14ac:dyDescent="0.25">
      <c r="A7" s="456" t="s">
        <v>920</v>
      </c>
      <c r="B7" s="457"/>
      <c r="C7" s="457"/>
      <c r="D7" s="457"/>
      <c r="E7" s="457"/>
      <c r="F7" s="457"/>
      <c r="G7" s="457"/>
      <c r="H7" s="457"/>
      <c r="I7" s="458"/>
      <c r="J7" s="37"/>
      <c r="K7" s="37"/>
    </row>
    <row r="8" spans="1:11" ht="27.6" customHeight="1" x14ac:dyDescent="0.2">
      <c r="A8" s="459" t="s">
        <v>358</v>
      </c>
      <c r="B8" s="459"/>
      <c r="C8" s="459"/>
      <c r="D8" s="459"/>
      <c r="E8" s="459"/>
      <c r="F8" s="459"/>
      <c r="G8" s="459"/>
      <c r="H8" s="459"/>
      <c r="I8" s="459"/>
      <c r="J8" s="37"/>
      <c r="K8" s="37"/>
    </row>
    <row r="9" spans="1:11" x14ac:dyDescent="0.2">
      <c r="A9" s="236">
        <v>1.1000000000000001</v>
      </c>
      <c r="B9" s="235" t="s">
        <v>200</v>
      </c>
      <c r="C9" s="235"/>
      <c r="D9" s="235"/>
      <c r="E9" s="235"/>
      <c r="F9" s="235"/>
      <c r="G9" s="235"/>
      <c r="H9" s="235"/>
      <c r="I9" s="235"/>
      <c r="J9" s="37"/>
      <c r="K9" s="37"/>
    </row>
    <row r="10" spans="1:11" x14ac:dyDescent="0.2">
      <c r="A10" s="340" t="s">
        <v>9</v>
      </c>
      <c r="B10" s="24" t="s">
        <v>203</v>
      </c>
      <c r="C10" s="238"/>
      <c r="D10" s="237" t="s">
        <v>90</v>
      </c>
      <c r="E10" s="237">
        <v>1</v>
      </c>
      <c r="F10" s="237"/>
      <c r="G10" s="238"/>
      <c r="H10" s="238"/>
      <c r="I10" s="238"/>
      <c r="J10" s="38"/>
      <c r="K10" s="38"/>
    </row>
    <row r="11" spans="1:11" x14ac:dyDescent="0.2">
      <c r="A11" s="340" t="s">
        <v>10</v>
      </c>
      <c r="B11" s="24" t="s">
        <v>205</v>
      </c>
      <c r="C11" s="241"/>
      <c r="D11" s="237" t="s">
        <v>90</v>
      </c>
      <c r="E11" s="237" t="s">
        <v>446</v>
      </c>
      <c r="F11" s="237"/>
      <c r="G11" s="241"/>
      <c r="H11" s="241"/>
      <c r="I11" s="241"/>
      <c r="J11" s="8"/>
      <c r="K11" s="8"/>
    </row>
    <row r="12" spans="1:11" x14ac:dyDescent="0.2">
      <c r="A12" s="340" t="s">
        <v>721</v>
      </c>
      <c r="B12" s="24" t="s">
        <v>206</v>
      </c>
      <c r="C12" s="241"/>
      <c r="D12" s="237" t="s">
        <v>90</v>
      </c>
      <c r="E12" s="237" t="s">
        <v>446</v>
      </c>
      <c r="F12" s="237"/>
      <c r="G12" s="241"/>
      <c r="H12" s="241"/>
      <c r="I12" s="241"/>
      <c r="J12" s="8"/>
      <c r="K12" s="8"/>
    </row>
    <row r="13" spans="1:11" x14ac:dyDescent="0.2">
      <c r="A13" s="340" t="s">
        <v>11</v>
      </c>
      <c r="B13" s="24" t="s">
        <v>207</v>
      </c>
      <c r="C13" s="241"/>
      <c r="D13" s="237" t="s">
        <v>90</v>
      </c>
      <c r="E13" s="237" t="s">
        <v>446</v>
      </c>
      <c r="F13" s="237"/>
      <c r="G13" s="241"/>
      <c r="H13" s="241"/>
      <c r="I13" s="241"/>
      <c r="J13" s="8"/>
      <c r="K13" s="8"/>
    </row>
    <row r="14" spans="1:11" x14ac:dyDescent="0.2">
      <c r="A14" s="340" t="s">
        <v>12</v>
      </c>
      <c r="B14" s="24" t="s">
        <v>208</v>
      </c>
      <c r="C14" s="241"/>
      <c r="D14" s="237" t="s">
        <v>90</v>
      </c>
      <c r="E14" s="237">
        <v>1</v>
      </c>
      <c r="F14" s="237"/>
      <c r="G14" s="241"/>
      <c r="H14" s="241"/>
      <c r="I14" s="241"/>
      <c r="J14" s="8"/>
      <c r="K14" s="8"/>
    </row>
    <row r="15" spans="1:11" x14ac:dyDescent="0.2">
      <c r="A15" s="340" t="s">
        <v>13</v>
      </c>
      <c r="B15" s="24" t="s">
        <v>209</v>
      </c>
      <c r="C15" s="241"/>
      <c r="D15" s="237" t="s">
        <v>90</v>
      </c>
      <c r="E15" s="237">
        <v>1</v>
      </c>
      <c r="F15" s="237"/>
      <c r="G15" s="241"/>
      <c r="H15" s="241"/>
      <c r="I15" s="241"/>
      <c r="J15" s="8"/>
      <c r="K15" s="8"/>
    </row>
    <row r="16" spans="1:11" x14ac:dyDescent="0.25">
      <c r="A16" s="340" t="s">
        <v>204</v>
      </c>
      <c r="B16" s="24" t="s">
        <v>210</v>
      </c>
      <c r="C16" s="241"/>
      <c r="D16" s="237" t="s">
        <v>90</v>
      </c>
      <c r="E16" s="237">
        <v>1</v>
      </c>
      <c r="F16" s="237"/>
      <c r="G16" s="241"/>
      <c r="H16" s="241"/>
      <c r="I16" s="241"/>
      <c r="J16" s="8"/>
      <c r="K16" s="8"/>
    </row>
    <row r="17" spans="1:11" x14ac:dyDescent="0.25">
      <c r="A17" s="236">
        <v>1.2</v>
      </c>
      <c r="B17" s="112" t="s">
        <v>201</v>
      </c>
      <c r="C17" s="112"/>
      <c r="D17" s="112"/>
      <c r="E17" s="112"/>
      <c r="F17" s="112"/>
      <c r="G17" s="112"/>
      <c r="H17" s="112"/>
      <c r="I17" s="241"/>
      <c r="J17" s="86">
        <f>SUM(E10:E16)</f>
        <v>4</v>
      </c>
      <c r="K17" s="86">
        <f>SUM(F10:F16)</f>
        <v>0</v>
      </c>
    </row>
    <row r="18" spans="1:11" x14ac:dyDescent="0.2">
      <c r="A18" s="237" t="s">
        <v>14</v>
      </c>
      <c r="B18" s="24" t="s">
        <v>211</v>
      </c>
      <c r="C18" s="241"/>
      <c r="D18" s="237" t="s">
        <v>90</v>
      </c>
      <c r="E18" s="237">
        <v>1</v>
      </c>
      <c r="F18" s="186"/>
      <c r="G18" s="241"/>
      <c r="H18" s="241"/>
      <c r="I18" s="241"/>
      <c r="J18" s="8"/>
      <c r="K18" s="8"/>
    </row>
    <row r="19" spans="1:11" x14ac:dyDescent="0.2">
      <c r="A19" s="237" t="s">
        <v>15</v>
      </c>
      <c r="B19" s="24" t="s">
        <v>212</v>
      </c>
      <c r="C19" s="241"/>
      <c r="D19" s="237" t="s">
        <v>90</v>
      </c>
      <c r="E19" s="237" t="s">
        <v>446</v>
      </c>
      <c r="F19" s="186"/>
      <c r="G19" s="241"/>
      <c r="H19" s="241"/>
      <c r="I19" s="241"/>
      <c r="J19" s="8"/>
      <c r="K19" s="8"/>
    </row>
    <row r="20" spans="1:11" x14ac:dyDescent="0.2">
      <c r="A20" s="237" t="s">
        <v>16</v>
      </c>
      <c r="B20" s="24" t="s">
        <v>213</v>
      </c>
      <c r="C20" s="241"/>
      <c r="D20" s="237" t="s">
        <v>90</v>
      </c>
      <c r="E20" s="237" t="s">
        <v>446</v>
      </c>
      <c r="F20" s="186"/>
      <c r="G20" s="241"/>
      <c r="H20" s="241"/>
      <c r="I20" s="241"/>
      <c r="J20" s="8"/>
      <c r="K20" s="8"/>
    </row>
    <row r="21" spans="1:11" x14ac:dyDescent="0.2">
      <c r="A21" s="237" t="s">
        <v>17</v>
      </c>
      <c r="B21" s="24" t="s">
        <v>214</v>
      </c>
      <c r="C21" s="241"/>
      <c r="D21" s="237" t="s">
        <v>90</v>
      </c>
      <c r="E21" s="237" t="s">
        <v>446</v>
      </c>
      <c r="F21" s="186"/>
      <c r="G21" s="241"/>
      <c r="H21" s="241"/>
      <c r="I21" s="241"/>
      <c r="J21" s="8"/>
      <c r="K21" s="8"/>
    </row>
    <row r="22" spans="1:11" x14ac:dyDescent="0.2">
      <c r="A22" s="237" t="s">
        <v>18</v>
      </c>
      <c r="B22" s="24" t="s">
        <v>215</v>
      </c>
      <c r="C22" s="241"/>
      <c r="D22" s="237" t="s">
        <v>90</v>
      </c>
      <c r="E22" s="237" t="s">
        <v>446</v>
      </c>
      <c r="F22" s="186"/>
      <c r="G22" s="241"/>
      <c r="H22" s="241"/>
      <c r="I22" s="241"/>
      <c r="J22" s="8"/>
      <c r="K22" s="8"/>
    </row>
    <row r="23" spans="1:11" x14ac:dyDescent="0.25">
      <c r="A23" s="237" t="s">
        <v>19</v>
      </c>
      <c r="B23" s="24" t="s">
        <v>216</v>
      </c>
      <c r="C23" s="241"/>
      <c r="D23" s="237" t="s">
        <v>90</v>
      </c>
      <c r="E23" s="237">
        <v>1</v>
      </c>
      <c r="F23" s="186"/>
      <c r="G23" s="241"/>
      <c r="H23" s="241"/>
      <c r="I23" s="241"/>
      <c r="J23" s="8"/>
      <c r="K23" s="8"/>
    </row>
    <row r="24" spans="1:11" x14ac:dyDescent="0.25">
      <c r="A24" s="237" t="s">
        <v>20</v>
      </c>
      <c r="B24" s="24" t="s">
        <v>217</v>
      </c>
      <c r="C24" s="241"/>
      <c r="D24" s="237" t="s">
        <v>90</v>
      </c>
      <c r="E24" s="237" t="s">
        <v>446</v>
      </c>
      <c r="F24" s="186"/>
      <c r="G24" s="241"/>
      <c r="H24" s="241"/>
      <c r="I24" s="241"/>
      <c r="J24" s="8"/>
      <c r="K24" s="8"/>
    </row>
    <row r="25" spans="1:11" x14ac:dyDescent="0.25">
      <c r="A25" s="237" t="s">
        <v>21</v>
      </c>
      <c r="B25" s="24" t="s">
        <v>218</v>
      </c>
      <c r="C25" s="241"/>
      <c r="D25" s="237" t="s">
        <v>90</v>
      </c>
      <c r="E25" s="237" t="s">
        <v>446</v>
      </c>
      <c r="F25" s="186"/>
      <c r="G25" s="241"/>
      <c r="H25" s="241"/>
      <c r="I25" s="241"/>
      <c r="J25" s="8"/>
      <c r="K25" s="8"/>
    </row>
    <row r="26" spans="1:11" x14ac:dyDescent="0.25">
      <c r="A26" s="237" t="s">
        <v>22</v>
      </c>
      <c r="B26" s="24" t="s">
        <v>219</v>
      </c>
      <c r="C26" s="241"/>
      <c r="D26" s="237" t="s">
        <v>90</v>
      </c>
      <c r="E26" s="237" t="s">
        <v>446</v>
      </c>
      <c r="F26" s="186"/>
      <c r="G26" s="241"/>
      <c r="H26" s="241"/>
      <c r="I26" s="241"/>
      <c r="J26" s="8"/>
      <c r="K26" s="8"/>
    </row>
    <row r="27" spans="1:11" x14ac:dyDescent="0.25">
      <c r="A27" s="237" t="s">
        <v>23</v>
      </c>
      <c r="B27" s="24" t="s">
        <v>220</v>
      </c>
      <c r="C27" s="241"/>
      <c r="D27" s="237" t="s">
        <v>90</v>
      </c>
      <c r="E27" s="237">
        <v>1</v>
      </c>
      <c r="F27" s="186"/>
      <c r="G27" s="241"/>
      <c r="H27" s="241"/>
      <c r="I27" s="241"/>
      <c r="J27" s="8"/>
      <c r="K27" s="8"/>
    </row>
    <row r="28" spans="1:11" x14ac:dyDescent="0.25">
      <c r="A28" s="236">
        <v>1.3</v>
      </c>
      <c r="B28" s="112" t="s">
        <v>221</v>
      </c>
      <c r="C28" s="112"/>
      <c r="D28" s="112"/>
      <c r="E28" s="112"/>
      <c r="F28" s="112"/>
      <c r="G28" s="112"/>
      <c r="H28" s="112"/>
      <c r="I28" s="241"/>
      <c r="J28" s="86">
        <f>SUM(E18:E27)</f>
        <v>3</v>
      </c>
      <c r="K28" s="86">
        <f>SUM(F18:F27)</f>
        <v>0</v>
      </c>
    </row>
    <row r="29" spans="1:11" x14ac:dyDescent="0.25">
      <c r="A29" s="237" t="s">
        <v>24</v>
      </c>
      <c r="B29" s="24" t="s">
        <v>303</v>
      </c>
      <c r="C29" s="241"/>
      <c r="D29" s="237" t="s">
        <v>90</v>
      </c>
      <c r="E29" s="158">
        <v>1</v>
      </c>
      <c r="F29" s="187"/>
      <c r="G29" s="241"/>
      <c r="H29" s="241"/>
      <c r="I29" s="241"/>
      <c r="J29" s="8"/>
      <c r="K29" s="8"/>
    </row>
    <row r="30" spans="1:11" x14ac:dyDescent="0.25">
      <c r="A30" s="237" t="s">
        <v>25</v>
      </c>
      <c r="B30" s="24" t="s">
        <v>222</v>
      </c>
      <c r="C30" s="241"/>
      <c r="D30" s="237" t="s">
        <v>90</v>
      </c>
      <c r="E30" s="158" t="s">
        <v>446</v>
      </c>
      <c r="F30" s="187"/>
      <c r="G30" s="241"/>
      <c r="H30" s="241"/>
      <c r="I30" s="241"/>
      <c r="J30" s="8"/>
      <c r="K30" s="8"/>
    </row>
    <row r="31" spans="1:11" x14ac:dyDescent="0.25">
      <c r="A31" s="237" t="s">
        <v>26</v>
      </c>
      <c r="B31" s="24" t="s">
        <v>302</v>
      </c>
      <c r="C31" s="241"/>
      <c r="D31" s="237" t="s">
        <v>90</v>
      </c>
      <c r="E31" s="158">
        <v>1</v>
      </c>
      <c r="F31" s="187"/>
      <c r="G31" s="241"/>
      <c r="H31" s="241"/>
      <c r="I31" s="241"/>
      <c r="J31" s="8"/>
      <c r="K31" s="41">
        <f>SUM(J17+J36+J28+J44+J53+J64+J70+J77+J83)</f>
        <v>24</v>
      </c>
    </row>
    <row r="32" spans="1:11" x14ac:dyDescent="0.25">
      <c r="A32" s="237" t="s">
        <v>27</v>
      </c>
      <c r="B32" s="24" t="s">
        <v>223</v>
      </c>
      <c r="C32" s="241"/>
      <c r="D32" s="237" t="s">
        <v>90</v>
      </c>
      <c r="E32" s="158" t="s">
        <v>446</v>
      </c>
      <c r="F32" s="187"/>
      <c r="G32" s="241"/>
      <c r="H32" s="241"/>
      <c r="I32" s="241"/>
      <c r="J32" s="8"/>
      <c r="K32" s="8"/>
    </row>
    <row r="33" spans="1:16" x14ac:dyDescent="0.25">
      <c r="A33" s="237" t="s">
        <v>28</v>
      </c>
      <c r="B33" s="24" t="s">
        <v>224</v>
      </c>
      <c r="C33" s="241"/>
      <c r="D33" s="237" t="s">
        <v>90</v>
      </c>
      <c r="E33" s="158" t="s">
        <v>446</v>
      </c>
      <c r="F33" s="187"/>
      <c r="G33" s="241"/>
      <c r="H33" s="241"/>
      <c r="I33" s="241"/>
      <c r="J33" s="8"/>
      <c r="K33" s="8"/>
    </row>
    <row r="34" spans="1:16" x14ac:dyDescent="0.25">
      <c r="A34" s="237" t="s">
        <v>29</v>
      </c>
      <c r="B34" s="24" t="s">
        <v>225</v>
      </c>
      <c r="C34" s="241"/>
      <c r="D34" s="237" t="s">
        <v>90</v>
      </c>
      <c r="E34" s="158">
        <v>1</v>
      </c>
      <c r="F34" s="187"/>
      <c r="G34" s="241"/>
      <c r="H34" s="241"/>
      <c r="I34" s="241"/>
      <c r="J34" s="8"/>
      <c r="K34" s="8"/>
    </row>
    <row r="35" spans="1:16" x14ac:dyDescent="0.25">
      <c r="A35" s="237" t="s">
        <v>228</v>
      </c>
      <c r="B35" s="24" t="s">
        <v>226</v>
      </c>
      <c r="C35" s="241"/>
      <c r="D35" s="237" t="s">
        <v>90</v>
      </c>
      <c r="E35" s="158" t="s">
        <v>446</v>
      </c>
      <c r="F35" s="187"/>
      <c r="G35" s="241"/>
      <c r="H35" s="241"/>
      <c r="I35" s="241"/>
      <c r="J35" s="8"/>
      <c r="K35" s="8"/>
    </row>
    <row r="36" spans="1:16" x14ac:dyDescent="0.25">
      <c r="A36" s="237" t="s">
        <v>229</v>
      </c>
      <c r="B36" s="24" t="s">
        <v>227</v>
      </c>
      <c r="C36" s="241"/>
      <c r="D36" s="237" t="s">
        <v>90</v>
      </c>
      <c r="E36" s="158">
        <v>1</v>
      </c>
      <c r="F36" s="187"/>
      <c r="G36" s="241"/>
      <c r="H36" s="241"/>
      <c r="I36" s="241"/>
      <c r="J36" s="84">
        <f>SUM(E29:E36)</f>
        <v>4</v>
      </c>
      <c r="K36" s="84">
        <f>SUM(F29:F36)</f>
        <v>0</v>
      </c>
    </row>
    <row r="37" spans="1:16" x14ac:dyDescent="0.25">
      <c r="A37" s="236">
        <v>1.4</v>
      </c>
      <c r="B37" s="112" t="s">
        <v>230</v>
      </c>
      <c r="C37" s="112"/>
      <c r="D37" s="112"/>
      <c r="E37" s="181"/>
      <c r="F37" s="181"/>
      <c r="G37" s="112"/>
      <c r="H37" s="112"/>
      <c r="I37" s="241"/>
      <c r="J37" s="41"/>
      <c r="K37" s="42"/>
    </row>
    <row r="38" spans="1:16" x14ac:dyDescent="0.25">
      <c r="A38" s="237" t="s">
        <v>30</v>
      </c>
      <c r="B38" s="240" t="s">
        <v>293</v>
      </c>
      <c r="C38" s="241"/>
      <c r="D38" s="237" t="s">
        <v>90</v>
      </c>
      <c r="E38" s="158">
        <v>1</v>
      </c>
      <c r="F38" s="187"/>
      <c r="G38" s="241"/>
      <c r="H38" s="241"/>
      <c r="I38" s="241"/>
      <c r="J38" s="8"/>
      <c r="K38" s="41"/>
    </row>
    <row r="39" spans="1:16" x14ac:dyDescent="0.25">
      <c r="A39" s="237" t="s">
        <v>31</v>
      </c>
      <c r="B39" s="240" t="s">
        <v>294</v>
      </c>
      <c r="C39" s="241"/>
      <c r="D39" s="237" t="s">
        <v>90</v>
      </c>
      <c r="E39" s="158" t="s">
        <v>446</v>
      </c>
      <c r="F39" s="187"/>
      <c r="G39" s="241"/>
      <c r="H39" s="241"/>
      <c r="I39" s="241"/>
      <c r="J39" s="8"/>
      <c r="K39" s="8"/>
    </row>
    <row r="40" spans="1:16" x14ac:dyDescent="0.25">
      <c r="A40" s="237" t="s">
        <v>32</v>
      </c>
      <c r="B40" s="240" t="s">
        <v>295</v>
      </c>
      <c r="C40" s="241"/>
      <c r="D40" s="237" t="s">
        <v>90</v>
      </c>
      <c r="E40" s="158" t="s">
        <v>446</v>
      </c>
      <c r="F40" s="187"/>
      <c r="G40" s="241"/>
      <c r="H40" s="241"/>
      <c r="I40" s="241"/>
      <c r="J40" s="8"/>
      <c r="K40" s="8"/>
    </row>
    <row r="41" spans="1:16" x14ac:dyDescent="0.25">
      <c r="A41" s="237" t="s">
        <v>33</v>
      </c>
      <c r="B41" s="240" t="s">
        <v>296</v>
      </c>
      <c r="C41" s="241"/>
      <c r="D41" s="237" t="s">
        <v>90</v>
      </c>
      <c r="E41" s="158" t="s">
        <v>446</v>
      </c>
      <c r="F41" s="187"/>
      <c r="G41" s="241"/>
      <c r="H41" s="241"/>
      <c r="I41" s="241"/>
      <c r="J41" s="8"/>
      <c r="K41" s="8"/>
    </row>
    <row r="42" spans="1:16" x14ac:dyDescent="0.25">
      <c r="A42" s="237" t="s">
        <v>34</v>
      </c>
      <c r="B42" s="240" t="s">
        <v>297</v>
      </c>
      <c r="C42" s="241"/>
      <c r="D42" s="237" t="s">
        <v>90</v>
      </c>
      <c r="E42" s="158">
        <v>1</v>
      </c>
      <c r="F42" s="187"/>
      <c r="G42" s="241"/>
      <c r="H42" s="241"/>
      <c r="I42" s="241"/>
      <c r="J42" s="8"/>
      <c r="K42" s="8"/>
    </row>
    <row r="43" spans="1:16" x14ac:dyDescent="0.25">
      <c r="A43" s="237" t="s">
        <v>35</v>
      </c>
      <c r="B43" s="240" t="s">
        <v>298</v>
      </c>
      <c r="C43" s="241"/>
      <c r="D43" s="237" t="s">
        <v>90</v>
      </c>
      <c r="E43" s="158">
        <v>1</v>
      </c>
      <c r="F43" s="187"/>
      <c r="G43" s="241"/>
      <c r="H43" s="241"/>
      <c r="I43" s="241"/>
      <c r="J43" s="8"/>
      <c r="K43" s="8"/>
    </row>
    <row r="44" spans="1:16" x14ac:dyDescent="0.25">
      <c r="A44" s="237" t="s">
        <v>231</v>
      </c>
      <c r="B44" s="240" t="s">
        <v>299</v>
      </c>
      <c r="C44" s="241"/>
      <c r="D44" s="237" t="s">
        <v>90</v>
      </c>
      <c r="E44" s="158" t="s">
        <v>446</v>
      </c>
      <c r="F44" s="187"/>
      <c r="G44" s="241"/>
      <c r="H44" s="241"/>
      <c r="I44" s="241"/>
      <c r="J44" s="85">
        <f>SUM(E38:E45)</f>
        <v>3</v>
      </c>
      <c r="K44" s="8"/>
    </row>
    <row r="45" spans="1:16" x14ac:dyDescent="0.25">
      <c r="A45" s="237" t="s">
        <v>232</v>
      </c>
      <c r="B45" s="240" t="s">
        <v>300</v>
      </c>
      <c r="C45" s="241"/>
      <c r="D45" s="237" t="s">
        <v>90</v>
      </c>
      <c r="E45" s="158" t="s">
        <v>446</v>
      </c>
      <c r="F45" s="187"/>
      <c r="G45" s="241"/>
      <c r="H45" s="241"/>
      <c r="I45" s="241"/>
      <c r="K45" s="85">
        <f>SUM(F38:F45)</f>
        <v>0</v>
      </c>
    </row>
    <row r="46" spans="1:16" x14ac:dyDescent="0.25">
      <c r="A46" s="239">
        <v>1.5</v>
      </c>
      <c r="B46" s="188" t="s">
        <v>571</v>
      </c>
      <c r="C46" s="188"/>
      <c r="D46" s="188"/>
      <c r="E46" s="188"/>
      <c r="F46" s="188"/>
      <c r="G46" s="188"/>
      <c r="H46" s="188"/>
      <c r="I46" s="188"/>
      <c r="J46" s="42"/>
      <c r="K46" s="44"/>
      <c r="L46" t="s">
        <v>572</v>
      </c>
      <c r="M46">
        <f>SUM(J32+J64)</f>
        <v>2</v>
      </c>
      <c r="P46" s="189"/>
    </row>
    <row r="47" spans="1:16" x14ac:dyDescent="0.25">
      <c r="A47" s="107" t="s">
        <v>36</v>
      </c>
      <c r="B47" s="240" t="s">
        <v>573</v>
      </c>
      <c r="C47" s="190"/>
      <c r="D47" s="107" t="s">
        <v>90</v>
      </c>
      <c r="E47" s="107" t="s">
        <v>446</v>
      </c>
      <c r="F47" s="39"/>
      <c r="G47" s="39"/>
      <c r="H47" s="39"/>
      <c r="I47" s="39"/>
      <c r="J47" s="8"/>
      <c r="K47" s="8"/>
      <c r="L47" t="s">
        <v>574</v>
      </c>
      <c r="M47" s="40" t="e">
        <f>SUM(J39+#REF!+J46+J70+J77+J83)</f>
        <v>#REF!</v>
      </c>
      <c r="P47" s="189"/>
    </row>
    <row r="48" spans="1:16" x14ac:dyDescent="0.25">
      <c r="A48" s="107" t="s">
        <v>37</v>
      </c>
      <c r="B48" s="240" t="s">
        <v>628</v>
      </c>
      <c r="C48" s="107"/>
      <c r="D48" s="107" t="s">
        <v>90</v>
      </c>
      <c r="E48" s="107" t="s">
        <v>446</v>
      </c>
      <c r="F48" s="39"/>
      <c r="G48" s="39"/>
      <c r="H48" s="39"/>
      <c r="I48" s="2"/>
    </row>
    <row r="49" spans="1:16" x14ac:dyDescent="0.25">
      <c r="A49" s="107" t="s">
        <v>38</v>
      </c>
      <c r="B49" s="240" t="s">
        <v>629</v>
      </c>
      <c r="C49" s="107"/>
      <c r="D49" s="107" t="s">
        <v>90</v>
      </c>
      <c r="E49" s="107" t="s">
        <v>446</v>
      </c>
      <c r="F49" s="39"/>
      <c r="G49" s="39"/>
      <c r="H49" s="39"/>
      <c r="I49" s="2"/>
    </row>
    <row r="50" spans="1:16" x14ac:dyDescent="0.25">
      <c r="A50" s="107" t="s">
        <v>304</v>
      </c>
      <c r="B50" s="240" t="s">
        <v>630</v>
      </c>
      <c r="C50" s="107"/>
      <c r="D50" s="107" t="s">
        <v>90</v>
      </c>
      <c r="E50" s="107" t="s">
        <v>446</v>
      </c>
      <c r="F50" s="39"/>
      <c r="G50" s="39"/>
      <c r="H50" s="39"/>
      <c r="I50" s="2"/>
    </row>
    <row r="51" spans="1:16" x14ac:dyDescent="0.25">
      <c r="A51" s="107" t="s">
        <v>305</v>
      </c>
      <c r="B51" s="240" t="s">
        <v>575</v>
      </c>
      <c r="C51" s="190"/>
      <c r="D51" s="107" t="s">
        <v>90</v>
      </c>
      <c r="E51" s="107">
        <v>1</v>
      </c>
      <c r="F51" s="39"/>
      <c r="G51" s="39"/>
      <c r="H51" s="39"/>
      <c r="I51" s="39"/>
      <c r="J51" s="8"/>
      <c r="K51" s="8"/>
      <c r="P51" s="189"/>
    </row>
    <row r="52" spans="1:16" x14ac:dyDescent="0.25">
      <c r="A52" s="107" t="s">
        <v>306</v>
      </c>
      <c r="B52" s="240" t="s">
        <v>576</v>
      </c>
      <c r="C52" s="190"/>
      <c r="D52" s="107" t="s">
        <v>90</v>
      </c>
      <c r="E52" s="107">
        <v>1</v>
      </c>
      <c r="F52" s="39"/>
      <c r="G52" s="39"/>
      <c r="H52" s="39"/>
      <c r="I52" s="39"/>
      <c r="J52" s="8"/>
      <c r="K52" s="8"/>
      <c r="P52" s="189"/>
    </row>
    <row r="53" spans="1:16" x14ac:dyDescent="0.25">
      <c r="A53" s="239">
        <v>1.6</v>
      </c>
      <c r="B53" s="188" t="s">
        <v>577</v>
      </c>
      <c r="C53" s="188"/>
      <c r="D53" s="188"/>
      <c r="E53" s="188"/>
      <c r="F53" s="188"/>
      <c r="G53" s="188"/>
      <c r="H53" s="188"/>
      <c r="I53" s="188"/>
      <c r="J53" s="191">
        <f>SUM(E47:E52)</f>
        <v>2</v>
      </c>
      <c r="K53" s="44"/>
      <c r="P53" s="189"/>
    </row>
    <row r="54" spans="1:16" x14ac:dyDescent="0.25">
      <c r="A54" s="107" t="s">
        <v>360</v>
      </c>
      <c r="B54" s="24" t="s">
        <v>578</v>
      </c>
      <c r="C54" s="39"/>
      <c r="D54" s="107" t="s">
        <v>90</v>
      </c>
      <c r="E54" s="107" t="s">
        <v>446</v>
      </c>
      <c r="F54" s="39"/>
      <c r="G54" s="39"/>
      <c r="H54" s="39"/>
      <c r="I54" s="39"/>
      <c r="J54" s="8"/>
      <c r="K54" s="8"/>
      <c r="P54" s="189"/>
    </row>
    <row r="55" spans="1:16" x14ac:dyDescent="0.25">
      <c r="A55" s="107" t="s">
        <v>361</v>
      </c>
      <c r="B55" s="24" t="s">
        <v>631</v>
      </c>
      <c r="C55" s="107"/>
      <c r="D55" s="107" t="s">
        <v>90</v>
      </c>
      <c r="E55" s="107" t="s">
        <v>446</v>
      </c>
      <c r="F55" s="39"/>
      <c r="G55" s="39"/>
      <c r="H55" s="39"/>
      <c r="I55" s="2"/>
    </row>
    <row r="56" spans="1:16" x14ac:dyDescent="0.25">
      <c r="A56" s="107" t="s">
        <v>362</v>
      </c>
      <c r="B56" s="24" t="s">
        <v>632</v>
      </c>
      <c r="C56" s="107"/>
      <c r="D56" s="107" t="s">
        <v>90</v>
      </c>
      <c r="E56" s="107" t="s">
        <v>446</v>
      </c>
      <c r="F56" s="39"/>
      <c r="G56" s="39"/>
      <c r="H56" s="39"/>
      <c r="I56" s="2"/>
    </row>
    <row r="57" spans="1:16" x14ac:dyDescent="0.25">
      <c r="A57" s="107" t="s">
        <v>363</v>
      </c>
      <c r="B57" s="24" t="s">
        <v>579</v>
      </c>
      <c r="C57" s="39"/>
      <c r="D57" s="107" t="s">
        <v>90</v>
      </c>
      <c r="E57" s="107">
        <v>1</v>
      </c>
      <c r="F57" s="39"/>
      <c r="G57" s="39"/>
      <c r="H57" s="39"/>
      <c r="I57" s="39"/>
      <c r="J57" s="8"/>
      <c r="K57" s="8"/>
      <c r="P57" s="189"/>
    </row>
    <row r="58" spans="1:16" x14ac:dyDescent="0.25">
      <c r="A58" s="107" t="s">
        <v>580</v>
      </c>
      <c r="B58" s="24" t="s">
        <v>581</v>
      </c>
      <c r="C58" s="39"/>
      <c r="D58" s="107" t="s">
        <v>90</v>
      </c>
      <c r="E58" s="107">
        <v>1</v>
      </c>
      <c r="F58" s="39"/>
      <c r="G58" s="39"/>
      <c r="H58" s="39"/>
      <c r="I58" s="39"/>
      <c r="J58" s="8"/>
      <c r="K58" s="8"/>
      <c r="P58" s="189"/>
    </row>
    <row r="59" spans="1:16" x14ac:dyDescent="0.25">
      <c r="A59" s="107" t="s">
        <v>688</v>
      </c>
      <c r="B59" s="24" t="s">
        <v>633</v>
      </c>
      <c r="C59" s="107"/>
      <c r="D59" s="107" t="s">
        <v>90</v>
      </c>
      <c r="E59" s="107" t="s">
        <v>446</v>
      </c>
      <c r="F59" s="39"/>
      <c r="G59" s="39"/>
      <c r="H59" s="39"/>
      <c r="I59" s="2"/>
    </row>
    <row r="60" spans="1:16" x14ac:dyDescent="0.25">
      <c r="A60" s="107" t="s">
        <v>689</v>
      </c>
      <c r="B60" s="24" t="s">
        <v>634</v>
      </c>
      <c r="C60" s="107"/>
      <c r="D60" s="107" t="s">
        <v>90</v>
      </c>
      <c r="E60" s="107" t="s">
        <v>446</v>
      </c>
      <c r="F60" s="39"/>
      <c r="G60" s="39"/>
      <c r="H60" s="39"/>
      <c r="I60" s="2"/>
    </row>
    <row r="61" spans="1:16" x14ac:dyDescent="0.25">
      <c r="A61" s="107" t="s">
        <v>690</v>
      </c>
      <c r="B61" s="24" t="s">
        <v>635</v>
      </c>
      <c r="C61" s="107"/>
      <c r="D61" s="107" t="s">
        <v>90</v>
      </c>
      <c r="E61" s="107" t="s">
        <v>446</v>
      </c>
      <c r="F61" s="39"/>
      <c r="G61" s="39"/>
      <c r="H61" s="39"/>
      <c r="I61" s="2"/>
    </row>
    <row r="62" spans="1:16" x14ac:dyDescent="0.25">
      <c r="A62" s="107" t="s">
        <v>722</v>
      </c>
      <c r="B62" s="24" t="s">
        <v>637</v>
      </c>
      <c r="C62" s="107"/>
      <c r="D62" s="107" t="s">
        <v>90</v>
      </c>
      <c r="E62" s="107" t="s">
        <v>446</v>
      </c>
      <c r="F62" s="39"/>
      <c r="G62" s="39"/>
      <c r="H62" s="39"/>
      <c r="I62" s="2"/>
    </row>
    <row r="63" spans="1:16" x14ac:dyDescent="0.25">
      <c r="A63" s="107" t="s">
        <v>723</v>
      </c>
      <c r="B63" s="24" t="s">
        <v>639</v>
      </c>
      <c r="C63" s="107"/>
      <c r="D63" s="107" t="s">
        <v>90</v>
      </c>
      <c r="E63" s="107" t="s">
        <v>446</v>
      </c>
      <c r="F63" s="39"/>
      <c r="G63" s="39"/>
      <c r="H63" s="39"/>
      <c r="I63" s="2"/>
    </row>
    <row r="64" spans="1:16" x14ac:dyDescent="0.25">
      <c r="A64" s="239">
        <v>1.7</v>
      </c>
      <c r="B64" s="82" t="s">
        <v>582</v>
      </c>
      <c r="C64" s="39"/>
      <c r="D64" s="107"/>
      <c r="E64" s="107" t="s">
        <v>326</v>
      </c>
      <c r="F64" s="39"/>
      <c r="G64" s="39"/>
      <c r="H64" s="39"/>
      <c r="I64" s="39"/>
      <c r="J64" s="8">
        <f>SUM(E54:E58)</f>
        <v>2</v>
      </c>
      <c r="K64" s="8"/>
      <c r="P64" s="189"/>
    </row>
    <row r="65" spans="1:16" x14ac:dyDescent="0.25">
      <c r="A65" s="107" t="s">
        <v>583</v>
      </c>
      <c r="B65" s="24" t="s">
        <v>584</v>
      </c>
      <c r="C65" s="39"/>
      <c r="D65" s="107" t="s">
        <v>90</v>
      </c>
      <c r="E65" s="107" t="s">
        <v>446</v>
      </c>
      <c r="F65" s="39"/>
      <c r="G65" s="39"/>
      <c r="H65" s="39"/>
      <c r="I65" s="39"/>
      <c r="J65" s="8"/>
      <c r="K65" s="8"/>
      <c r="P65" s="189"/>
    </row>
    <row r="66" spans="1:16" x14ac:dyDescent="0.25">
      <c r="A66" s="107" t="s">
        <v>691</v>
      </c>
      <c r="B66" s="24" t="s">
        <v>641</v>
      </c>
      <c r="C66" s="107"/>
      <c r="D66" s="107" t="s">
        <v>90</v>
      </c>
      <c r="E66" s="107" t="s">
        <v>446</v>
      </c>
      <c r="F66" s="39"/>
      <c r="G66" s="39"/>
      <c r="H66" s="39"/>
      <c r="I66" s="2"/>
    </row>
    <row r="67" spans="1:16" x14ac:dyDescent="0.25">
      <c r="A67" s="107" t="s">
        <v>692</v>
      </c>
      <c r="B67" s="24" t="s">
        <v>643</v>
      </c>
      <c r="C67" s="107"/>
      <c r="D67" s="107" t="s">
        <v>90</v>
      </c>
      <c r="E67" s="107" t="s">
        <v>446</v>
      </c>
      <c r="F67" s="39"/>
      <c r="G67" s="39"/>
      <c r="H67" s="39"/>
      <c r="I67" s="2"/>
    </row>
    <row r="68" spans="1:16" x14ac:dyDescent="0.25">
      <c r="A68" s="107" t="s">
        <v>585</v>
      </c>
      <c r="B68" s="24" t="s">
        <v>586</v>
      </c>
      <c r="C68" s="39"/>
      <c r="D68" s="107" t="s">
        <v>90</v>
      </c>
      <c r="E68" s="107">
        <v>1</v>
      </c>
      <c r="F68" s="39"/>
      <c r="G68" s="39"/>
      <c r="H68" s="39"/>
      <c r="I68" s="39"/>
      <c r="J68" s="8"/>
      <c r="K68" s="8"/>
      <c r="P68" s="189"/>
    </row>
    <row r="69" spans="1:16" x14ac:dyDescent="0.25">
      <c r="A69" s="107" t="s">
        <v>587</v>
      </c>
      <c r="B69" s="24" t="s">
        <v>588</v>
      </c>
      <c r="C69" s="39"/>
      <c r="D69" s="107" t="s">
        <v>90</v>
      </c>
      <c r="E69" s="107">
        <v>1</v>
      </c>
      <c r="F69" s="39"/>
      <c r="G69" s="39"/>
      <c r="H69" s="39"/>
      <c r="I69" s="39"/>
      <c r="J69" s="8"/>
      <c r="K69" s="8"/>
      <c r="P69" s="189"/>
    </row>
    <row r="70" spans="1:16" x14ac:dyDescent="0.25">
      <c r="A70" s="30">
        <v>1.8</v>
      </c>
      <c r="B70" s="188" t="s">
        <v>589</v>
      </c>
      <c r="C70" s="188"/>
      <c r="D70" s="188"/>
      <c r="E70" s="188"/>
      <c r="F70" s="188"/>
      <c r="G70" s="188"/>
      <c r="H70" s="188"/>
      <c r="I70" s="188"/>
      <c r="J70" s="191">
        <f>SUM(E65:E69)</f>
        <v>2</v>
      </c>
      <c r="K70" s="44"/>
      <c r="P70" s="189"/>
    </row>
    <row r="71" spans="1:16" x14ac:dyDescent="0.25">
      <c r="A71" s="107" t="s">
        <v>590</v>
      </c>
      <c r="B71" s="24" t="s">
        <v>591</v>
      </c>
      <c r="C71" s="39"/>
      <c r="D71" s="107" t="s">
        <v>90</v>
      </c>
      <c r="E71" s="107" t="s">
        <v>446</v>
      </c>
      <c r="F71" s="39"/>
      <c r="G71" s="39"/>
      <c r="H71" s="39"/>
      <c r="I71" s="39"/>
      <c r="J71" s="8"/>
      <c r="K71" s="8"/>
      <c r="P71" s="189"/>
    </row>
    <row r="72" spans="1:16" x14ac:dyDescent="0.25">
      <c r="A72" s="107" t="s">
        <v>694</v>
      </c>
      <c r="B72" s="23" t="s">
        <v>645</v>
      </c>
      <c r="C72" s="107"/>
      <c r="D72" s="107" t="s">
        <v>90</v>
      </c>
      <c r="E72" s="107" t="s">
        <v>446</v>
      </c>
      <c r="F72" s="39"/>
      <c r="G72" s="39"/>
      <c r="H72" s="39"/>
      <c r="I72" s="2"/>
    </row>
    <row r="73" spans="1:16" x14ac:dyDescent="0.25">
      <c r="A73" s="107" t="s">
        <v>695</v>
      </c>
      <c r="B73" s="23" t="s">
        <v>647</v>
      </c>
      <c r="C73" s="107"/>
      <c r="D73" s="107" t="s">
        <v>90</v>
      </c>
      <c r="E73" s="107" t="s">
        <v>446</v>
      </c>
      <c r="F73" s="39"/>
      <c r="G73" s="39"/>
      <c r="H73" s="39"/>
      <c r="I73" s="2"/>
    </row>
    <row r="74" spans="1:16" x14ac:dyDescent="0.25">
      <c r="A74" s="107" t="s">
        <v>696</v>
      </c>
      <c r="B74" s="23" t="s">
        <v>654</v>
      </c>
      <c r="C74" s="39"/>
      <c r="D74" s="107" t="s">
        <v>90</v>
      </c>
      <c r="E74" s="107" t="s">
        <v>446</v>
      </c>
      <c r="F74" s="39"/>
      <c r="G74" s="39"/>
      <c r="H74" s="39"/>
      <c r="I74" s="39"/>
      <c r="J74" s="8"/>
      <c r="K74" s="8"/>
      <c r="P74" s="189"/>
    </row>
    <row r="75" spans="1:16" x14ac:dyDescent="0.25">
      <c r="A75" s="107" t="s">
        <v>592</v>
      </c>
      <c r="B75" s="23" t="s">
        <v>593</v>
      </c>
      <c r="C75" s="39"/>
      <c r="D75" s="107" t="s">
        <v>90</v>
      </c>
      <c r="E75" s="107">
        <v>1</v>
      </c>
      <c r="F75" s="39"/>
      <c r="G75" s="39"/>
      <c r="H75" s="39"/>
      <c r="I75" s="39"/>
      <c r="J75" s="8"/>
      <c r="K75" s="8"/>
      <c r="P75" s="189"/>
    </row>
    <row r="76" spans="1:16" x14ac:dyDescent="0.25">
      <c r="A76" s="107" t="s">
        <v>594</v>
      </c>
      <c r="B76" s="23" t="s">
        <v>595</v>
      </c>
      <c r="C76" s="39"/>
      <c r="D76" s="107" t="s">
        <v>90</v>
      </c>
      <c r="E76" s="107">
        <v>1</v>
      </c>
      <c r="F76" s="39"/>
      <c r="G76" s="39"/>
      <c r="H76" s="39"/>
      <c r="I76" s="39"/>
      <c r="J76" s="8"/>
      <c r="K76" s="8"/>
      <c r="P76" s="189"/>
    </row>
    <row r="77" spans="1:16" x14ac:dyDescent="0.25">
      <c r="A77" s="30">
        <v>1.9</v>
      </c>
      <c r="B77" s="188" t="s">
        <v>596</v>
      </c>
      <c r="C77" s="188"/>
      <c r="D77" s="188"/>
      <c r="E77" s="188"/>
      <c r="F77" s="188"/>
      <c r="G77" s="188"/>
      <c r="H77" s="188"/>
      <c r="I77" s="188"/>
      <c r="J77" s="191">
        <f>SUM(E71:E76)</f>
        <v>2</v>
      </c>
      <c r="K77" s="44"/>
      <c r="P77" s="189"/>
    </row>
    <row r="78" spans="1:16" x14ac:dyDescent="0.25">
      <c r="A78" s="107" t="s">
        <v>597</v>
      </c>
      <c r="B78" s="24" t="s">
        <v>598</v>
      </c>
      <c r="C78" s="188"/>
      <c r="D78" s="107" t="s">
        <v>90</v>
      </c>
      <c r="E78" s="107" t="s">
        <v>446</v>
      </c>
      <c r="F78" s="188"/>
      <c r="G78" s="188"/>
      <c r="H78" s="188"/>
      <c r="I78" s="188"/>
      <c r="J78" s="191"/>
      <c r="K78" s="44"/>
      <c r="P78" s="189"/>
    </row>
    <row r="79" spans="1:16" x14ac:dyDescent="0.25">
      <c r="A79" s="107" t="s">
        <v>701</v>
      </c>
      <c r="B79" s="23" t="s">
        <v>649</v>
      </c>
      <c r="C79" s="107"/>
      <c r="D79" s="107" t="s">
        <v>90</v>
      </c>
      <c r="E79" s="107" t="s">
        <v>446</v>
      </c>
      <c r="F79" s="39"/>
      <c r="G79" s="39"/>
      <c r="H79" s="39"/>
      <c r="I79" s="2"/>
    </row>
    <row r="80" spans="1:16" x14ac:dyDescent="0.25">
      <c r="A80" s="107" t="s">
        <v>702</v>
      </c>
      <c r="B80" s="23" t="s">
        <v>651</v>
      </c>
      <c r="C80" s="107"/>
      <c r="D80" s="107" t="s">
        <v>90</v>
      </c>
      <c r="E80" s="107" t="s">
        <v>446</v>
      </c>
      <c r="F80" s="39"/>
      <c r="G80" s="39"/>
      <c r="H80" s="39"/>
      <c r="I80" s="2"/>
    </row>
    <row r="81" spans="1:16" x14ac:dyDescent="0.25">
      <c r="A81" s="107" t="s">
        <v>703</v>
      </c>
      <c r="B81" s="23" t="s">
        <v>653</v>
      </c>
      <c r="C81" s="107"/>
      <c r="D81" s="107" t="s">
        <v>90</v>
      </c>
      <c r="E81" s="107" t="s">
        <v>446</v>
      </c>
      <c r="F81" s="39"/>
      <c r="G81" s="39"/>
      <c r="H81" s="39"/>
      <c r="I81" s="2"/>
    </row>
    <row r="82" spans="1:16" x14ac:dyDescent="0.25">
      <c r="A82" s="107" t="s">
        <v>599</v>
      </c>
      <c r="B82" s="23" t="s">
        <v>600</v>
      </c>
      <c r="C82" s="39"/>
      <c r="D82" s="107" t="s">
        <v>90</v>
      </c>
      <c r="E82" s="107">
        <v>1</v>
      </c>
      <c r="F82" s="39"/>
      <c r="G82" s="39"/>
      <c r="H82" s="39"/>
      <c r="I82" s="39"/>
      <c r="J82" s="8"/>
      <c r="K82" s="8"/>
      <c r="P82" s="189"/>
    </row>
    <row r="83" spans="1:16" x14ac:dyDescent="0.25">
      <c r="A83" s="107" t="s">
        <v>602</v>
      </c>
      <c r="B83" s="23" t="s">
        <v>601</v>
      </c>
      <c r="C83" s="2"/>
      <c r="D83" s="107" t="s">
        <v>90</v>
      </c>
      <c r="E83" s="107">
        <v>1</v>
      </c>
      <c r="F83" s="39"/>
      <c r="G83" s="39"/>
      <c r="H83" s="39"/>
      <c r="I83" s="39"/>
      <c r="J83" s="8">
        <f>SUM(E78:E83)</f>
        <v>2</v>
      </c>
      <c r="K83" s="8"/>
      <c r="P83" s="189"/>
    </row>
    <row r="84" spans="1:16" ht="24" customHeight="1" x14ac:dyDescent="0.25">
      <c r="A84" s="204" t="s">
        <v>704</v>
      </c>
      <c r="B84" s="157" t="s">
        <v>309</v>
      </c>
      <c r="C84" s="157"/>
      <c r="D84" s="110" t="s">
        <v>39</v>
      </c>
      <c r="E84" s="110">
        <v>3</v>
      </c>
      <c r="F84" s="186"/>
      <c r="G84" s="80"/>
      <c r="H84" s="80"/>
      <c r="I84" s="80"/>
      <c r="J84" s="8"/>
      <c r="K84" s="8"/>
    </row>
    <row r="85" spans="1:16" ht="24" customHeight="1" x14ac:dyDescent="0.25">
      <c r="A85" s="204" t="s">
        <v>711</v>
      </c>
      <c r="B85" s="157" t="s">
        <v>915</v>
      </c>
      <c r="C85" s="157"/>
      <c r="D85" s="369" t="s">
        <v>39</v>
      </c>
      <c r="E85" s="369">
        <v>4</v>
      </c>
      <c r="F85" s="186"/>
      <c r="G85" s="371"/>
      <c r="H85" s="371"/>
      <c r="I85" s="371"/>
      <c r="J85" s="8"/>
      <c r="K85" s="8"/>
    </row>
    <row r="86" spans="1:16" x14ac:dyDescent="0.25">
      <c r="A86" s="111">
        <v>1.1200000000000001</v>
      </c>
      <c r="B86" s="23" t="s">
        <v>902</v>
      </c>
      <c r="C86" s="80"/>
      <c r="D86" s="110"/>
      <c r="E86" s="110"/>
      <c r="F86" s="80"/>
      <c r="G86" s="80"/>
      <c r="H86" s="80"/>
      <c r="I86" s="80"/>
      <c r="J86" s="8"/>
      <c r="K86" s="8"/>
    </row>
    <row r="87" spans="1:16" x14ac:dyDescent="0.25">
      <c r="A87" s="81" t="s">
        <v>95</v>
      </c>
      <c r="B87" s="23" t="s">
        <v>249</v>
      </c>
      <c r="C87" s="80"/>
      <c r="D87" s="110" t="s">
        <v>251</v>
      </c>
      <c r="E87" s="110">
        <v>10</v>
      </c>
      <c r="F87" s="80"/>
      <c r="G87" s="80"/>
      <c r="H87" s="80"/>
      <c r="I87" s="80"/>
      <c r="J87" s="8"/>
      <c r="K87" s="8"/>
    </row>
    <row r="88" spans="1:16" x14ac:dyDescent="0.25">
      <c r="A88" s="81" t="s">
        <v>97</v>
      </c>
      <c r="B88" s="23" t="s">
        <v>250</v>
      </c>
      <c r="C88" s="80"/>
      <c r="D88" s="110" t="s">
        <v>251</v>
      </c>
      <c r="E88" s="110">
        <v>5</v>
      </c>
      <c r="F88" s="80"/>
      <c r="G88" s="80"/>
      <c r="H88" s="80"/>
      <c r="I88" s="80"/>
      <c r="J88" s="8"/>
      <c r="K88" s="8"/>
    </row>
    <row r="89" spans="1:16" ht="23.1" customHeight="1" x14ac:dyDescent="0.25">
      <c r="A89" s="111">
        <v>2</v>
      </c>
      <c r="B89" s="460" t="s">
        <v>40</v>
      </c>
      <c r="C89" s="460"/>
      <c r="D89" s="460"/>
      <c r="E89" s="112"/>
      <c r="F89" s="112"/>
      <c r="G89" s="112"/>
      <c r="H89" s="112"/>
      <c r="I89" s="112"/>
      <c r="J89" s="45"/>
      <c r="K89" s="45"/>
    </row>
    <row r="90" spans="1:16" ht="18" customHeight="1" x14ac:dyDescent="0.25">
      <c r="A90" s="111">
        <v>2.1</v>
      </c>
      <c r="B90" s="111" t="s">
        <v>202</v>
      </c>
      <c r="C90" s="111"/>
      <c r="D90" s="111"/>
      <c r="E90" s="112"/>
      <c r="F90" s="112"/>
      <c r="G90" s="112"/>
      <c r="H90" s="112"/>
      <c r="I90" s="112"/>
      <c r="J90" s="45"/>
      <c r="K90" s="45"/>
    </row>
    <row r="91" spans="1:16" ht="25.5" x14ac:dyDescent="0.25">
      <c r="A91" s="110" t="s">
        <v>65</v>
      </c>
      <c r="B91" s="23" t="s">
        <v>422</v>
      </c>
      <c r="C91" s="80"/>
      <c r="D91" s="110" t="s">
        <v>554</v>
      </c>
      <c r="E91" s="110">
        <v>4.88</v>
      </c>
      <c r="F91" s="80"/>
      <c r="G91" s="80"/>
      <c r="H91" s="80"/>
      <c r="I91" s="80"/>
      <c r="J91" s="8"/>
      <c r="K91" s="8"/>
    </row>
    <row r="92" spans="1:16" ht="35.85" customHeight="1" x14ac:dyDescent="0.25">
      <c r="A92" s="110" t="s">
        <v>66</v>
      </c>
      <c r="B92" s="23" t="s">
        <v>235</v>
      </c>
      <c r="C92" s="80"/>
      <c r="D92" s="110" t="s">
        <v>554</v>
      </c>
      <c r="E92" s="110">
        <v>4.88</v>
      </c>
      <c r="F92" s="80"/>
      <c r="G92" s="80"/>
      <c r="H92" s="80"/>
      <c r="I92" s="80"/>
      <c r="J92" s="8"/>
      <c r="K92" s="8"/>
    </row>
    <row r="93" spans="1:16" ht="25.5" x14ac:dyDescent="0.25">
      <c r="A93" s="110" t="s">
        <v>67</v>
      </c>
      <c r="B93" s="23" t="s">
        <v>236</v>
      </c>
      <c r="C93" s="80"/>
      <c r="D93" s="110" t="s">
        <v>554</v>
      </c>
      <c r="E93" s="110">
        <v>4.88</v>
      </c>
      <c r="F93" s="80"/>
      <c r="G93" s="80"/>
      <c r="H93" s="80"/>
      <c r="I93" s="80"/>
      <c r="J93" s="8"/>
      <c r="K93" s="8"/>
    </row>
    <row r="94" spans="1:16" ht="18" customHeight="1" x14ac:dyDescent="0.25">
      <c r="A94" s="111">
        <v>3</v>
      </c>
      <c r="B94" s="461" t="s">
        <v>342</v>
      </c>
      <c r="C94" s="462"/>
      <c r="D94" s="462"/>
      <c r="E94" s="462"/>
      <c r="F94" s="462"/>
      <c r="G94" s="463"/>
      <c r="H94" s="112"/>
      <c r="I94" s="112"/>
      <c r="J94" s="45"/>
      <c r="K94" s="45"/>
    </row>
    <row r="95" spans="1:16" ht="18" customHeight="1" x14ac:dyDescent="0.25">
      <c r="A95" s="111">
        <v>3.1</v>
      </c>
      <c r="B95" s="182" t="s">
        <v>376</v>
      </c>
      <c r="C95" s="165"/>
      <c r="D95" s="165"/>
      <c r="E95" s="165"/>
      <c r="F95" s="165"/>
      <c r="G95" s="166"/>
      <c r="H95" s="112"/>
      <c r="I95" s="112"/>
      <c r="J95" s="45"/>
      <c r="K95" s="45"/>
    </row>
    <row r="96" spans="1:16" x14ac:dyDescent="0.25">
      <c r="A96" s="464" t="s">
        <v>85</v>
      </c>
      <c r="B96" s="23" t="s">
        <v>237</v>
      </c>
      <c r="C96" s="80"/>
      <c r="D96" s="110" t="s">
        <v>41</v>
      </c>
      <c r="E96" s="183">
        <f>(J17+J53)*6</f>
        <v>36</v>
      </c>
      <c r="F96" s="80"/>
      <c r="G96" s="80"/>
      <c r="H96" s="80"/>
      <c r="I96" s="80"/>
      <c r="J96" s="8"/>
      <c r="K96" s="8"/>
    </row>
    <row r="97" spans="1:11" x14ac:dyDescent="0.25">
      <c r="A97" s="464"/>
      <c r="B97" s="23" t="s">
        <v>238</v>
      </c>
      <c r="C97" s="80"/>
      <c r="D97" s="110" t="s">
        <v>41</v>
      </c>
      <c r="E97" s="183">
        <f>E96</f>
        <v>36</v>
      </c>
      <c r="F97" s="80"/>
      <c r="G97" s="80"/>
      <c r="H97" s="80"/>
      <c r="I97" s="80"/>
      <c r="J97" s="8"/>
      <c r="K97" s="8"/>
    </row>
    <row r="98" spans="1:11" ht="24" x14ac:dyDescent="0.25">
      <c r="A98" s="464" t="s">
        <v>84</v>
      </c>
      <c r="B98" s="23" t="s">
        <v>239</v>
      </c>
      <c r="C98" s="80"/>
      <c r="D98" s="110" t="s">
        <v>41</v>
      </c>
      <c r="E98" s="183">
        <f>(J28+J64)*6</f>
        <v>30</v>
      </c>
      <c r="F98" s="80"/>
      <c r="G98" s="80"/>
      <c r="H98" s="80"/>
      <c r="I98" s="80"/>
      <c r="J98" s="8"/>
      <c r="K98" s="8"/>
    </row>
    <row r="99" spans="1:11" ht="24" x14ac:dyDescent="0.25">
      <c r="A99" s="464"/>
      <c r="B99" s="23" t="s">
        <v>240</v>
      </c>
      <c r="C99" s="80"/>
      <c r="D99" s="110" t="s">
        <v>41</v>
      </c>
      <c r="E99" s="183">
        <f>E98</f>
        <v>30</v>
      </c>
      <c r="F99" s="80"/>
      <c r="G99" s="80"/>
      <c r="H99" s="80"/>
      <c r="I99" s="80"/>
      <c r="J99" s="8"/>
      <c r="K99" s="8"/>
    </row>
    <row r="100" spans="1:11" x14ac:dyDescent="0.25">
      <c r="A100" s="464" t="s">
        <v>86</v>
      </c>
      <c r="B100" s="240" t="s">
        <v>879</v>
      </c>
      <c r="C100" s="80"/>
      <c r="D100" s="110" t="s">
        <v>41</v>
      </c>
      <c r="E100" s="158">
        <f>(J36+J44+J70+J77+J83)*12</f>
        <v>156</v>
      </c>
      <c r="F100" s="80"/>
      <c r="G100" s="80"/>
      <c r="H100" s="80"/>
      <c r="I100" s="80"/>
      <c r="J100" s="8"/>
      <c r="K100" s="8"/>
    </row>
    <row r="101" spans="1:11" x14ac:dyDescent="0.25">
      <c r="A101" s="464"/>
      <c r="B101" s="240" t="s">
        <v>880</v>
      </c>
      <c r="C101" s="80"/>
      <c r="D101" s="110" t="s">
        <v>41</v>
      </c>
      <c r="E101" s="158">
        <f>E100</f>
        <v>156</v>
      </c>
      <c r="F101" s="80"/>
      <c r="G101" s="80"/>
      <c r="H101" s="80"/>
      <c r="I101" s="80"/>
      <c r="J101" s="8"/>
      <c r="K101" s="8"/>
    </row>
    <row r="102" spans="1:11" ht="24" x14ac:dyDescent="0.25">
      <c r="A102" s="464" t="s">
        <v>87</v>
      </c>
      <c r="B102" s="23" t="s">
        <v>562</v>
      </c>
      <c r="C102" s="80"/>
      <c r="D102" s="110" t="s">
        <v>41</v>
      </c>
      <c r="E102" s="158">
        <f>(J36+J44+J70+J77+J83)*3</f>
        <v>39</v>
      </c>
      <c r="F102" s="80"/>
      <c r="G102" s="80"/>
      <c r="H102" s="80"/>
      <c r="I102" s="80"/>
      <c r="J102" s="8"/>
      <c r="K102" s="8"/>
    </row>
    <row r="103" spans="1:11" ht="24" x14ac:dyDescent="0.25">
      <c r="A103" s="464"/>
      <c r="B103" s="23" t="s">
        <v>563</v>
      </c>
      <c r="C103" s="80"/>
      <c r="D103" s="110" t="s">
        <v>41</v>
      </c>
      <c r="E103" s="158">
        <f>$E$102</f>
        <v>39</v>
      </c>
      <c r="F103" s="80"/>
      <c r="G103" s="80"/>
      <c r="H103" s="80"/>
      <c r="I103" s="80"/>
      <c r="J103" s="8"/>
      <c r="K103" s="8"/>
    </row>
    <row r="104" spans="1:11" ht="18.600000000000001" customHeight="1" x14ac:dyDescent="0.25">
      <c r="A104" s="464" t="s">
        <v>88</v>
      </c>
      <c r="B104" s="23" t="s">
        <v>241</v>
      </c>
      <c r="C104" s="80"/>
      <c r="D104" s="110" t="s">
        <v>41</v>
      </c>
      <c r="E104" s="110">
        <v>12</v>
      </c>
      <c r="F104" s="80"/>
      <c r="G104" s="80"/>
      <c r="H104" s="80"/>
      <c r="I104" s="80"/>
      <c r="J104" s="8"/>
      <c r="K104" s="8"/>
    </row>
    <row r="105" spans="1:11" ht="21" customHeight="1" x14ac:dyDescent="0.25">
      <c r="A105" s="464"/>
      <c r="B105" s="23" t="s">
        <v>242</v>
      </c>
      <c r="C105" s="80"/>
      <c r="D105" s="110" t="s">
        <v>41</v>
      </c>
      <c r="E105" s="110">
        <v>12</v>
      </c>
      <c r="F105" s="80"/>
      <c r="G105" s="80"/>
      <c r="H105" s="80"/>
      <c r="I105" s="80"/>
      <c r="J105" s="8"/>
      <c r="K105" s="8"/>
    </row>
    <row r="106" spans="1:11" ht="22.35" customHeight="1" x14ac:dyDescent="0.25">
      <c r="A106" s="464" t="s">
        <v>89</v>
      </c>
      <c r="B106" s="23" t="s">
        <v>243</v>
      </c>
      <c r="C106" s="80"/>
      <c r="D106" s="110" t="s">
        <v>41</v>
      </c>
      <c r="E106" s="110">
        <v>12</v>
      </c>
      <c r="F106" s="80"/>
      <c r="G106" s="80"/>
      <c r="H106" s="80"/>
      <c r="I106" s="80"/>
      <c r="J106" s="8"/>
      <c r="K106" s="8"/>
    </row>
    <row r="107" spans="1:11" ht="22.35" customHeight="1" x14ac:dyDescent="0.25">
      <c r="A107" s="464"/>
      <c r="B107" s="23" t="s">
        <v>244</v>
      </c>
      <c r="C107" s="80"/>
      <c r="D107" s="110" t="s">
        <v>41</v>
      </c>
      <c r="E107" s="110">
        <v>12</v>
      </c>
      <c r="F107" s="80"/>
      <c r="G107" s="80"/>
      <c r="H107" s="80"/>
      <c r="I107" s="80"/>
      <c r="J107" s="8"/>
      <c r="K107" s="8"/>
    </row>
    <row r="108" spans="1:11" ht="36" x14ac:dyDescent="0.25">
      <c r="A108" s="110" t="s">
        <v>246</v>
      </c>
      <c r="B108" s="23" t="s">
        <v>245</v>
      </c>
      <c r="C108" s="80"/>
      <c r="D108" s="110"/>
      <c r="E108" s="110"/>
      <c r="F108" s="80"/>
      <c r="G108" s="80"/>
      <c r="H108" s="80"/>
      <c r="I108" s="80"/>
      <c r="J108" s="8"/>
      <c r="K108" s="8"/>
    </row>
    <row r="109" spans="1:11" x14ac:dyDescent="0.25">
      <c r="A109" s="110" t="s">
        <v>95</v>
      </c>
      <c r="B109" s="23" t="s">
        <v>96</v>
      </c>
      <c r="C109" s="80"/>
      <c r="D109" s="110" t="s">
        <v>90</v>
      </c>
      <c r="E109" s="110">
        <v>3</v>
      </c>
      <c r="F109" s="80"/>
      <c r="G109" s="80"/>
      <c r="H109" s="80"/>
      <c r="I109" s="80"/>
      <c r="J109" s="8"/>
      <c r="K109" s="8"/>
    </row>
    <row r="110" spans="1:11" x14ac:dyDescent="0.25">
      <c r="A110" s="110" t="s">
        <v>97</v>
      </c>
      <c r="B110" s="23" t="s">
        <v>98</v>
      </c>
      <c r="C110" s="80"/>
      <c r="D110" s="110" t="s">
        <v>90</v>
      </c>
      <c r="E110" s="110">
        <v>3</v>
      </c>
      <c r="F110" s="80"/>
      <c r="G110" s="80"/>
      <c r="H110" s="80"/>
      <c r="I110" s="80"/>
      <c r="J110" s="8"/>
      <c r="K110" s="8"/>
    </row>
    <row r="111" spans="1:11" x14ac:dyDescent="0.25">
      <c r="A111" s="110" t="s">
        <v>99</v>
      </c>
      <c r="B111" s="23" t="s">
        <v>100</v>
      </c>
      <c r="C111" s="80"/>
      <c r="D111" s="110" t="s">
        <v>90</v>
      </c>
      <c r="E111" s="110">
        <v>5</v>
      </c>
      <c r="F111" s="80"/>
      <c r="G111" s="80"/>
      <c r="H111" s="80"/>
      <c r="I111" s="80"/>
      <c r="J111" s="8"/>
      <c r="K111" s="8"/>
    </row>
    <row r="112" spans="1:11" x14ac:dyDescent="0.25">
      <c r="A112" s="111">
        <v>4</v>
      </c>
      <c r="B112" s="112" t="s">
        <v>42</v>
      </c>
      <c r="C112" s="112"/>
      <c r="D112" s="112"/>
      <c r="E112" s="111"/>
      <c r="F112" s="112"/>
      <c r="G112" s="112"/>
      <c r="H112" s="112"/>
      <c r="I112" s="112"/>
      <c r="J112" s="45"/>
      <c r="K112" s="45"/>
    </row>
    <row r="113" spans="1:11" x14ac:dyDescent="0.25">
      <c r="A113" s="111">
        <v>4.0999999999999996</v>
      </c>
      <c r="B113" s="112" t="s">
        <v>376</v>
      </c>
      <c r="C113" s="112"/>
      <c r="D113" s="112"/>
      <c r="E113" s="111"/>
      <c r="F113" s="112"/>
      <c r="G113" s="112"/>
      <c r="H113" s="112"/>
      <c r="I113" s="112"/>
      <c r="J113" s="45"/>
      <c r="K113" s="45"/>
    </row>
    <row r="114" spans="1:11" x14ac:dyDescent="0.25">
      <c r="A114" s="110" t="s">
        <v>372</v>
      </c>
      <c r="B114" s="23" t="s">
        <v>43</v>
      </c>
      <c r="C114" s="80"/>
      <c r="D114" s="110" t="s">
        <v>44</v>
      </c>
      <c r="E114" s="110">
        <f>J17+J28</f>
        <v>7</v>
      </c>
      <c r="F114" s="80"/>
      <c r="G114" s="80"/>
      <c r="H114" s="80"/>
      <c r="I114" s="80"/>
      <c r="J114" s="8"/>
      <c r="K114" s="8"/>
    </row>
    <row r="115" spans="1:11" x14ac:dyDescent="0.25">
      <c r="A115" s="110" t="s">
        <v>373</v>
      </c>
      <c r="B115" s="23" t="s">
        <v>45</v>
      </c>
      <c r="C115" s="80"/>
      <c r="D115" s="110" t="s">
        <v>44</v>
      </c>
      <c r="E115" s="110">
        <f>(J36+J44)*2</f>
        <v>14</v>
      </c>
      <c r="F115" s="80"/>
      <c r="G115" s="80"/>
      <c r="H115" s="80"/>
      <c r="I115" s="80"/>
      <c r="J115" s="8"/>
      <c r="K115" s="8"/>
    </row>
    <row r="116" spans="1:11" ht="15" customHeight="1" x14ac:dyDescent="0.25">
      <c r="A116" s="111">
        <v>5</v>
      </c>
      <c r="B116" s="461" t="s">
        <v>46</v>
      </c>
      <c r="C116" s="462"/>
      <c r="D116" s="462"/>
      <c r="E116" s="462"/>
      <c r="F116" s="463"/>
      <c r="G116" s="112"/>
      <c r="H116" s="112"/>
      <c r="I116" s="112"/>
      <c r="J116" s="45"/>
      <c r="K116" s="45"/>
    </row>
    <row r="117" spans="1:11" ht="15" customHeight="1" x14ac:dyDescent="0.25">
      <c r="A117" s="111">
        <v>5.0999999999999996</v>
      </c>
      <c r="B117" s="184" t="s">
        <v>376</v>
      </c>
      <c r="C117" s="165"/>
      <c r="D117" s="165"/>
      <c r="E117" s="165"/>
      <c r="F117" s="166"/>
      <c r="G117" s="112"/>
      <c r="H117" s="112"/>
      <c r="I117" s="112"/>
      <c r="J117" s="45"/>
      <c r="K117" s="45"/>
    </row>
    <row r="118" spans="1:11" ht="24" x14ac:dyDescent="0.25">
      <c r="A118" s="81" t="s">
        <v>268</v>
      </c>
      <c r="B118" s="23" t="s">
        <v>47</v>
      </c>
      <c r="C118" s="80"/>
      <c r="D118" s="110" t="s">
        <v>44</v>
      </c>
      <c r="E118" s="110">
        <f>E114</f>
        <v>7</v>
      </c>
      <c r="F118" s="80"/>
      <c r="G118" s="80"/>
      <c r="H118" s="80"/>
      <c r="I118" s="80"/>
      <c r="J118" s="8"/>
      <c r="K118" s="8"/>
    </row>
    <row r="119" spans="1:11" ht="24" x14ac:dyDescent="0.25">
      <c r="A119" s="81" t="s">
        <v>269</v>
      </c>
      <c r="B119" s="23" t="s">
        <v>48</v>
      </c>
      <c r="C119" s="80"/>
      <c r="D119" s="110" t="s">
        <v>44</v>
      </c>
      <c r="E119" s="110">
        <f>E115</f>
        <v>14</v>
      </c>
      <c r="F119" s="80"/>
      <c r="G119" s="80"/>
      <c r="H119" s="80"/>
      <c r="I119" s="80"/>
      <c r="J119" s="8"/>
      <c r="K119" s="8"/>
    </row>
    <row r="120" spans="1:11" x14ac:dyDescent="0.25">
      <c r="A120" s="111">
        <v>6</v>
      </c>
      <c r="B120" s="112" t="s">
        <v>49</v>
      </c>
      <c r="C120" s="112"/>
      <c r="D120" s="112"/>
      <c r="E120" s="112"/>
      <c r="F120" s="112"/>
      <c r="G120" s="112"/>
      <c r="H120" s="112"/>
      <c r="I120" s="112"/>
      <c r="J120" s="45"/>
      <c r="K120" s="45"/>
    </row>
    <row r="121" spans="1:11" x14ac:dyDescent="0.25">
      <c r="A121" s="111">
        <v>6.1</v>
      </c>
      <c r="B121" s="112" t="s">
        <v>376</v>
      </c>
      <c r="C121" s="112"/>
      <c r="D121" s="112"/>
      <c r="E121" s="112"/>
      <c r="F121" s="112"/>
      <c r="G121" s="112"/>
      <c r="H121" s="112"/>
      <c r="I121" s="112"/>
      <c r="J121" s="45"/>
      <c r="K121" s="45"/>
    </row>
    <row r="122" spans="1:11" x14ac:dyDescent="0.25">
      <c r="A122" s="110" t="s">
        <v>377</v>
      </c>
      <c r="B122" s="23" t="s">
        <v>50</v>
      </c>
      <c r="C122" s="80"/>
      <c r="D122" s="110" t="s">
        <v>51</v>
      </c>
      <c r="E122" s="158">
        <f>K31-1</f>
        <v>23</v>
      </c>
      <c r="F122" s="80"/>
      <c r="G122" s="80"/>
      <c r="H122" s="80"/>
      <c r="I122" s="80"/>
      <c r="J122" s="8"/>
      <c r="K122" s="8"/>
    </row>
    <row r="123" spans="1:11" x14ac:dyDescent="0.25">
      <c r="A123" s="110" t="s">
        <v>378</v>
      </c>
      <c r="B123" s="23" t="s">
        <v>52</v>
      </c>
      <c r="C123" s="80"/>
      <c r="D123" s="110" t="s">
        <v>51</v>
      </c>
      <c r="E123" s="158">
        <f>E122</f>
        <v>23</v>
      </c>
      <c r="F123" s="80"/>
      <c r="G123" s="80"/>
      <c r="H123" s="80"/>
      <c r="I123" s="80"/>
      <c r="J123" s="8"/>
      <c r="K123" s="8"/>
    </row>
    <row r="124" spans="1:11" x14ac:dyDescent="0.25">
      <c r="A124" s="110" t="s">
        <v>513</v>
      </c>
      <c r="B124" s="23" t="s">
        <v>53</v>
      </c>
      <c r="C124" s="80"/>
      <c r="D124" s="110" t="s">
        <v>51</v>
      </c>
      <c r="E124" s="158">
        <f>E122</f>
        <v>23</v>
      </c>
      <c r="F124" s="80"/>
      <c r="G124" s="80"/>
      <c r="H124" s="80"/>
      <c r="I124" s="80"/>
      <c r="J124" s="8"/>
      <c r="K124" s="8"/>
    </row>
    <row r="125" spans="1:11" x14ac:dyDescent="0.25">
      <c r="A125" s="110" t="s">
        <v>514</v>
      </c>
      <c r="B125" s="23" t="s">
        <v>54</v>
      </c>
      <c r="C125" s="80"/>
      <c r="D125" s="110" t="s">
        <v>51</v>
      </c>
      <c r="E125" s="158">
        <f>E122</f>
        <v>23</v>
      </c>
      <c r="F125" s="80"/>
      <c r="G125" s="80"/>
      <c r="H125" s="80"/>
      <c r="I125" s="80"/>
      <c r="J125" s="8"/>
      <c r="K125" s="8"/>
    </row>
    <row r="126" spans="1:11" x14ac:dyDescent="0.25">
      <c r="A126" s="110" t="s">
        <v>515</v>
      </c>
      <c r="B126" s="23" t="s">
        <v>560</v>
      </c>
      <c r="C126" s="80"/>
      <c r="D126" s="110" t="s">
        <v>55</v>
      </c>
      <c r="E126" s="158">
        <f>(J36+J44)*3</f>
        <v>21</v>
      </c>
      <c r="F126" s="80"/>
      <c r="G126" s="80"/>
      <c r="H126" s="80"/>
      <c r="I126" s="80"/>
      <c r="J126" s="8"/>
      <c r="K126" s="22" t="s">
        <v>267</v>
      </c>
    </row>
    <row r="127" spans="1:11" x14ac:dyDescent="0.25">
      <c r="A127" s="111">
        <v>7</v>
      </c>
      <c r="B127" s="106" t="s">
        <v>56</v>
      </c>
      <c r="C127" s="80"/>
      <c r="D127" s="110"/>
      <c r="E127" s="158"/>
      <c r="F127" s="80"/>
      <c r="G127" s="80"/>
      <c r="H127" s="80"/>
      <c r="I127" s="80"/>
      <c r="J127" s="8"/>
      <c r="K127" s="8"/>
    </row>
    <row r="128" spans="1:11" ht="36" x14ac:dyDescent="0.25">
      <c r="A128" s="111">
        <v>7.1</v>
      </c>
      <c r="B128" s="23" t="s">
        <v>247</v>
      </c>
      <c r="C128" s="80"/>
      <c r="D128" s="110" t="s">
        <v>74</v>
      </c>
      <c r="E128" s="158">
        <v>5</v>
      </c>
      <c r="F128" s="80"/>
      <c r="G128" s="80"/>
      <c r="H128" s="80"/>
      <c r="I128" s="80"/>
      <c r="J128" s="8"/>
      <c r="K128" s="8"/>
    </row>
    <row r="129" spans="1:11" ht="45.6" customHeight="1" x14ac:dyDescent="0.25">
      <c r="A129" s="111">
        <v>7.2</v>
      </c>
      <c r="B129" s="23" t="s">
        <v>248</v>
      </c>
      <c r="C129" s="80"/>
      <c r="D129" s="110" t="s">
        <v>74</v>
      </c>
      <c r="E129" s="158">
        <v>5</v>
      </c>
      <c r="F129" s="80"/>
      <c r="G129" s="80"/>
      <c r="H129" s="80"/>
      <c r="I129" s="80"/>
      <c r="J129" s="8"/>
      <c r="K129" s="8"/>
    </row>
    <row r="130" spans="1:11" ht="36" x14ac:dyDescent="0.25">
      <c r="A130" s="111">
        <v>7.3</v>
      </c>
      <c r="B130" s="23" t="s">
        <v>310</v>
      </c>
      <c r="C130" s="80"/>
      <c r="D130" s="110" t="s">
        <v>90</v>
      </c>
      <c r="E130" s="158">
        <v>12</v>
      </c>
      <c r="F130" s="80"/>
      <c r="G130" s="80"/>
      <c r="H130" s="80"/>
      <c r="I130" s="80"/>
      <c r="J130" s="8"/>
      <c r="K130" s="8"/>
    </row>
    <row r="131" spans="1:11" ht="14.45" customHeight="1" x14ac:dyDescent="0.25">
      <c r="A131" s="111">
        <v>7.4</v>
      </c>
      <c r="B131" s="23" t="s">
        <v>311</v>
      </c>
      <c r="C131" s="80"/>
      <c r="D131" s="110" t="s">
        <v>90</v>
      </c>
      <c r="E131" s="158">
        <v>12</v>
      </c>
      <c r="F131" s="80"/>
      <c r="G131" s="80"/>
      <c r="H131" s="80"/>
      <c r="I131" s="80"/>
      <c r="J131" s="8"/>
      <c r="K131" s="8"/>
    </row>
    <row r="132" spans="1:11" x14ac:dyDescent="0.25">
      <c r="A132" s="111">
        <v>7.5</v>
      </c>
      <c r="B132" s="23" t="s">
        <v>312</v>
      </c>
      <c r="C132" s="80"/>
      <c r="D132" s="110" t="s">
        <v>90</v>
      </c>
      <c r="E132" s="158">
        <v>15</v>
      </c>
      <c r="F132" s="80"/>
      <c r="G132" s="80"/>
      <c r="H132" s="80"/>
      <c r="I132" s="80"/>
      <c r="J132" s="8"/>
      <c r="K132" s="8"/>
    </row>
    <row r="133" spans="1:11" ht="24" x14ac:dyDescent="0.25">
      <c r="A133" s="111">
        <v>7.6</v>
      </c>
      <c r="B133" s="23" t="s">
        <v>313</v>
      </c>
      <c r="C133" s="80"/>
      <c r="D133" s="110" t="s">
        <v>90</v>
      </c>
      <c r="E133" s="158">
        <f>(J17+J28)*6</f>
        <v>42</v>
      </c>
      <c r="F133" s="80"/>
      <c r="G133" s="80"/>
      <c r="H133" s="80"/>
      <c r="I133" s="80"/>
      <c r="J133" s="8"/>
      <c r="K133" s="8"/>
    </row>
    <row r="134" spans="1:11" x14ac:dyDescent="0.25">
      <c r="A134" s="111">
        <v>8</v>
      </c>
      <c r="B134" s="112" t="s">
        <v>57</v>
      </c>
      <c r="C134" s="112"/>
      <c r="D134" s="112"/>
      <c r="E134" s="112"/>
      <c r="F134" s="112"/>
      <c r="G134" s="112"/>
      <c r="H134" s="112"/>
      <c r="I134" s="112"/>
      <c r="J134" s="45"/>
      <c r="K134" s="45"/>
    </row>
    <row r="135" spans="1:11" x14ac:dyDescent="0.25">
      <c r="A135" s="111">
        <v>8.1</v>
      </c>
      <c r="B135" s="106" t="s">
        <v>252</v>
      </c>
      <c r="C135" s="80"/>
      <c r="D135" s="110"/>
      <c r="E135" s="110"/>
      <c r="F135" s="80"/>
      <c r="G135" s="80"/>
      <c r="H135" s="80"/>
      <c r="I135" s="80"/>
      <c r="J135" s="8"/>
      <c r="K135" s="8"/>
    </row>
    <row r="136" spans="1:11" ht="36" x14ac:dyDescent="0.25">
      <c r="A136" s="111"/>
      <c r="B136" s="23" t="s">
        <v>253</v>
      </c>
      <c r="C136" s="80"/>
      <c r="D136" s="110"/>
      <c r="E136" s="110"/>
      <c r="F136" s="80"/>
      <c r="G136" s="80"/>
      <c r="H136" s="80"/>
      <c r="I136" s="80"/>
      <c r="J136" s="8"/>
      <c r="K136" s="8"/>
    </row>
    <row r="137" spans="1:11" ht="24" x14ac:dyDescent="0.25">
      <c r="A137" s="81" t="s">
        <v>516</v>
      </c>
      <c r="B137" s="23" t="s">
        <v>344</v>
      </c>
      <c r="C137" s="80"/>
      <c r="D137" s="110" t="s">
        <v>44</v>
      </c>
      <c r="E137" s="110">
        <v>5</v>
      </c>
      <c r="F137" s="80"/>
      <c r="G137" s="80"/>
      <c r="H137" s="80"/>
      <c r="I137" s="80"/>
      <c r="J137" s="8"/>
      <c r="K137" s="8"/>
    </row>
    <row r="138" spans="1:11" ht="24" x14ac:dyDescent="0.25">
      <c r="A138" s="81" t="s">
        <v>517</v>
      </c>
      <c r="B138" s="23" t="s">
        <v>345</v>
      </c>
      <c r="C138" s="80"/>
      <c r="D138" s="110" t="s">
        <v>44</v>
      </c>
      <c r="E138" s="110">
        <v>10</v>
      </c>
      <c r="F138" s="80"/>
      <c r="G138" s="80"/>
      <c r="H138" s="80"/>
      <c r="I138" s="80"/>
      <c r="J138" s="8"/>
      <c r="K138" s="8"/>
    </row>
    <row r="139" spans="1:11" ht="24" x14ac:dyDescent="0.25">
      <c r="A139" s="81" t="s">
        <v>518</v>
      </c>
      <c r="B139" s="23" t="s">
        <v>355</v>
      </c>
      <c r="C139" s="80"/>
      <c r="D139" s="110" t="s">
        <v>44</v>
      </c>
      <c r="E139" s="110">
        <v>20</v>
      </c>
      <c r="F139" s="80"/>
      <c r="G139" s="80"/>
      <c r="H139" s="80"/>
      <c r="I139" s="80"/>
      <c r="J139" s="8"/>
      <c r="K139" s="8"/>
    </row>
    <row r="140" spans="1:11" x14ac:dyDescent="0.25">
      <c r="A140" s="111">
        <v>8.1999999999999993</v>
      </c>
      <c r="B140" s="106" t="s">
        <v>254</v>
      </c>
      <c r="C140" s="80"/>
      <c r="D140" s="110"/>
      <c r="E140" s="110"/>
      <c r="F140" s="80"/>
      <c r="G140" s="80"/>
      <c r="H140" s="80"/>
      <c r="I140" s="80"/>
      <c r="J140" s="8"/>
      <c r="K140" s="8"/>
    </row>
    <row r="141" spans="1:11" x14ac:dyDescent="0.25">
      <c r="A141" s="81" t="s">
        <v>718</v>
      </c>
      <c r="B141" s="23" t="s">
        <v>346</v>
      </c>
      <c r="C141" s="80"/>
      <c r="D141" s="110" t="s">
        <v>58</v>
      </c>
      <c r="E141" s="158">
        <v>7</v>
      </c>
      <c r="F141" s="80"/>
      <c r="G141" s="80"/>
      <c r="H141" s="80"/>
      <c r="I141" s="80"/>
      <c r="J141" s="8"/>
      <c r="K141" s="8"/>
    </row>
    <row r="142" spans="1:11" x14ac:dyDescent="0.25">
      <c r="A142" s="81" t="s">
        <v>719</v>
      </c>
      <c r="B142" s="23" t="s">
        <v>343</v>
      </c>
      <c r="C142" s="80"/>
      <c r="D142" s="110" t="s">
        <v>90</v>
      </c>
      <c r="E142" s="158">
        <v>5</v>
      </c>
      <c r="F142" s="80"/>
      <c r="G142" s="80"/>
      <c r="H142" s="80"/>
      <c r="I142" s="80"/>
      <c r="J142" s="8"/>
      <c r="K142" s="8"/>
    </row>
    <row r="143" spans="1:11" x14ac:dyDescent="0.25">
      <c r="A143" s="81" t="s">
        <v>720</v>
      </c>
      <c r="B143" s="23" t="s">
        <v>347</v>
      </c>
      <c r="C143" s="80"/>
      <c r="D143" s="110" t="s">
        <v>90</v>
      </c>
      <c r="E143" s="110">
        <v>5</v>
      </c>
      <c r="F143" s="80"/>
      <c r="G143" s="80"/>
      <c r="H143" s="80"/>
      <c r="I143" s="80"/>
      <c r="J143" s="8"/>
      <c r="K143" s="8"/>
    </row>
    <row r="144" spans="1:11" x14ac:dyDescent="0.25">
      <c r="A144" s="81" t="s">
        <v>798</v>
      </c>
      <c r="B144" s="23" t="s">
        <v>356</v>
      </c>
      <c r="C144" s="80"/>
      <c r="D144" s="110" t="s">
        <v>90</v>
      </c>
      <c r="E144" s="110">
        <v>7</v>
      </c>
      <c r="F144" s="80"/>
      <c r="G144" s="80"/>
      <c r="H144" s="80"/>
      <c r="I144" s="80"/>
      <c r="J144" s="8"/>
      <c r="K144" s="8"/>
    </row>
    <row r="145" spans="1:11" x14ac:dyDescent="0.25">
      <c r="A145" s="81" t="s">
        <v>799</v>
      </c>
      <c r="B145" s="23" t="s">
        <v>357</v>
      </c>
      <c r="C145" s="80"/>
      <c r="D145" s="110" t="s">
        <v>90</v>
      </c>
      <c r="E145" s="110">
        <v>7</v>
      </c>
      <c r="F145" s="80"/>
      <c r="G145" s="80"/>
      <c r="H145" s="80"/>
      <c r="I145" s="80"/>
      <c r="J145" s="8"/>
      <c r="K145" s="8"/>
    </row>
    <row r="146" spans="1:11" x14ac:dyDescent="0.25">
      <c r="A146" s="81" t="s">
        <v>800</v>
      </c>
      <c r="B146" s="23" t="s">
        <v>255</v>
      </c>
      <c r="C146" s="80"/>
      <c r="D146" s="110" t="s">
        <v>58</v>
      </c>
      <c r="E146" s="110">
        <v>7</v>
      </c>
      <c r="F146" s="80"/>
      <c r="G146" s="80"/>
      <c r="H146" s="80"/>
      <c r="I146" s="80"/>
      <c r="J146" s="8"/>
      <c r="K146" s="8"/>
    </row>
    <row r="147" spans="1:11" x14ac:dyDescent="0.25">
      <c r="A147" s="81" t="s">
        <v>801</v>
      </c>
      <c r="B147" s="23" t="s">
        <v>256</v>
      </c>
      <c r="C147" s="80"/>
      <c r="D147" s="110" t="s">
        <v>90</v>
      </c>
      <c r="E147" s="110">
        <v>3</v>
      </c>
      <c r="F147" s="80"/>
      <c r="G147" s="80"/>
      <c r="H147" s="80"/>
      <c r="I147" s="80"/>
      <c r="J147" s="8"/>
      <c r="K147" s="8"/>
    </row>
    <row r="148" spans="1:11" x14ac:dyDescent="0.25">
      <c r="A148" s="81" t="s">
        <v>802</v>
      </c>
      <c r="B148" s="23" t="s">
        <v>257</v>
      </c>
      <c r="C148" s="80"/>
      <c r="D148" s="110" t="s">
        <v>90</v>
      </c>
      <c r="E148" s="110">
        <v>10</v>
      </c>
      <c r="F148" s="80"/>
      <c r="G148" s="80"/>
      <c r="H148" s="80"/>
      <c r="I148" s="80"/>
      <c r="J148" s="8"/>
      <c r="K148" s="8"/>
    </row>
    <row r="149" spans="1:11" x14ac:dyDescent="0.25">
      <c r="A149" s="81" t="s">
        <v>803</v>
      </c>
      <c r="B149" s="23" t="s">
        <v>258</v>
      </c>
      <c r="C149" s="80"/>
      <c r="D149" s="110" t="s">
        <v>90</v>
      </c>
      <c r="E149" s="110">
        <v>10</v>
      </c>
      <c r="F149" s="80"/>
      <c r="G149" s="80"/>
      <c r="H149" s="80"/>
      <c r="I149" s="80"/>
      <c r="J149" s="8"/>
      <c r="K149" s="8"/>
    </row>
    <row r="150" spans="1:11" x14ac:dyDescent="0.25">
      <c r="A150" s="81" t="s">
        <v>804</v>
      </c>
      <c r="B150" s="23" t="s">
        <v>259</v>
      </c>
      <c r="C150" s="80"/>
      <c r="D150" s="110" t="s">
        <v>90</v>
      </c>
      <c r="E150" s="110">
        <v>15</v>
      </c>
      <c r="F150" s="80"/>
      <c r="G150" s="80"/>
      <c r="H150" s="80"/>
      <c r="I150" s="80"/>
      <c r="J150" s="8"/>
      <c r="K150" s="8"/>
    </row>
    <row r="151" spans="1:11" x14ac:dyDescent="0.25">
      <c r="A151" s="81" t="s">
        <v>805</v>
      </c>
      <c r="B151" s="23" t="s">
        <v>260</v>
      </c>
      <c r="C151" s="80"/>
      <c r="D151" s="110" t="s">
        <v>58</v>
      </c>
      <c r="E151" s="110">
        <v>10</v>
      </c>
      <c r="F151" s="80"/>
      <c r="G151" s="80"/>
      <c r="H151" s="80"/>
      <c r="I151" s="80"/>
      <c r="J151" s="8"/>
      <c r="K151" s="8"/>
    </row>
    <row r="152" spans="1:11" x14ac:dyDescent="0.25">
      <c r="A152" s="81" t="s">
        <v>806</v>
      </c>
      <c r="B152" s="23" t="s">
        <v>261</v>
      </c>
      <c r="C152" s="80"/>
      <c r="D152" s="110" t="s">
        <v>90</v>
      </c>
      <c r="E152" s="110">
        <v>12</v>
      </c>
      <c r="F152" s="80"/>
      <c r="G152" s="80"/>
      <c r="H152" s="80"/>
      <c r="I152" s="80"/>
      <c r="J152" s="8"/>
      <c r="K152" s="8"/>
    </row>
    <row r="153" spans="1:11" x14ac:dyDescent="0.25">
      <c r="A153" s="81" t="s">
        <v>807</v>
      </c>
      <c r="B153" s="23" t="s">
        <v>262</v>
      </c>
      <c r="C153" s="80"/>
      <c r="D153" s="110" t="s">
        <v>90</v>
      </c>
      <c r="E153" s="110">
        <v>12</v>
      </c>
      <c r="F153" s="80"/>
      <c r="G153" s="80"/>
      <c r="H153" s="80"/>
      <c r="I153" s="80"/>
      <c r="J153" s="8"/>
      <c r="K153" s="8"/>
    </row>
    <row r="154" spans="1:11" x14ac:dyDescent="0.25">
      <c r="A154" s="81" t="s">
        <v>808</v>
      </c>
      <c r="B154" s="23" t="s">
        <v>263</v>
      </c>
      <c r="C154" s="80"/>
      <c r="D154" s="110" t="s">
        <v>90</v>
      </c>
      <c r="E154" s="110">
        <v>15</v>
      </c>
      <c r="F154" s="80"/>
      <c r="G154" s="80"/>
      <c r="H154" s="80"/>
      <c r="I154" s="80"/>
      <c r="J154" s="8"/>
      <c r="K154" s="8"/>
    </row>
    <row r="155" spans="1:11" ht="18" customHeight="1" x14ac:dyDescent="0.25">
      <c r="A155" s="111">
        <v>8.3000000000000007</v>
      </c>
      <c r="B155" s="106" t="s">
        <v>264</v>
      </c>
      <c r="C155" s="80"/>
      <c r="D155" s="110" t="s">
        <v>90</v>
      </c>
      <c r="E155" s="110">
        <v>1</v>
      </c>
      <c r="F155" s="80"/>
      <c r="G155" s="80"/>
      <c r="H155" s="80"/>
      <c r="I155" s="80"/>
      <c r="J155" s="8"/>
      <c r="K155" s="8"/>
    </row>
    <row r="156" spans="1:11" ht="43.35" customHeight="1" x14ac:dyDescent="0.25">
      <c r="A156" s="111">
        <v>8.4</v>
      </c>
      <c r="B156" s="106" t="s">
        <v>265</v>
      </c>
      <c r="C156" s="80"/>
      <c r="D156" s="110" t="s">
        <v>90</v>
      </c>
      <c r="E156" s="110">
        <v>2</v>
      </c>
      <c r="F156" s="80"/>
      <c r="G156" s="80"/>
      <c r="H156" s="80"/>
      <c r="I156" s="80"/>
      <c r="J156" s="8"/>
      <c r="K156" s="8"/>
    </row>
    <row r="157" spans="1:11" ht="15.75" customHeight="1" x14ac:dyDescent="0.25">
      <c r="A157" s="453" t="s">
        <v>193</v>
      </c>
      <c r="B157" s="454"/>
      <c r="C157" s="454"/>
      <c r="D157" s="454"/>
      <c r="E157" s="454"/>
      <c r="F157" s="455"/>
      <c r="G157" s="111"/>
      <c r="H157" s="80"/>
      <c r="I157" s="80"/>
      <c r="J157" s="8"/>
      <c r="K157" s="8"/>
    </row>
    <row r="158" spans="1:11" ht="15.75" thickBot="1" x14ac:dyDescent="0.3">
      <c r="E158"/>
    </row>
    <row r="159" spans="1:11" x14ac:dyDescent="0.25">
      <c r="F159" s="13"/>
      <c r="G159" s="47"/>
      <c r="H159" s="14"/>
    </row>
    <row r="160" spans="1:11" x14ac:dyDescent="0.25">
      <c r="F160" s="15" t="s">
        <v>179</v>
      </c>
      <c r="G160" s="34"/>
      <c r="H160" s="16"/>
    </row>
    <row r="161" spans="1:8" x14ac:dyDescent="0.25">
      <c r="F161" s="17"/>
      <c r="G161" s="48"/>
      <c r="H161" s="18"/>
    </row>
    <row r="162" spans="1:8" x14ac:dyDescent="0.25">
      <c r="F162" s="15" t="s">
        <v>180</v>
      </c>
      <c r="G162" s="34"/>
      <c r="H162" s="16"/>
    </row>
    <row r="163" spans="1:8" ht="15.75" thickBot="1" x14ac:dyDescent="0.3">
      <c r="F163" s="19"/>
      <c r="G163" s="49"/>
      <c r="H163" s="20"/>
    </row>
    <row r="164" spans="1:8" ht="22.5" customHeight="1" x14ac:dyDescent="0.25">
      <c r="B164" s="447" t="s">
        <v>91</v>
      </c>
      <c r="C164" s="447"/>
      <c r="D164" s="447"/>
      <c r="E164" s="447"/>
      <c r="F164" s="447"/>
      <c r="G164" s="50"/>
    </row>
    <row r="165" spans="1:8" ht="15" customHeight="1" x14ac:dyDescent="0.25">
      <c r="B165" s="447" t="s">
        <v>92</v>
      </c>
      <c r="C165" s="447"/>
      <c r="D165" s="447"/>
      <c r="E165" s="447"/>
      <c r="F165" s="447"/>
      <c r="G165" s="50"/>
    </row>
    <row r="166" spans="1:8" ht="42" customHeight="1" x14ac:dyDescent="0.25">
      <c r="B166" s="448" t="s">
        <v>93</v>
      </c>
      <c r="C166" s="448"/>
      <c r="D166" s="448"/>
      <c r="E166" s="448"/>
      <c r="F166" s="448"/>
      <c r="G166" s="51"/>
    </row>
    <row r="167" spans="1:8" ht="14.85" customHeight="1" x14ac:dyDescent="0.25">
      <c r="B167" s="449"/>
      <c r="C167" s="449"/>
      <c r="D167" s="449"/>
      <c r="E167" s="449"/>
      <c r="F167" s="52"/>
      <c r="G167" s="52"/>
    </row>
    <row r="168" spans="1:8" x14ac:dyDescent="0.25">
      <c r="A168" s="53" t="s">
        <v>181</v>
      </c>
      <c r="B168" s="48"/>
      <c r="C168" s="48"/>
      <c r="D168" s="54"/>
      <c r="E168" s="55"/>
      <c r="F168" s="48"/>
      <c r="G168" s="48"/>
      <c r="H168" s="48"/>
    </row>
    <row r="169" spans="1:8" x14ac:dyDescent="0.25">
      <c r="A169" s="56" t="s">
        <v>182</v>
      </c>
      <c r="B169" s="57" t="s">
        <v>183</v>
      </c>
      <c r="C169" s="57" t="s">
        <v>184</v>
      </c>
      <c r="D169" s="450" t="s">
        <v>185</v>
      </c>
      <c r="E169" s="451"/>
      <c r="F169" s="451"/>
      <c r="G169" s="451"/>
      <c r="H169" s="452"/>
    </row>
    <row r="170" spans="1:8" x14ac:dyDescent="0.25">
      <c r="A170" s="58"/>
      <c r="B170" s="59"/>
      <c r="C170" s="59"/>
      <c r="D170" s="60"/>
      <c r="E170" s="61"/>
      <c r="F170" s="62"/>
      <c r="G170" s="62"/>
      <c r="H170" s="63"/>
    </row>
    <row r="171" spans="1:8" x14ac:dyDescent="0.25">
      <c r="A171" s="64"/>
      <c r="B171" s="65"/>
      <c r="C171" s="65"/>
      <c r="D171" s="66"/>
      <c r="E171" s="67"/>
      <c r="F171" s="68"/>
      <c r="G171" s="68"/>
      <c r="H171" s="69"/>
    </row>
    <row r="172" spans="1:8" x14ac:dyDescent="0.25">
      <c r="A172" s="64"/>
      <c r="B172" s="65"/>
      <c r="C172" s="65"/>
      <c r="D172" s="66"/>
      <c r="E172" s="67"/>
      <c r="F172" s="68"/>
      <c r="G172" s="68"/>
      <c r="H172" s="69"/>
    </row>
    <row r="173" spans="1:8" x14ac:dyDescent="0.25">
      <c r="A173" s="70"/>
      <c r="B173" s="71"/>
      <c r="C173" s="71"/>
      <c r="D173" s="72"/>
      <c r="E173" s="73"/>
      <c r="F173" s="74"/>
      <c r="G173" s="74"/>
      <c r="H173" s="75"/>
    </row>
  </sheetData>
  <mergeCells count="27">
    <mergeCell ref="A1:I1"/>
    <mergeCell ref="A2:I2"/>
    <mergeCell ref="A3:A5"/>
    <mergeCell ref="B3:B5"/>
    <mergeCell ref="C3:C5"/>
    <mergeCell ref="D3:D5"/>
    <mergeCell ref="E3:E5"/>
    <mergeCell ref="F3:G4"/>
    <mergeCell ref="H3:H4"/>
    <mergeCell ref="I3:I4"/>
    <mergeCell ref="A157:F157"/>
    <mergeCell ref="A7:I7"/>
    <mergeCell ref="A8:I8"/>
    <mergeCell ref="B89:D89"/>
    <mergeCell ref="B94:G94"/>
    <mergeCell ref="A96:A97"/>
    <mergeCell ref="A98:A99"/>
    <mergeCell ref="A100:A101"/>
    <mergeCell ref="A102:A103"/>
    <mergeCell ref="A104:A105"/>
    <mergeCell ref="A106:A107"/>
    <mergeCell ref="B116:F116"/>
    <mergeCell ref="B164:F164"/>
    <mergeCell ref="B165:F165"/>
    <mergeCell ref="B166:F166"/>
    <mergeCell ref="B167:E167"/>
    <mergeCell ref="D169:H169"/>
  </mergeCells>
  <phoneticPr fontId="23" type="noConversion"/>
  <printOptions horizontalCentered="1"/>
  <pageMargins left="0.25" right="0.25" top="0.75" bottom="0.75" header="0.3" footer="0.3"/>
  <pageSetup paperSize="9" scale="78" fitToHeight="0" orientation="landscape" r:id="rId1"/>
  <headerFooter>
    <oddFooter>&amp;C&amp;"Calibri,Regular"&amp;K0000001B-&amp;P</oddFooter>
  </headerFooter>
  <rowBreaks count="5" manualBreakCount="5">
    <brk id="65" max="8" man="1"/>
    <brk id="93" max="8" man="1"/>
    <brk id="119" max="8" man="1"/>
    <brk id="143" max="8" man="1"/>
    <brk id="17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9"/>
  <sheetViews>
    <sheetView view="pageBreakPreview" topLeftCell="A49" zoomScale="85" zoomScaleNormal="87" zoomScaleSheetLayoutView="85" zoomScalePageLayoutView="90" workbookViewId="0">
      <selection activeCell="E9" sqref="E9:E70"/>
    </sheetView>
  </sheetViews>
  <sheetFormatPr defaultColWidth="8.7109375" defaultRowHeight="15" x14ac:dyDescent="0.25"/>
  <cols>
    <col min="1" max="1" width="14.28515625" customWidth="1"/>
    <col min="2" max="2" width="49" customWidth="1"/>
    <col min="3" max="3" width="12.7109375" customWidth="1"/>
    <col min="4" max="4" width="8.7109375" customWidth="1"/>
    <col min="5" max="5" width="9.28515625" style="46" customWidth="1"/>
    <col min="6" max="6" width="14.28515625" customWidth="1"/>
    <col min="7" max="7" width="7.28515625" customWidth="1"/>
    <col min="8" max="8" width="13.7109375" customWidth="1"/>
    <col min="9" max="9" width="16.28515625" customWidth="1"/>
    <col min="10" max="10" width="18.7109375" customWidth="1"/>
  </cols>
  <sheetData>
    <row r="1" spans="1:11" ht="45" customHeight="1" thickBot="1" x14ac:dyDescent="0.3">
      <c r="A1" s="490" t="s">
        <v>878</v>
      </c>
      <c r="B1" s="491"/>
      <c r="C1" s="491"/>
      <c r="D1" s="491"/>
      <c r="E1" s="491"/>
      <c r="F1" s="491"/>
      <c r="G1" s="491"/>
      <c r="H1" s="491"/>
      <c r="I1" s="492"/>
      <c r="J1" s="35"/>
    </row>
    <row r="2" spans="1:11" ht="28.35" customHeight="1" thickBot="1" x14ac:dyDescent="0.25">
      <c r="A2" s="468" t="s">
        <v>675</v>
      </c>
      <c r="B2" s="469"/>
      <c r="C2" s="469"/>
      <c r="D2" s="469"/>
      <c r="E2" s="469"/>
      <c r="F2" s="469"/>
      <c r="G2" s="469"/>
      <c r="H2" s="469"/>
      <c r="I2" s="470"/>
      <c r="J2" s="35"/>
    </row>
    <row r="3" spans="1:11" x14ac:dyDescent="0.25">
      <c r="A3" s="471" t="s">
        <v>0</v>
      </c>
      <c r="B3" s="474" t="s">
        <v>1</v>
      </c>
      <c r="C3" s="474" t="s">
        <v>561</v>
      </c>
      <c r="D3" s="474" t="s">
        <v>2</v>
      </c>
      <c r="E3" s="474" t="s">
        <v>3</v>
      </c>
      <c r="F3" s="477" t="s">
        <v>546</v>
      </c>
      <c r="G3" s="478"/>
      <c r="H3" s="474" t="s">
        <v>547</v>
      </c>
      <c r="I3" s="481" t="s">
        <v>189</v>
      </c>
      <c r="J3" s="36"/>
    </row>
    <row r="4" spans="1:11" ht="18.75" customHeight="1" thickBot="1" x14ac:dyDescent="0.3">
      <c r="A4" s="472"/>
      <c r="B4" s="475"/>
      <c r="C4" s="475"/>
      <c r="D4" s="475"/>
      <c r="E4" s="475"/>
      <c r="F4" s="479"/>
      <c r="G4" s="480"/>
      <c r="H4" s="476"/>
      <c r="I4" s="482"/>
      <c r="J4" s="36"/>
    </row>
    <row r="5" spans="1:11" ht="35.25" customHeight="1" thickBot="1" x14ac:dyDescent="0.3">
      <c r="A5" s="473"/>
      <c r="B5" s="476"/>
      <c r="C5" s="476"/>
      <c r="D5" s="476"/>
      <c r="E5" s="476"/>
      <c r="F5" s="168" t="s">
        <v>188</v>
      </c>
      <c r="G5" s="176" t="s">
        <v>191</v>
      </c>
      <c r="H5" s="168" t="s">
        <v>190</v>
      </c>
      <c r="I5" s="177" t="s">
        <v>187</v>
      </c>
      <c r="J5" s="36"/>
    </row>
    <row r="6" spans="1:11" x14ac:dyDescent="0.2">
      <c r="A6" s="178">
        <v>1</v>
      </c>
      <c r="B6" s="176">
        <v>2</v>
      </c>
      <c r="C6" s="176" t="s">
        <v>8</v>
      </c>
      <c r="D6" s="176">
        <v>4</v>
      </c>
      <c r="E6" s="176">
        <v>5</v>
      </c>
      <c r="F6" s="179">
        <v>6</v>
      </c>
      <c r="G6" s="180">
        <v>7</v>
      </c>
      <c r="H6" s="179" t="s">
        <v>192</v>
      </c>
      <c r="I6" s="180">
        <v>9</v>
      </c>
      <c r="J6" s="36"/>
    </row>
    <row r="7" spans="1:11" ht="17.100000000000001" customHeight="1" x14ac:dyDescent="0.25">
      <c r="A7" s="456" t="s">
        <v>922</v>
      </c>
      <c r="B7" s="457"/>
      <c r="C7" s="457"/>
      <c r="D7" s="457"/>
      <c r="E7" s="457"/>
      <c r="F7" s="457"/>
      <c r="G7" s="457"/>
      <c r="H7" s="457"/>
      <c r="I7" s="458"/>
      <c r="J7" s="37"/>
    </row>
    <row r="8" spans="1:11" ht="27.6" customHeight="1" x14ac:dyDescent="0.2">
      <c r="A8" s="487" t="s">
        <v>379</v>
      </c>
      <c r="B8" s="459"/>
      <c r="C8" s="459"/>
      <c r="D8" s="459"/>
      <c r="E8" s="459"/>
      <c r="F8" s="459"/>
      <c r="G8" s="459"/>
      <c r="H8" s="459"/>
      <c r="I8" s="488"/>
      <c r="J8" s="37"/>
    </row>
    <row r="9" spans="1:11" x14ac:dyDescent="0.2">
      <c r="A9" s="254">
        <v>1.1000000000000001</v>
      </c>
      <c r="B9" s="248" t="s">
        <v>493</v>
      </c>
      <c r="C9" s="248"/>
      <c r="D9" s="248"/>
      <c r="E9" s="248"/>
      <c r="F9" s="185"/>
      <c r="G9" s="185"/>
      <c r="H9" s="185"/>
      <c r="I9" s="216"/>
      <c r="J9" s="37"/>
    </row>
    <row r="10" spans="1:11" x14ac:dyDescent="0.2">
      <c r="A10" s="317" t="s">
        <v>9</v>
      </c>
      <c r="B10" s="249" t="s">
        <v>380</v>
      </c>
      <c r="C10" s="253"/>
      <c r="D10" s="251" t="s">
        <v>90</v>
      </c>
      <c r="E10" s="251">
        <v>20</v>
      </c>
      <c r="F10" s="110"/>
      <c r="G10" s="106"/>
      <c r="H10" s="106"/>
      <c r="I10" s="106"/>
      <c r="J10" s="38"/>
    </row>
    <row r="11" spans="1:11" x14ac:dyDescent="0.25">
      <c r="A11" s="317" t="s">
        <v>10</v>
      </c>
      <c r="B11" s="249" t="s">
        <v>388</v>
      </c>
      <c r="C11" s="250"/>
      <c r="D11" s="251" t="s">
        <v>90</v>
      </c>
      <c r="E11" s="251">
        <v>25</v>
      </c>
      <c r="F11" s="110"/>
      <c r="G11" s="80"/>
      <c r="H11" s="80"/>
      <c r="I11" s="80"/>
      <c r="J11" s="8"/>
    </row>
    <row r="12" spans="1:11" x14ac:dyDescent="0.25">
      <c r="A12" s="317" t="s">
        <v>721</v>
      </c>
      <c r="B12" s="249" t="s">
        <v>389</v>
      </c>
      <c r="C12" s="250"/>
      <c r="D12" s="251" t="s">
        <v>90</v>
      </c>
      <c r="E12" s="251">
        <v>25</v>
      </c>
      <c r="F12" s="110"/>
      <c r="G12" s="80"/>
      <c r="H12" s="80"/>
      <c r="I12" s="80"/>
      <c r="J12" s="8"/>
    </row>
    <row r="13" spans="1:11" x14ac:dyDescent="0.25">
      <c r="A13" s="317" t="s">
        <v>11</v>
      </c>
      <c r="B13" s="249" t="s">
        <v>390</v>
      </c>
      <c r="C13" s="250"/>
      <c r="D13" s="251" t="s">
        <v>90</v>
      </c>
      <c r="E13" s="251">
        <v>40</v>
      </c>
      <c r="F13" s="110"/>
      <c r="G13" s="80"/>
      <c r="H13" s="80"/>
      <c r="I13" s="80"/>
      <c r="J13" s="8"/>
    </row>
    <row r="14" spans="1:11" x14ac:dyDescent="0.25">
      <c r="A14" s="317" t="s">
        <v>12</v>
      </c>
      <c r="B14" s="249" t="s">
        <v>391</v>
      </c>
      <c r="C14" s="250"/>
      <c r="D14" s="251" t="s">
        <v>90</v>
      </c>
      <c r="E14" s="251">
        <v>52</v>
      </c>
      <c r="F14" s="110"/>
      <c r="G14" s="80"/>
      <c r="H14" s="80"/>
      <c r="I14" s="80"/>
      <c r="J14" s="8"/>
    </row>
    <row r="15" spans="1:11" x14ac:dyDescent="0.25">
      <c r="A15" s="317" t="s">
        <v>13</v>
      </c>
      <c r="B15" s="249" t="s">
        <v>392</v>
      </c>
      <c r="C15" s="250"/>
      <c r="D15" s="251" t="s">
        <v>90</v>
      </c>
      <c r="E15" s="251">
        <v>52</v>
      </c>
      <c r="F15" s="110"/>
      <c r="G15" s="80"/>
      <c r="H15" s="80"/>
      <c r="I15" s="80"/>
      <c r="J15" s="8"/>
    </row>
    <row r="16" spans="1:11" x14ac:dyDescent="0.2">
      <c r="A16" s="254">
        <v>1.2</v>
      </c>
      <c r="B16" s="255" t="s">
        <v>381</v>
      </c>
      <c r="C16" s="255"/>
      <c r="D16" s="255"/>
      <c r="E16" s="255"/>
      <c r="F16" s="112"/>
      <c r="G16" s="112"/>
      <c r="H16" s="112"/>
      <c r="I16" s="80"/>
      <c r="J16" s="86">
        <f>SUM(E10:E15)</f>
        <v>214</v>
      </c>
      <c r="K16" s="86">
        <f>SUM(F10:F15)</f>
        <v>0</v>
      </c>
    </row>
    <row r="17" spans="1:14" x14ac:dyDescent="0.25">
      <c r="A17" s="110" t="s">
        <v>14</v>
      </c>
      <c r="B17" s="24" t="s">
        <v>393</v>
      </c>
      <c r="C17" s="80"/>
      <c r="D17" s="110" t="s">
        <v>90</v>
      </c>
      <c r="E17" s="322" t="s">
        <v>446</v>
      </c>
      <c r="F17" s="110"/>
      <c r="G17" s="80"/>
      <c r="H17" s="80"/>
      <c r="I17" s="80"/>
      <c r="J17" s="8"/>
    </row>
    <row r="18" spans="1:14" x14ac:dyDescent="0.25">
      <c r="A18" s="110" t="s">
        <v>15</v>
      </c>
      <c r="B18" s="24" t="s">
        <v>394</v>
      </c>
      <c r="C18" s="80"/>
      <c r="D18" s="110" t="s">
        <v>90</v>
      </c>
      <c r="E18" s="322" t="s">
        <v>446</v>
      </c>
      <c r="F18" s="110"/>
      <c r="G18" s="80"/>
      <c r="H18" s="80"/>
      <c r="I18" s="80"/>
      <c r="J18" s="8"/>
    </row>
    <row r="19" spans="1:14" x14ac:dyDescent="0.25">
      <c r="A19" s="110" t="s">
        <v>16</v>
      </c>
      <c r="B19" s="24" t="s">
        <v>395</v>
      </c>
      <c r="C19" s="80"/>
      <c r="D19" s="110" t="s">
        <v>90</v>
      </c>
      <c r="E19" s="322" t="s">
        <v>446</v>
      </c>
      <c r="F19" s="110"/>
      <c r="G19" s="80"/>
      <c r="H19" s="80"/>
      <c r="I19" s="80"/>
      <c r="J19" s="8"/>
    </row>
    <row r="20" spans="1:14" x14ac:dyDescent="0.25">
      <c r="A20" s="110" t="s">
        <v>17</v>
      </c>
      <c r="B20" s="24" t="s">
        <v>396</v>
      </c>
      <c r="C20" s="80"/>
      <c r="D20" s="110" t="s">
        <v>90</v>
      </c>
      <c r="E20" s="322" t="s">
        <v>446</v>
      </c>
      <c r="F20" s="110"/>
      <c r="G20" s="80"/>
      <c r="H20" s="80"/>
      <c r="I20" s="80"/>
      <c r="J20" s="8"/>
      <c r="N20" s="40">
        <f>J16+J24+J29+J36+J42+J51+J57+J64+J71</f>
        <v>350</v>
      </c>
    </row>
    <row r="21" spans="1:14" x14ac:dyDescent="0.25">
      <c r="A21" s="110" t="s">
        <v>18</v>
      </c>
      <c r="B21" s="24" t="s">
        <v>397</v>
      </c>
      <c r="C21" s="80"/>
      <c r="D21" s="110" t="s">
        <v>90</v>
      </c>
      <c r="E21" s="110">
        <v>5</v>
      </c>
      <c r="F21" s="110"/>
      <c r="G21" s="80"/>
      <c r="H21" s="80"/>
      <c r="I21" s="80"/>
      <c r="J21" s="8"/>
    </row>
    <row r="22" spans="1:14" x14ac:dyDescent="0.25">
      <c r="A22" s="110" t="s">
        <v>19</v>
      </c>
      <c r="B22" s="24" t="s">
        <v>398</v>
      </c>
      <c r="C22" s="80"/>
      <c r="D22" s="110" t="s">
        <v>90</v>
      </c>
      <c r="E22" s="110">
        <v>5</v>
      </c>
      <c r="F22" s="110"/>
      <c r="G22" s="80"/>
      <c r="H22" s="80"/>
      <c r="I22" s="80"/>
      <c r="J22" s="8"/>
    </row>
    <row r="23" spans="1:14" x14ac:dyDescent="0.25">
      <c r="A23" s="110" t="s">
        <v>20</v>
      </c>
      <c r="B23" s="24" t="s">
        <v>399</v>
      </c>
      <c r="C23" s="80"/>
      <c r="D23" s="110" t="s">
        <v>90</v>
      </c>
      <c r="E23" s="110">
        <v>10</v>
      </c>
      <c r="F23" s="110"/>
      <c r="G23" s="80"/>
      <c r="H23" s="80"/>
      <c r="I23" s="80"/>
      <c r="J23" s="8"/>
    </row>
    <row r="24" spans="1:14" x14ac:dyDescent="0.25">
      <c r="A24" s="111">
        <v>1.3</v>
      </c>
      <c r="B24" s="112" t="s">
        <v>382</v>
      </c>
      <c r="C24" s="112"/>
      <c r="D24" s="112"/>
      <c r="E24" s="112"/>
      <c r="F24" s="112"/>
      <c r="G24" s="112"/>
      <c r="H24" s="112"/>
      <c r="I24" s="80"/>
      <c r="J24" s="86">
        <f>SUM(E17:E23)</f>
        <v>20</v>
      </c>
      <c r="K24" s="86">
        <f>SUM(F17:F23)</f>
        <v>0</v>
      </c>
    </row>
    <row r="25" spans="1:14" x14ac:dyDescent="0.25">
      <c r="A25" s="110" t="s">
        <v>24</v>
      </c>
      <c r="B25" s="24" t="s">
        <v>400</v>
      </c>
      <c r="C25" s="80"/>
      <c r="D25" s="110" t="s">
        <v>90</v>
      </c>
      <c r="E25" s="158">
        <v>5</v>
      </c>
      <c r="F25" s="158"/>
      <c r="G25" s="80"/>
      <c r="H25" s="80"/>
      <c r="I25" s="80"/>
      <c r="J25" s="8"/>
    </row>
    <row r="26" spans="1:14" x14ac:dyDescent="0.25">
      <c r="A26" s="110" t="s">
        <v>25</v>
      </c>
      <c r="B26" s="24" t="s">
        <v>401</v>
      </c>
      <c r="C26" s="80"/>
      <c r="D26" s="110" t="s">
        <v>90</v>
      </c>
      <c r="E26" s="158">
        <v>7</v>
      </c>
      <c r="F26" s="158"/>
      <c r="G26" s="80"/>
      <c r="H26" s="80"/>
      <c r="I26" s="80"/>
      <c r="J26" s="8"/>
    </row>
    <row r="27" spans="1:14" x14ac:dyDescent="0.25">
      <c r="A27" s="125" t="s">
        <v>26</v>
      </c>
      <c r="B27" s="135" t="s">
        <v>402</v>
      </c>
      <c r="C27" s="126"/>
      <c r="D27" s="125" t="s">
        <v>90</v>
      </c>
      <c r="E27" s="127">
        <v>10</v>
      </c>
      <c r="F27" s="158"/>
      <c r="G27" s="80"/>
      <c r="H27" s="80"/>
      <c r="I27" s="80"/>
      <c r="J27" s="8"/>
    </row>
    <row r="28" spans="1:14" x14ac:dyDescent="0.25">
      <c r="A28" s="251" t="s">
        <v>27</v>
      </c>
      <c r="B28" s="249" t="s">
        <v>403</v>
      </c>
      <c r="C28" s="250"/>
      <c r="D28" s="251" t="s">
        <v>90</v>
      </c>
      <c r="E28" s="256">
        <v>18</v>
      </c>
      <c r="F28" s="256"/>
      <c r="G28" s="250"/>
      <c r="H28" s="80"/>
      <c r="I28" s="80"/>
      <c r="J28" s="8"/>
    </row>
    <row r="29" spans="1:14" x14ac:dyDescent="0.25">
      <c r="A29" s="254">
        <v>1.4</v>
      </c>
      <c r="B29" s="255" t="s">
        <v>383</v>
      </c>
      <c r="C29" s="255"/>
      <c r="D29" s="255"/>
      <c r="E29" s="257"/>
      <c r="F29" s="257"/>
      <c r="G29" s="255"/>
      <c r="H29" s="112"/>
      <c r="I29" s="80"/>
      <c r="J29" s="41">
        <f>SUM(E25:E28)</f>
        <v>40</v>
      </c>
    </row>
    <row r="30" spans="1:14" x14ac:dyDescent="0.25">
      <c r="A30" s="251" t="s">
        <v>30</v>
      </c>
      <c r="B30" s="258" t="s">
        <v>405</v>
      </c>
      <c r="C30" s="250"/>
      <c r="D30" s="251" t="s">
        <v>90</v>
      </c>
      <c r="E30" s="256">
        <v>5</v>
      </c>
      <c r="F30" s="256"/>
      <c r="G30" s="250"/>
      <c r="H30" s="80"/>
      <c r="I30" s="80"/>
      <c r="J30" s="8"/>
    </row>
    <row r="31" spans="1:14" x14ac:dyDescent="0.25">
      <c r="A31" s="251" t="s">
        <v>31</v>
      </c>
      <c r="B31" s="258" t="s">
        <v>404</v>
      </c>
      <c r="C31" s="250"/>
      <c r="D31" s="251" t="s">
        <v>90</v>
      </c>
      <c r="E31" s="256">
        <v>5</v>
      </c>
      <c r="F31" s="256"/>
      <c r="G31" s="250"/>
      <c r="H31" s="80"/>
      <c r="I31" s="80"/>
      <c r="J31" s="8"/>
    </row>
    <row r="32" spans="1:14" x14ac:dyDescent="0.25">
      <c r="A32" s="251" t="s">
        <v>32</v>
      </c>
      <c r="B32" s="258" t="s">
        <v>406</v>
      </c>
      <c r="C32" s="250"/>
      <c r="D32" s="251" t="s">
        <v>90</v>
      </c>
      <c r="E32" s="256">
        <v>5</v>
      </c>
      <c r="F32" s="256"/>
      <c r="G32" s="250"/>
      <c r="H32" s="80"/>
      <c r="I32" s="80"/>
      <c r="J32" s="8"/>
    </row>
    <row r="33" spans="1:10" x14ac:dyDescent="0.25">
      <c r="A33" s="251" t="s">
        <v>33</v>
      </c>
      <c r="B33" s="258" t="s">
        <v>407</v>
      </c>
      <c r="C33" s="250"/>
      <c r="D33" s="251" t="s">
        <v>90</v>
      </c>
      <c r="E33" s="256">
        <v>9</v>
      </c>
      <c r="F33" s="256"/>
      <c r="G33" s="250"/>
      <c r="H33" s="80"/>
      <c r="I33" s="80"/>
      <c r="J33" s="8"/>
    </row>
    <row r="34" spans="1:10" x14ac:dyDescent="0.25">
      <c r="A34" s="251" t="s">
        <v>34</v>
      </c>
      <c r="B34" s="258" t="s">
        <v>408</v>
      </c>
      <c r="C34" s="250"/>
      <c r="D34" s="251" t="s">
        <v>90</v>
      </c>
      <c r="E34" s="256">
        <v>12</v>
      </c>
      <c r="F34" s="256"/>
      <c r="G34" s="250"/>
      <c r="H34" s="80"/>
      <c r="I34" s="80"/>
      <c r="J34" s="8"/>
    </row>
    <row r="35" spans="1:10" x14ac:dyDescent="0.25">
      <c r="A35" s="251" t="s">
        <v>35</v>
      </c>
      <c r="B35" s="258" t="s">
        <v>409</v>
      </c>
      <c r="C35" s="250"/>
      <c r="D35" s="251" t="s">
        <v>90</v>
      </c>
      <c r="E35" s="256">
        <v>12</v>
      </c>
      <c r="F35" s="256"/>
      <c r="G35" s="250"/>
      <c r="H35" s="2"/>
      <c r="I35" s="2"/>
      <c r="J35" s="8"/>
    </row>
    <row r="36" spans="1:10" x14ac:dyDescent="0.25">
      <c r="A36" s="254">
        <v>1.5</v>
      </c>
      <c r="B36" s="318" t="s">
        <v>433</v>
      </c>
      <c r="C36" s="319"/>
      <c r="D36" s="319"/>
      <c r="E36" s="319"/>
      <c r="F36" s="319"/>
      <c r="G36" s="319"/>
      <c r="H36" s="2"/>
      <c r="I36" s="2"/>
      <c r="J36" s="40">
        <f>SUM(E30:E35)</f>
        <v>48</v>
      </c>
    </row>
    <row r="37" spans="1:10" x14ac:dyDescent="0.25">
      <c r="A37" s="251" t="s">
        <v>36</v>
      </c>
      <c r="B37" s="320" t="s">
        <v>604</v>
      </c>
      <c r="C37" s="321"/>
      <c r="D37" s="321" t="s">
        <v>90</v>
      </c>
      <c r="E37" s="322" t="s">
        <v>446</v>
      </c>
      <c r="F37" s="319"/>
      <c r="G37" s="319"/>
      <c r="H37" s="2"/>
      <c r="I37" s="2"/>
    </row>
    <row r="38" spans="1:10" x14ac:dyDescent="0.25">
      <c r="A38" s="251" t="s">
        <v>37</v>
      </c>
      <c r="B38" s="320" t="s">
        <v>655</v>
      </c>
      <c r="C38" s="321"/>
      <c r="D38" s="321" t="s">
        <v>90</v>
      </c>
      <c r="E38" s="322" t="s">
        <v>446</v>
      </c>
      <c r="F38" s="319"/>
      <c r="G38" s="319"/>
      <c r="H38" s="2"/>
      <c r="I38" s="2"/>
    </row>
    <row r="39" spans="1:10" x14ac:dyDescent="0.25">
      <c r="A39" s="251" t="s">
        <v>38</v>
      </c>
      <c r="B39" s="320" t="s">
        <v>605</v>
      </c>
      <c r="C39" s="321"/>
      <c r="D39" s="321" t="s">
        <v>90</v>
      </c>
      <c r="E39" s="322">
        <v>3</v>
      </c>
      <c r="F39" s="319"/>
      <c r="G39" s="319"/>
      <c r="H39" s="2"/>
      <c r="I39" s="2"/>
    </row>
    <row r="40" spans="1:10" x14ac:dyDescent="0.25">
      <c r="A40" s="251" t="s">
        <v>304</v>
      </c>
      <c r="B40" s="320" t="s">
        <v>656</v>
      </c>
      <c r="C40" s="321"/>
      <c r="D40" s="321" t="s">
        <v>90</v>
      </c>
      <c r="E40" s="322" t="s">
        <v>446</v>
      </c>
      <c r="F40" s="319"/>
      <c r="G40" s="319"/>
      <c r="H40" s="2"/>
      <c r="I40" s="2"/>
    </row>
    <row r="41" spans="1:10" x14ac:dyDescent="0.25">
      <c r="A41" s="251" t="s">
        <v>305</v>
      </c>
      <c r="B41" s="320" t="s">
        <v>606</v>
      </c>
      <c r="C41" s="321"/>
      <c r="D41" s="321" t="s">
        <v>90</v>
      </c>
      <c r="E41" s="322">
        <v>3</v>
      </c>
      <c r="F41" s="319"/>
      <c r="G41" s="319"/>
      <c r="H41" s="2"/>
      <c r="I41" s="2"/>
    </row>
    <row r="42" spans="1:10" x14ac:dyDescent="0.25">
      <c r="A42" s="251" t="s">
        <v>306</v>
      </c>
      <c r="B42" s="320" t="s">
        <v>434</v>
      </c>
      <c r="C42" s="321"/>
      <c r="D42" s="321" t="s">
        <v>90</v>
      </c>
      <c r="E42" s="322">
        <v>6</v>
      </c>
      <c r="F42" s="319"/>
      <c r="G42" s="319"/>
      <c r="H42" s="2"/>
      <c r="I42" s="2"/>
      <c r="J42">
        <f>SUM(E37:E42)</f>
        <v>12</v>
      </c>
    </row>
    <row r="43" spans="1:10" x14ac:dyDescent="0.25">
      <c r="A43" s="254">
        <v>1.6</v>
      </c>
      <c r="B43" s="323" t="s">
        <v>435</v>
      </c>
      <c r="C43" s="319"/>
      <c r="D43" s="319"/>
      <c r="E43" s="319"/>
      <c r="F43" s="319"/>
      <c r="G43" s="319"/>
      <c r="H43" s="2"/>
      <c r="I43" s="2"/>
    </row>
    <row r="44" spans="1:10" x14ac:dyDescent="0.25">
      <c r="A44" s="251" t="s">
        <v>360</v>
      </c>
      <c r="B44" s="324" t="s">
        <v>607</v>
      </c>
      <c r="C44" s="321"/>
      <c r="D44" s="321" t="s">
        <v>90</v>
      </c>
      <c r="E44" s="322" t="s">
        <v>446</v>
      </c>
      <c r="F44" s="319"/>
      <c r="G44" s="319"/>
      <c r="H44" s="2"/>
      <c r="I44" s="2"/>
    </row>
    <row r="45" spans="1:10" x14ac:dyDescent="0.25">
      <c r="A45" s="251" t="s">
        <v>361</v>
      </c>
      <c r="B45" s="324" t="s">
        <v>657</v>
      </c>
      <c r="C45" s="321"/>
      <c r="D45" s="321" t="s">
        <v>90</v>
      </c>
      <c r="E45" s="322" t="s">
        <v>446</v>
      </c>
      <c r="F45" s="319"/>
      <c r="G45" s="319"/>
      <c r="H45" s="2"/>
      <c r="I45" s="2"/>
    </row>
    <row r="46" spans="1:10" x14ac:dyDescent="0.25">
      <c r="A46" s="251" t="s">
        <v>362</v>
      </c>
      <c r="B46" s="324" t="s">
        <v>608</v>
      </c>
      <c r="C46" s="321"/>
      <c r="D46" s="321" t="s">
        <v>90</v>
      </c>
      <c r="E46" s="322" t="s">
        <v>446</v>
      </c>
      <c r="F46" s="319"/>
      <c r="G46" s="319"/>
      <c r="H46" s="2"/>
      <c r="I46" s="2"/>
    </row>
    <row r="47" spans="1:10" x14ac:dyDescent="0.25">
      <c r="A47" s="251" t="s">
        <v>363</v>
      </c>
      <c r="B47" s="324" t="s">
        <v>658</v>
      </c>
      <c r="C47" s="321"/>
      <c r="D47" s="321" t="s">
        <v>90</v>
      </c>
      <c r="E47" s="322" t="s">
        <v>446</v>
      </c>
      <c r="F47" s="319"/>
      <c r="G47" s="319"/>
      <c r="H47" s="2"/>
      <c r="I47" s="2"/>
    </row>
    <row r="48" spans="1:10" x14ac:dyDescent="0.25">
      <c r="A48" s="251" t="s">
        <v>580</v>
      </c>
      <c r="B48" s="324" t="s">
        <v>616</v>
      </c>
      <c r="C48" s="321"/>
      <c r="D48" s="321" t="s">
        <v>90</v>
      </c>
      <c r="E48" s="322">
        <v>1</v>
      </c>
      <c r="F48" s="319"/>
      <c r="G48" s="319"/>
      <c r="H48" s="2"/>
      <c r="I48" s="2"/>
    </row>
    <row r="49" spans="1:10" x14ac:dyDescent="0.25">
      <c r="A49" s="251" t="s">
        <v>688</v>
      </c>
      <c r="B49" s="324" t="s">
        <v>609</v>
      </c>
      <c r="C49" s="321"/>
      <c r="D49" s="321" t="s">
        <v>90</v>
      </c>
      <c r="E49" s="322">
        <v>1</v>
      </c>
      <c r="F49" s="319"/>
      <c r="G49" s="319"/>
      <c r="H49" s="2"/>
      <c r="I49" s="2"/>
    </row>
    <row r="50" spans="1:10" x14ac:dyDescent="0.25">
      <c r="A50" s="251" t="s">
        <v>689</v>
      </c>
      <c r="B50" s="324" t="s">
        <v>659</v>
      </c>
      <c r="C50" s="321"/>
      <c r="D50" s="321" t="s">
        <v>90</v>
      </c>
      <c r="E50" s="322">
        <v>1</v>
      </c>
      <c r="F50" s="319"/>
      <c r="G50" s="319"/>
      <c r="H50" s="2"/>
      <c r="I50" s="2"/>
    </row>
    <row r="51" spans="1:10" x14ac:dyDescent="0.25">
      <c r="A51" s="251" t="s">
        <v>690</v>
      </c>
      <c r="B51" s="324" t="s">
        <v>436</v>
      </c>
      <c r="C51" s="321"/>
      <c r="D51" s="321" t="s">
        <v>90</v>
      </c>
      <c r="E51" s="322" t="s">
        <v>446</v>
      </c>
      <c r="F51" s="319"/>
      <c r="G51" s="319"/>
      <c r="H51" s="2"/>
      <c r="I51" s="2"/>
      <c r="J51">
        <f>SUM(E44:E51)</f>
        <v>3</v>
      </c>
    </row>
    <row r="52" spans="1:10" x14ac:dyDescent="0.25">
      <c r="A52" s="254">
        <v>1.7</v>
      </c>
      <c r="B52" s="323" t="s">
        <v>437</v>
      </c>
      <c r="C52" s="321"/>
      <c r="D52" s="321"/>
      <c r="E52" s="322"/>
      <c r="F52" s="319"/>
      <c r="G52" s="319"/>
      <c r="H52" s="2"/>
      <c r="I52" s="2"/>
    </row>
    <row r="53" spans="1:10" x14ac:dyDescent="0.25">
      <c r="A53" s="251" t="s">
        <v>583</v>
      </c>
      <c r="B53" s="324" t="s">
        <v>610</v>
      </c>
      <c r="C53" s="321"/>
      <c r="D53" s="321" t="s">
        <v>90</v>
      </c>
      <c r="E53" s="322" t="s">
        <v>446</v>
      </c>
      <c r="F53" s="319"/>
      <c r="G53" s="319"/>
      <c r="H53" s="2"/>
      <c r="I53" s="2"/>
    </row>
    <row r="54" spans="1:10" x14ac:dyDescent="0.25">
      <c r="A54" s="251" t="s">
        <v>691</v>
      </c>
      <c r="B54" s="324" t="s">
        <v>611</v>
      </c>
      <c r="C54" s="321"/>
      <c r="D54" s="321" t="s">
        <v>90</v>
      </c>
      <c r="E54" s="322">
        <v>1</v>
      </c>
      <c r="F54" s="319"/>
      <c r="G54" s="319"/>
      <c r="H54" s="2"/>
      <c r="I54" s="2"/>
    </row>
    <row r="55" spans="1:10" x14ac:dyDescent="0.25">
      <c r="A55" s="251" t="s">
        <v>692</v>
      </c>
      <c r="B55" s="324" t="s">
        <v>660</v>
      </c>
      <c r="C55" s="321"/>
      <c r="D55" s="321" t="s">
        <v>90</v>
      </c>
      <c r="E55" s="322" t="s">
        <v>446</v>
      </c>
      <c r="F55" s="319"/>
      <c r="G55" s="319"/>
      <c r="H55" s="2"/>
      <c r="I55" s="2"/>
    </row>
    <row r="56" spans="1:10" x14ac:dyDescent="0.25">
      <c r="A56" s="251" t="s">
        <v>585</v>
      </c>
      <c r="B56" s="324" t="s">
        <v>612</v>
      </c>
      <c r="C56" s="321"/>
      <c r="D56" s="321" t="s">
        <v>90</v>
      </c>
      <c r="E56" s="322">
        <v>1</v>
      </c>
      <c r="F56" s="319"/>
      <c r="G56" s="319"/>
      <c r="H56" s="2"/>
      <c r="I56" s="2"/>
    </row>
    <row r="57" spans="1:10" x14ac:dyDescent="0.25">
      <c r="A57" s="251" t="s">
        <v>587</v>
      </c>
      <c r="B57" s="324" t="s">
        <v>438</v>
      </c>
      <c r="C57" s="321"/>
      <c r="D57" s="321" t="s">
        <v>90</v>
      </c>
      <c r="E57" s="322">
        <v>1</v>
      </c>
      <c r="F57" s="319"/>
      <c r="G57" s="319"/>
      <c r="H57" s="2"/>
      <c r="I57" s="2"/>
      <c r="J57">
        <f>SUM(E53:E57)</f>
        <v>3</v>
      </c>
    </row>
    <row r="58" spans="1:10" s="196" customFormat="1" x14ac:dyDescent="0.25">
      <c r="A58" s="254">
        <v>1.8</v>
      </c>
      <c r="B58" s="318" t="s">
        <v>439</v>
      </c>
      <c r="C58" s="319"/>
      <c r="D58" s="319"/>
      <c r="E58" s="319"/>
      <c r="F58" s="319"/>
      <c r="G58" s="319"/>
      <c r="H58" s="203"/>
      <c r="I58" s="203"/>
    </row>
    <row r="59" spans="1:10" s="196" customFormat="1" x14ac:dyDescent="0.25">
      <c r="A59" s="251" t="s">
        <v>590</v>
      </c>
      <c r="B59" s="324" t="s">
        <v>613</v>
      </c>
      <c r="C59" s="321"/>
      <c r="D59" s="321" t="s">
        <v>90</v>
      </c>
      <c r="E59" s="322" t="s">
        <v>446</v>
      </c>
      <c r="F59" s="319"/>
      <c r="G59" s="319"/>
      <c r="H59" s="203"/>
      <c r="I59" s="203"/>
    </row>
    <row r="60" spans="1:10" s="196" customFormat="1" x14ac:dyDescent="0.25">
      <c r="A60" s="251" t="s">
        <v>694</v>
      </c>
      <c r="B60" s="324" t="s">
        <v>661</v>
      </c>
      <c r="C60" s="321"/>
      <c r="D60" s="321" t="s">
        <v>90</v>
      </c>
      <c r="E60" s="322" t="s">
        <v>446</v>
      </c>
      <c r="F60" s="319"/>
      <c r="G60" s="319"/>
      <c r="H60" s="203"/>
      <c r="I60" s="203"/>
    </row>
    <row r="61" spans="1:10" s="196" customFormat="1" x14ac:dyDescent="0.25">
      <c r="A61" s="251" t="s">
        <v>695</v>
      </c>
      <c r="B61" s="324" t="s">
        <v>614</v>
      </c>
      <c r="C61" s="321"/>
      <c r="D61" s="321" t="s">
        <v>90</v>
      </c>
      <c r="E61" s="322">
        <v>1</v>
      </c>
      <c r="F61" s="319"/>
      <c r="G61" s="319"/>
      <c r="H61" s="203"/>
      <c r="I61" s="203"/>
    </row>
    <row r="62" spans="1:10" s="196" customFormat="1" x14ac:dyDescent="0.25">
      <c r="A62" s="251" t="s">
        <v>696</v>
      </c>
      <c r="B62" s="324" t="s">
        <v>662</v>
      </c>
      <c r="C62" s="321"/>
      <c r="D62" s="321" t="s">
        <v>90</v>
      </c>
      <c r="E62" s="322" t="s">
        <v>446</v>
      </c>
      <c r="F62" s="319"/>
      <c r="G62" s="319"/>
      <c r="H62" s="203"/>
      <c r="I62" s="203"/>
    </row>
    <row r="63" spans="1:10" s="196" customFormat="1" x14ac:dyDescent="0.25">
      <c r="A63" s="251" t="s">
        <v>592</v>
      </c>
      <c r="B63" s="325" t="s">
        <v>615</v>
      </c>
      <c r="C63" s="321"/>
      <c r="D63" s="321" t="s">
        <v>90</v>
      </c>
      <c r="E63" s="322">
        <v>1</v>
      </c>
      <c r="F63" s="326"/>
      <c r="G63" s="327"/>
      <c r="H63" s="203"/>
      <c r="I63" s="203"/>
    </row>
    <row r="64" spans="1:10" x14ac:dyDescent="0.25">
      <c r="A64" s="251" t="s">
        <v>594</v>
      </c>
      <c r="B64" s="325" t="s">
        <v>440</v>
      </c>
      <c r="C64" s="321"/>
      <c r="D64" s="321" t="s">
        <v>90</v>
      </c>
      <c r="E64" s="322">
        <v>3</v>
      </c>
      <c r="F64" s="326"/>
      <c r="G64" s="327"/>
      <c r="H64" s="2"/>
      <c r="I64" s="2"/>
      <c r="J64">
        <f>SUM(E59:E64)</f>
        <v>5</v>
      </c>
    </row>
    <row r="65" spans="1:11" x14ac:dyDescent="0.25">
      <c r="A65" s="254">
        <v>1.9</v>
      </c>
      <c r="B65" s="253" t="s">
        <v>359</v>
      </c>
      <c r="C65" s="250"/>
      <c r="D65" s="251"/>
      <c r="E65" s="251"/>
      <c r="F65" s="251"/>
      <c r="G65" s="250"/>
      <c r="H65" s="80"/>
      <c r="I65" s="80"/>
      <c r="J65" s="8"/>
    </row>
    <row r="66" spans="1:11" x14ac:dyDescent="0.25">
      <c r="A66" s="251" t="s">
        <v>597</v>
      </c>
      <c r="B66" s="259" t="s">
        <v>384</v>
      </c>
      <c r="C66" s="255"/>
      <c r="D66" s="251" t="s">
        <v>90</v>
      </c>
      <c r="E66" s="251">
        <v>1</v>
      </c>
      <c r="F66" s="251"/>
      <c r="G66" s="255"/>
      <c r="H66" s="112"/>
      <c r="I66" s="112"/>
      <c r="J66" s="44"/>
    </row>
    <row r="67" spans="1:11" x14ac:dyDescent="0.25">
      <c r="A67" s="251" t="s">
        <v>701</v>
      </c>
      <c r="B67" s="258" t="s">
        <v>385</v>
      </c>
      <c r="C67" s="259"/>
      <c r="D67" s="251" t="s">
        <v>90</v>
      </c>
      <c r="E67" s="251">
        <v>1</v>
      </c>
      <c r="F67" s="251"/>
      <c r="G67" s="250"/>
      <c r="H67" s="80"/>
      <c r="I67" s="80"/>
      <c r="J67" s="8"/>
    </row>
    <row r="68" spans="1:11" x14ac:dyDescent="0.25">
      <c r="A68" s="251" t="s">
        <v>702</v>
      </c>
      <c r="B68" s="258" t="s">
        <v>386</v>
      </c>
      <c r="C68" s="259"/>
      <c r="D68" s="251" t="s">
        <v>90</v>
      </c>
      <c r="E68" s="251">
        <v>1</v>
      </c>
      <c r="F68" s="251"/>
      <c r="G68" s="250"/>
      <c r="H68" s="80"/>
      <c r="I68" s="80"/>
      <c r="J68" s="8"/>
    </row>
    <row r="69" spans="1:11" x14ac:dyDescent="0.25">
      <c r="A69" s="251" t="s">
        <v>703</v>
      </c>
      <c r="B69" s="258" t="s">
        <v>387</v>
      </c>
      <c r="C69" s="259"/>
      <c r="D69" s="251" t="s">
        <v>90</v>
      </c>
      <c r="E69" s="251">
        <v>1</v>
      </c>
      <c r="F69" s="251"/>
      <c r="G69" s="250"/>
      <c r="H69" s="80"/>
      <c r="I69" s="80"/>
      <c r="J69" s="8"/>
    </row>
    <row r="70" spans="1:11" x14ac:dyDescent="0.25">
      <c r="A70" s="251" t="s">
        <v>599</v>
      </c>
      <c r="B70" s="258" t="s">
        <v>663</v>
      </c>
      <c r="C70" s="259"/>
      <c r="D70" s="251" t="s">
        <v>90</v>
      </c>
      <c r="E70" s="251">
        <v>1</v>
      </c>
      <c r="F70" s="251"/>
      <c r="G70" s="250"/>
      <c r="H70" s="80"/>
      <c r="I70" s="80"/>
      <c r="J70" s="8"/>
    </row>
    <row r="71" spans="1:11" ht="24.75" customHeight="1" x14ac:dyDescent="0.25">
      <c r="A71" s="261" t="s">
        <v>704</v>
      </c>
      <c r="B71" s="258" t="s">
        <v>537</v>
      </c>
      <c r="C71" s="259"/>
      <c r="D71" s="251" t="s">
        <v>39</v>
      </c>
      <c r="E71" s="251">
        <v>1</v>
      </c>
      <c r="F71" s="251"/>
      <c r="G71" s="250"/>
      <c r="H71" s="80"/>
      <c r="I71" s="80"/>
      <c r="J71" s="41">
        <f>SUM(E66:E70)</f>
        <v>5</v>
      </c>
      <c r="K71" s="41">
        <f>SUM(F66:F69)</f>
        <v>0</v>
      </c>
    </row>
    <row r="72" spans="1:11" ht="24" customHeight="1" x14ac:dyDescent="0.25">
      <c r="A72" s="261" t="s">
        <v>711</v>
      </c>
      <c r="B72" s="259" t="s">
        <v>538</v>
      </c>
      <c r="C72" s="259"/>
      <c r="D72" s="251" t="s">
        <v>39</v>
      </c>
      <c r="E72" s="251">
        <v>3</v>
      </c>
      <c r="F72" s="251"/>
      <c r="G72" s="250"/>
      <c r="H72" s="80"/>
      <c r="I72" s="80"/>
      <c r="J72" s="8"/>
    </row>
    <row r="73" spans="1:11" ht="24" customHeight="1" x14ac:dyDescent="0.25">
      <c r="A73" s="261" t="s">
        <v>729</v>
      </c>
      <c r="B73" s="259" t="s">
        <v>916</v>
      </c>
      <c r="C73" s="259"/>
      <c r="D73" s="373" t="s">
        <v>39</v>
      </c>
      <c r="E73" s="373">
        <v>4</v>
      </c>
      <c r="F73" s="373"/>
      <c r="G73" s="250"/>
      <c r="H73" s="374"/>
      <c r="I73" s="374"/>
      <c r="J73" s="8"/>
    </row>
    <row r="74" spans="1:11" x14ac:dyDescent="0.25">
      <c r="A74" s="254">
        <v>1.1299999999999999</v>
      </c>
      <c r="B74" s="258" t="s">
        <v>902</v>
      </c>
      <c r="C74" s="250"/>
      <c r="D74" s="251"/>
      <c r="E74" s="251"/>
      <c r="F74" s="250"/>
      <c r="G74" s="250"/>
      <c r="H74" s="80"/>
      <c r="I74" s="80"/>
      <c r="J74" s="8"/>
    </row>
    <row r="75" spans="1:11" x14ac:dyDescent="0.25">
      <c r="A75" s="266" t="s">
        <v>95</v>
      </c>
      <c r="B75" s="258" t="s">
        <v>249</v>
      </c>
      <c r="C75" s="250"/>
      <c r="D75" s="251" t="s">
        <v>251</v>
      </c>
      <c r="E75" s="251">
        <v>20</v>
      </c>
      <c r="F75" s="250"/>
      <c r="G75" s="250"/>
      <c r="H75" s="80"/>
      <c r="I75" s="80"/>
      <c r="J75" s="8"/>
    </row>
    <row r="76" spans="1:11" x14ac:dyDescent="0.25">
      <c r="A76" s="266" t="s">
        <v>97</v>
      </c>
      <c r="B76" s="258" t="s">
        <v>250</v>
      </c>
      <c r="C76" s="250"/>
      <c r="D76" s="251" t="s">
        <v>251</v>
      </c>
      <c r="E76" s="251">
        <v>10</v>
      </c>
      <c r="F76" s="250"/>
      <c r="G76" s="250"/>
      <c r="H76" s="80"/>
      <c r="I76" s="80"/>
      <c r="J76" s="8"/>
    </row>
    <row r="77" spans="1:11" ht="23.1" customHeight="1" x14ac:dyDescent="0.25">
      <c r="A77" s="254">
        <v>2</v>
      </c>
      <c r="B77" s="489" t="s">
        <v>40</v>
      </c>
      <c r="C77" s="489"/>
      <c r="D77" s="489"/>
      <c r="E77" s="255"/>
      <c r="F77" s="255"/>
      <c r="G77" s="255"/>
      <c r="H77" s="112"/>
      <c r="I77" s="112"/>
      <c r="J77" s="45"/>
    </row>
    <row r="78" spans="1:11" ht="23.1" customHeight="1" x14ac:dyDescent="0.25">
      <c r="A78" s="254">
        <v>2.1</v>
      </c>
      <c r="B78" s="254" t="s">
        <v>202</v>
      </c>
      <c r="C78" s="254"/>
      <c r="D78" s="254"/>
      <c r="E78" s="255"/>
      <c r="F78" s="255"/>
      <c r="G78" s="255"/>
      <c r="H78" s="112"/>
      <c r="I78" s="112"/>
      <c r="J78" s="45"/>
    </row>
    <row r="79" spans="1:11" ht="25.5" x14ac:dyDescent="0.25">
      <c r="A79" s="251" t="s">
        <v>65</v>
      </c>
      <c r="B79" s="258" t="s">
        <v>419</v>
      </c>
      <c r="C79" s="250"/>
      <c r="D79" s="251" t="s">
        <v>554</v>
      </c>
      <c r="E79" s="251">
        <v>65</v>
      </c>
      <c r="F79" s="250"/>
      <c r="G79" s="250"/>
      <c r="H79" s="80"/>
      <c r="I79" s="80"/>
      <c r="J79" s="8"/>
    </row>
    <row r="80" spans="1:11" ht="36" x14ac:dyDescent="0.25">
      <c r="A80" s="251" t="s">
        <v>66</v>
      </c>
      <c r="B80" s="258" t="s">
        <v>420</v>
      </c>
      <c r="C80" s="250"/>
      <c r="D80" s="251" t="s">
        <v>554</v>
      </c>
      <c r="E80" s="251">
        <v>65</v>
      </c>
      <c r="F80" s="250"/>
      <c r="G80" s="250"/>
      <c r="H80" s="80"/>
      <c r="I80" s="80"/>
      <c r="J80" s="8"/>
    </row>
    <row r="81" spans="1:10" ht="25.5" x14ac:dyDescent="0.25">
      <c r="A81" s="251" t="s">
        <v>67</v>
      </c>
      <c r="B81" s="258" t="s">
        <v>421</v>
      </c>
      <c r="C81" s="250"/>
      <c r="D81" s="251" t="s">
        <v>554</v>
      </c>
      <c r="E81" s="251">
        <v>65</v>
      </c>
      <c r="F81" s="250"/>
      <c r="G81" s="250"/>
      <c r="H81" s="80"/>
      <c r="I81" s="80"/>
      <c r="J81" s="8"/>
    </row>
    <row r="82" spans="1:10" ht="18" customHeight="1" x14ac:dyDescent="0.25">
      <c r="A82" s="254">
        <v>3</v>
      </c>
      <c r="B82" s="412" t="s">
        <v>342</v>
      </c>
      <c r="C82" s="413"/>
      <c r="D82" s="413"/>
      <c r="E82" s="413"/>
      <c r="F82" s="413"/>
      <c r="G82" s="414"/>
      <c r="H82" s="112"/>
      <c r="I82" s="112"/>
      <c r="J82" s="45"/>
    </row>
    <row r="83" spans="1:10" ht="18" customHeight="1" x14ac:dyDescent="0.25">
      <c r="A83" s="254">
        <v>3.1</v>
      </c>
      <c r="B83" s="267" t="s">
        <v>376</v>
      </c>
      <c r="C83" s="268"/>
      <c r="D83" s="268"/>
      <c r="E83" s="268"/>
      <c r="F83" s="268"/>
      <c r="G83" s="269"/>
      <c r="H83" s="112"/>
      <c r="I83" s="112"/>
      <c r="J83" s="45"/>
    </row>
    <row r="84" spans="1:10" x14ac:dyDescent="0.25">
      <c r="A84" s="486" t="s">
        <v>85</v>
      </c>
      <c r="B84" s="258" t="s">
        <v>556</v>
      </c>
      <c r="C84" s="250"/>
      <c r="D84" s="251" t="s">
        <v>41</v>
      </c>
      <c r="E84" s="270">
        <f>(J16+E66+J42)*6</f>
        <v>1362</v>
      </c>
      <c r="F84" s="250"/>
      <c r="G84" s="250"/>
      <c r="H84" s="80"/>
      <c r="I84" s="80"/>
      <c r="J84" s="8"/>
    </row>
    <row r="85" spans="1:10" x14ac:dyDescent="0.25">
      <c r="A85" s="486"/>
      <c r="B85" s="258" t="s">
        <v>557</v>
      </c>
      <c r="C85" s="250"/>
      <c r="D85" s="251" t="s">
        <v>41</v>
      </c>
      <c r="E85" s="270">
        <f>E84</f>
        <v>1362</v>
      </c>
      <c r="F85" s="250"/>
      <c r="G85" s="250"/>
      <c r="H85" s="80"/>
      <c r="I85" s="80"/>
      <c r="J85" s="8"/>
    </row>
    <row r="86" spans="1:10" ht="24" x14ac:dyDescent="0.25">
      <c r="A86" s="486" t="s">
        <v>84</v>
      </c>
      <c r="B86" s="258" t="s">
        <v>410</v>
      </c>
      <c r="C86" s="250"/>
      <c r="D86" s="251" t="s">
        <v>41</v>
      </c>
      <c r="E86" s="270">
        <f>(J24+E67)*6</f>
        <v>126</v>
      </c>
      <c r="F86" s="250"/>
      <c r="G86" s="250"/>
      <c r="H86" s="80"/>
      <c r="I86" s="80"/>
      <c r="J86" s="8"/>
    </row>
    <row r="87" spans="1:10" ht="24" x14ac:dyDescent="0.25">
      <c r="A87" s="486"/>
      <c r="B87" s="258" t="s">
        <v>418</v>
      </c>
      <c r="C87" s="250"/>
      <c r="D87" s="251" t="s">
        <v>41</v>
      </c>
      <c r="E87" s="270">
        <f>E86</f>
        <v>126</v>
      </c>
      <c r="F87" s="250"/>
      <c r="G87" s="250"/>
      <c r="H87" s="80"/>
      <c r="I87" s="80"/>
      <c r="J87" s="8"/>
    </row>
    <row r="88" spans="1:10" x14ac:dyDescent="0.25">
      <c r="A88" s="486" t="s">
        <v>86</v>
      </c>
      <c r="B88" s="258" t="s">
        <v>411</v>
      </c>
      <c r="C88" s="250"/>
      <c r="D88" s="251" t="s">
        <v>41</v>
      </c>
      <c r="E88" s="256">
        <f>(J29+J36+J51+J57+J64+E68+E69+E70)*12</f>
        <v>1224</v>
      </c>
      <c r="F88" s="250"/>
      <c r="G88" s="250"/>
      <c r="H88" s="80"/>
      <c r="I88" s="80"/>
      <c r="J88" s="8"/>
    </row>
    <row r="89" spans="1:10" x14ac:dyDescent="0.25">
      <c r="A89" s="486"/>
      <c r="B89" s="258" t="s">
        <v>412</v>
      </c>
      <c r="C89" s="250"/>
      <c r="D89" s="251" t="s">
        <v>41</v>
      </c>
      <c r="E89" s="256">
        <f>E88</f>
        <v>1224</v>
      </c>
      <c r="F89" s="250"/>
      <c r="G89" s="250"/>
      <c r="H89" s="80"/>
      <c r="I89" s="80"/>
      <c r="J89" s="8"/>
    </row>
    <row r="90" spans="1:10" ht="24" x14ac:dyDescent="0.25">
      <c r="A90" s="486" t="s">
        <v>87</v>
      </c>
      <c r="B90" s="258" t="s">
        <v>558</v>
      </c>
      <c r="C90" s="250"/>
      <c r="D90" s="251" t="s">
        <v>41</v>
      </c>
      <c r="E90" s="256">
        <f>(J29+J36+J51+J57+J64+E68+E69+E70)*3</f>
        <v>306</v>
      </c>
      <c r="F90" s="250"/>
      <c r="G90" s="250"/>
      <c r="H90" s="80"/>
      <c r="I90" s="80"/>
      <c r="J90" s="8"/>
    </row>
    <row r="91" spans="1:10" ht="24" x14ac:dyDescent="0.25">
      <c r="A91" s="486"/>
      <c r="B91" s="258" t="s">
        <v>559</v>
      </c>
      <c r="C91" s="250"/>
      <c r="D91" s="251" t="s">
        <v>41</v>
      </c>
      <c r="E91" s="256">
        <f>$E$90</f>
        <v>306</v>
      </c>
      <c r="F91" s="250"/>
      <c r="G91" s="250"/>
      <c r="H91" s="80"/>
      <c r="I91" s="80"/>
      <c r="J91" s="8"/>
    </row>
    <row r="92" spans="1:10" ht="18.600000000000001" customHeight="1" x14ac:dyDescent="0.25">
      <c r="A92" s="486" t="s">
        <v>88</v>
      </c>
      <c r="B92" s="258" t="s">
        <v>413</v>
      </c>
      <c r="C92" s="250"/>
      <c r="D92" s="251" t="s">
        <v>41</v>
      </c>
      <c r="E92" s="251">
        <v>12</v>
      </c>
      <c r="F92" s="250"/>
      <c r="G92" s="250"/>
      <c r="H92" s="80"/>
      <c r="I92" s="80"/>
      <c r="J92" s="8"/>
    </row>
    <row r="93" spans="1:10" ht="21" customHeight="1" x14ac:dyDescent="0.25">
      <c r="A93" s="486"/>
      <c r="B93" s="258" t="s">
        <v>414</v>
      </c>
      <c r="C93" s="250"/>
      <c r="D93" s="251" t="s">
        <v>41</v>
      </c>
      <c r="E93" s="251">
        <v>12</v>
      </c>
      <c r="F93" s="250"/>
      <c r="G93" s="250"/>
      <c r="H93" s="80"/>
      <c r="I93" s="80"/>
      <c r="J93" s="8"/>
    </row>
    <row r="94" spans="1:10" ht="22.35" customHeight="1" x14ac:dyDescent="0.25">
      <c r="A94" s="486" t="s">
        <v>89</v>
      </c>
      <c r="B94" s="258" t="s">
        <v>415</v>
      </c>
      <c r="C94" s="250"/>
      <c r="D94" s="251" t="s">
        <v>41</v>
      </c>
      <c r="E94" s="251">
        <v>12</v>
      </c>
      <c r="F94" s="250"/>
      <c r="G94" s="250"/>
      <c r="H94" s="80"/>
      <c r="I94" s="80"/>
      <c r="J94" s="8"/>
    </row>
    <row r="95" spans="1:10" ht="22.35" customHeight="1" x14ac:dyDescent="0.25">
      <c r="A95" s="486"/>
      <c r="B95" s="258" t="s">
        <v>416</v>
      </c>
      <c r="C95" s="250"/>
      <c r="D95" s="251" t="s">
        <v>41</v>
      </c>
      <c r="E95" s="251">
        <v>12</v>
      </c>
      <c r="F95" s="250"/>
      <c r="G95" s="250"/>
      <c r="H95" s="80"/>
      <c r="I95" s="80"/>
      <c r="J95" s="8"/>
    </row>
    <row r="96" spans="1:10" ht="36" x14ac:dyDescent="0.25">
      <c r="A96" s="251" t="s">
        <v>246</v>
      </c>
      <c r="B96" s="258" t="s">
        <v>417</v>
      </c>
      <c r="C96" s="250"/>
      <c r="D96" s="251"/>
      <c r="E96" s="251"/>
      <c r="F96" s="250"/>
      <c r="G96" s="250"/>
      <c r="H96" s="80"/>
      <c r="I96" s="80"/>
      <c r="J96" s="8"/>
    </row>
    <row r="97" spans="1:10" x14ac:dyDescent="0.25">
      <c r="A97" s="251" t="s">
        <v>95</v>
      </c>
      <c r="B97" s="258" t="s">
        <v>96</v>
      </c>
      <c r="C97" s="250"/>
      <c r="D97" s="251" t="s">
        <v>90</v>
      </c>
      <c r="E97" s="251">
        <v>3</v>
      </c>
      <c r="F97" s="250"/>
      <c r="G97" s="250"/>
      <c r="H97" s="80"/>
      <c r="I97" s="80"/>
      <c r="J97" s="8"/>
    </row>
    <row r="98" spans="1:10" x14ac:dyDescent="0.25">
      <c r="A98" s="251" t="s">
        <v>97</v>
      </c>
      <c r="B98" s="258" t="s">
        <v>98</v>
      </c>
      <c r="C98" s="250"/>
      <c r="D98" s="251" t="s">
        <v>90</v>
      </c>
      <c r="E98" s="251">
        <v>3</v>
      </c>
      <c r="F98" s="250"/>
      <c r="G98" s="250"/>
      <c r="H98" s="80"/>
      <c r="I98" s="80"/>
      <c r="J98" s="8"/>
    </row>
    <row r="99" spans="1:10" x14ac:dyDescent="0.25">
      <c r="A99" s="251" t="s">
        <v>99</v>
      </c>
      <c r="B99" s="258" t="s">
        <v>100</v>
      </c>
      <c r="C99" s="250"/>
      <c r="D99" s="251" t="s">
        <v>90</v>
      </c>
      <c r="E99" s="251">
        <v>5</v>
      </c>
      <c r="F99" s="250"/>
      <c r="G99" s="250"/>
      <c r="H99" s="80"/>
      <c r="I99" s="80"/>
      <c r="J99" s="8"/>
    </row>
    <row r="100" spans="1:10" x14ac:dyDescent="0.25">
      <c r="A100" s="254">
        <v>4</v>
      </c>
      <c r="B100" s="255" t="s">
        <v>42</v>
      </c>
      <c r="C100" s="255"/>
      <c r="D100" s="329"/>
      <c r="E100" s="329"/>
      <c r="F100" s="330"/>
      <c r="G100" s="250"/>
      <c r="H100" s="80"/>
      <c r="I100" s="80"/>
      <c r="J100" s="8"/>
    </row>
    <row r="101" spans="1:10" x14ac:dyDescent="0.25">
      <c r="A101" s="254">
        <v>4.0999999999999996</v>
      </c>
      <c r="B101" s="255" t="s">
        <v>376</v>
      </c>
      <c r="C101" s="255"/>
      <c r="D101" s="329"/>
      <c r="E101" s="329"/>
      <c r="F101" s="330"/>
      <c r="G101" s="250"/>
      <c r="H101" s="80"/>
      <c r="I101" s="80"/>
      <c r="J101" s="8"/>
    </row>
    <row r="102" spans="1:10" x14ac:dyDescent="0.25">
      <c r="A102" s="251" t="s">
        <v>372</v>
      </c>
      <c r="B102" s="258" t="s">
        <v>43</v>
      </c>
      <c r="C102" s="251"/>
      <c r="D102" s="251" t="s">
        <v>44</v>
      </c>
      <c r="E102" s="329">
        <f>J16+J24+E66+J42</f>
        <v>247</v>
      </c>
      <c r="F102" s="330"/>
      <c r="G102" s="250"/>
      <c r="H102" s="80"/>
      <c r="I102" s="80"/>
      <c r="J102" s="8"/>
    </row>
    <row r="103" spans="1:10" x14ac:dyDescent="0.25">
      <c r="A103" s="251" t="s">
        <v>373</v>
      </c>
      <c r="B103" s="258" t="s">
        <v>45</v>
      </c>
      <c r="C103" s="251"/>
      <c r="D103" s="251" t="s">
        <v>44</v>
      </c>
      <c r="E103" s="329">
        <f>(J29+J36+J51+J57+J64+E68+E69+E70)*2</f>
        <v>204</v>
      </c>
      <c r="F103" s="330"/>
      <c r="G103" s="250"/>
      <c r="H103" s="80"/>
      <c r="I103" s="80"/>
      <c r="J103" s="8"/>
    </row>
    <row r="104" spans="1:10" x14ac:dyDescent="0.25">
      <c r="A104" s="254">
        <v>5</v>
      </c>
      <c r="B104" s="412" t="s">
        <v>46</v>
      </c>
      <c r="C104" s="413"/>
      <c r="D104" s="413"/>
      <c r="E104" s="413"/>
      <c r="F104" s="414"/>
      <c r="G104" s="255"/>
      <c r="H104" s="112"/>
      <c r="I104" s="112"/>
      <c r="J104" s="45"/>
    </row>
    <row r="105" spans="1:10" x14ac:dyDescent="0.25">
      <c r="A105" s="254">
        <v>5.0999999999999996</v>
      </c>
      <c r="B105" s="255" t="s">
        <v>376</v>
      </c>
      <c r="C105" s="255"/>
      <c r="D105" s="255"/>
      <c r="E105" s="254"/>
      <c r="F105" s="255"/>
      <c r="G105" s="255"/>
      <c r="H105" s="112"/>
      <c r="I105" s="112"/>
      <c r="J105" s="45"/>
    </row>
    <row r="106" spans="1:10" ht="24" x14ac:dyDescent="0.25">
      <c r="A106" s="266" t="s">
        <v>268</v>
      </c>
      <c r="B106" s="258" t="s">
        <v>47</v>
      </c>
      <c r="C106" s="250"/>
      <c r="D106" s="251" t="s">
        <v>44</v>
      </c>
      <c r="E106" s="251">
        <f>J16+J24+E66+J42</f>
        <v>247</v>
      </c>
      <c r="F106" s="250"/>
      <c r="G106" s="250"/>
      <c r="H106" s="80"/>
      <c r="I106" s="80"/>
      <c r="J106" s="8"/>
    </row>
    <row r="107" spans="1:10" ht="24" x14ac:dyDescent="0.25">
      <c r="A107" s="266" t="s">
        <v>269</v>
      </c>
      <c r="B107" s="258" t="s">
        <v>48</v>
      </c>
      <c r="C107" s="250"/>
      <c r="D107" s="251" t="s">
        <v>44</v>
      </c>
      <c r="E107" s="251">
        <f>(J29+J36+J51+J57+J64+E68+E69+E70)*2</f>
        <v>204</v>
      </c>
      <c r="F107" s="250"/>
      <c r="G107" s="250"/>
      <c r="H107" s="80"/>
      <c r="I107" s="80"/>
      <c r="J107" s="8"/>
    </row>
    <row r="108" spans="1:10" x14ac:dyDescent="0.25">
      <c r="A108" s="254">
        <v>6</v>
      </c>
      <c r="B108" s="255" t="s">
        <v>49</v>
      </c>
      <c r="C108" s="255"/>
      <c r="D108" s="255"/>
      <c r="E108" s="255"/>
      <c r="F108" s="255"/>
      <c r="G108" s="255"/>
      <c r="H108" s="112"/>
      <c r="I108" s="112"/>
      <c r="J108" s="45"/>
    </row>
    <row r="109" spans="1:10" x14ac:dyDescent="0.25">
      <c r="A109" s="254">
        <v>6.1</v>
      </c>
      <c r="B109" s="255" t="s">
        <v>376</v>
      </c>
      <c r="C109" s="255"/>
      <c r="D109" s="255"/>
      <c r="E109" s="255"/>
      <c r="F109" s="255"/>
      <c r="G109" s="255"/>
      <c r="H109" s="112"/>
      <c r="I109" s="112"/>
      <c r="J109" s="45"/>
    </row>
    <row r="110" spans="1:10" x14ac:dyDescent="0.25">
      <c r="A110" s="251" t="s">
        <v>377</v>
      </c>
      <c r="B110" s="258" t="s">
        <v>50</v>
      </c>
      <c r="C110" s="250"/>
      <c r="D110" s="251" t="s">
        <v>51</v>
      </c>
      <c r="E110" s="256">
        <f>350-1</f>
        <v>349</v>
      </c>
      <c r="F110" s="250"/>
      <c r="G110" s="250"/>
      <c r="H110" s="80"/>
      <c r="I110" s="80"/>
      <c r="J110" s="8"/>
    </row>
    <row r="111" spans="1:10" x14ac:dyDescent="0.25">
      <c r="A111" s="370" t="s">
        <v>378</v>
      </c>
      <c r="B111" s="258" t="s">
        <v>53</v>
      </c>
      <c r="C111" s="250"/>
      <c r="D111" s="251" t="s">
        <v>51</v>
      </c>
      <c r="E111" s="256">
        <f>E110</f>
        <v>349</v>
      </c>
      <c r="F111" s="250"/>
      <c r="G111" s="250"/>
      <c r="H111" s="80"/>
      <c r="I111" s="80"/>
      <c r="J111" s="8"/>
    </row>
    <row r="112" spans="1:10" x14ac:dyDescent="0.25">
      <c r="A112" s="370" t="s">
        <v>513</v>
      </c>
      <c r="B112" s="258" t="s">
        <v>54</v>
      </c>
      <c r="C112" s="250"/>
      <c r="D112" s="251" t="s">
        <v>51</v>
      </c>
      <c r="E112" s="256">
        <f>E110</f>
        <v>349</v>
      </c>
      <c r="F112" s="250"/>
      <c r="G112" s="250"/>
      <c r="H112" s="80"/>
      <c r="I112" s="80"/>
      <c r="J112" s="8"/>
    </row>
    <row r="113" spans="1:10" x14ac:dyDescent="0.25">
      <c r="A113" s="370" t="s">
        <v>514</v>
      </c>
      <c r="B113" s="258" t="s">
        <v>560</v>
      </c>
      <c r="C113" s="250"/>
      <c r="D113" s="251" t="s">
        <v>55</v>
      </c>
      <c r="E113" s="256">
        <f>(J57+G64+E68+E69+E70+J51+J36+J29)*3</f>
        <v>291</v>
      </c>
      <c r="F113" s="250"/>
      <c r="G113" s="250"/>
      <c r="H113" s="80"/>
      <c r="I113" s="80"/>
      <c r="J113" s="8"/>
    </row>
    <row r="114" spans="1:10" x14ac:dyDescent="0.25">
      <c r="A114" s="254">
        <v>7</v>
      </c>
      <c r="B114" s="253" t="s">
        <v>56</v>
      </c>
      <c r="C114" s="250"/>
      <c r="D114" s="251"/>
      <c r="E114" s="256"/>
      <c r="F114" s="250"/>
      <c r="G114" s="250"/>
      <c r="H114" s="80"/>
      <c r="I114" s="80"/>
      <c r="J114" s="8"/>
    </row>
    <row r="115" spans="1:10" ht="36" x14ac:dyDescent="0.25">
      <c r="A115" s="254">
        <v>7.1</v>
      </c>
      <c r="B115" s="258" t="s">
        <v>247</v>
      </c>
      <c r="C115" s="250"/>
      <c r="D115" s="251" t="s">
        <v>74</v>
      </c>
      <c r="E115" s="256">
        <v>5</v>
      </c>
      <c r="F115" s="250"/>
      <c r="G115" s="250"/>
      <c r="H115" s="80"/>
      <c r="I115" s="80"/>
      <c r="J115" s="8"/>
    </row>
    <row r="116" spans="1:10" ht="36" x14ac:dyDescent="0.25">
      <c r="A116" s="254">
        <v>7.2</v>
      </c>
      <c r="B116" s="258" t="s">
        <v>248</v>
      </c>
      <c r="C116" s="250"/>
      <c r="D116" s="251" t="s">
        <v>74</v>
      </c>
      <c r="E116" s="256">
        <v>5</v>
      </c>
      <c r="F116" s="250"/>
      <c r="G116" s="250"/>
      <c r="H116" s="80"/>
      <c r="I116" s="80"/>
      <c r="J116" s="8"/>
    </row>
    <row r="117" spans="1:10" ht="36" x14ac:dyDescent="0.25">
      <c r="A117" s="254">
        <v>7.3</v>
      </c>
      <c r="B117" s="258" t="s">
        <v>310</v>
      </c>
      <c r="C117" s="250"/>
      <c r="D117" s="251" t="s">
        <v>90</v>
      </c>
      <c r="E117" s="256">
        <v>12</v>
      </c>
      <c r="F117" s="250"/>
      <c r="G117" s="250"/>
      <c r="H117" s="80"/>
      <c r="I117" s="80"/>
      <c r="J117" s="8"/>
    </row>
    <row r="118" spans="1:10" ht="17.45" customHeight="1" x14ac:dyDescent="0.25">
      <c r="A118" s="254">
        <v>7.4</v>
      </c>
      <c r="B118" s="258" t="s">
        <v>311</v>
      </c>
      <c r="C118" s="250"/>
      <c r="D118" s="251" t="s">
        <v>90</v>
      </c>
      <c r="E118" s="256">
        <v>12</v>
      </c>
      <c r="F118" s="250"/>
      <c r="G118" s="250"/>
      <c r="H118" s="80"/>
      <c r="I118" s="80"/>
      <c r="J118" s="8"/>
    </row>
    <row r="119" spans="1:10" x14ac:dyDescent="0.25">
      <c r="A119" s="254">
        <v>7.5</v>
      </c>
      <c r="B119" s="258" t="s">
        <v>312</v>
      </c>
      <c r="C119" s="250"/>
      <c r="D119" s="251" t="s">
        <v>90</v>
      </c>
      <c r="E119" s="256">
        <v>15</v>
      </c>
      <c r="F119" s="250"/>
      <c r="G119" s="250"/>
      <c r="H119" s="80"/>
      <c r="I119" s="80"/>
      <c r="J119" s="8"/>
    </row>
    <row r="120" spans="1:10" ht="24" x14ac:dyDescent="0.25">
      <c r="A120" s="254">
        <v>7.6</v>
      </c>
      <c r="B120" s="258" t="s">
        <v>313</v>
      </c>
      <c r="C120" s="250"/>
      <c r="D120" s="251" t="s">
        <v>90</v>
      </c>
      <c r="E120" s="256">
        <f>(J16+J24+E66+E67)*6</f>
        <v>1416</v>
      </c>
      <c r="F120" s="250"/>
      <c r="G120" s="250"/>
      <c r="H120" s="80"/>
      <c r="I120" s="80"/>
      <c r="J120" s="8"/>
    </row>
    <row r="121" spans="1:10" x14ac:dyDescent="0.25">
      <c r="A121" s="254">
        <v>8</v>
      </c>
      <c r="B121" s="255" t="s">
        <v>57</v>
      </c>
      <c r="C121" s="255"/>
      <c r="D121" s="255"/>
      <c r="E121" s="255"/>
      <c r="F121" s="255"/>
      <c r="G121" s="255"/>
      <c r="H121" s="112"/>
      <c r="I121" s="112"/>
      <c r="J121" s="45"/>
    </row>
    <row r="122" spans="1:10" x14ac:dyDescent="0.25">
      <c r="A122" s="254">
        <v>8.1</v>
      </c>
      <c r="B122" s="253" t="s">
        <v>252</v>
      </c>
      <c r="C122" s="250"/>
      <c r="D122" s="251"/>
      <c r="E122" s="251"/>
      <c r="F122" s="250"/>
      <c r="G122" s="250"/>
      <c r="H122" s="80"/>
      <c r="I122" s="80"/>
      <c r="J122" s="8"/>
    </row>
    <row r="123" spans="1:10" ht="36" x14ac:dyDescent="0.25">
      <c r="A123" s="266"/>
      <c r="B123" s="258" t="s">
        <v>253</v>
      </c>
      <c r="C123" s="250"/>
      <c r="D123" s="251"/>
      <c r="E123" s="251"/>
      <c r="F123" s="250"/>
      <c r="G123" s="250"/>
      <c r="H123" s="80"/>
      <c r="I123" s="80"/>
      <c r="J123" s="8"/>
    </row>
    <row r="124" spans="1:10" ht="24" x14ac:dyDescent="0.25">
      <c r="A124" s="266" t="s">
        <v>516</v>
      </c>
      <c r="B124" s="258" t="s">
        <v>539</v>
      </c>
      <c r="C124" s="250"/>
      <c r="D124" s="251" t="s">
        <v>44</v>
      </c>
      <c r="E124" s="251">
        <v>5</v>
      </c>
      <c r="F124" s="250"/>
      <c r="G124" s="250"/>
      <c r="H124" s="80"/>
      <c r="I124" s="80"/>
      <c r="J124" s="8"/>
    </row>
    <row r="125" spans="1:10" ht="24" x14ac:dyDescent="0.25">
      <c r="A125" s="266" t="s">
        <v>517</v>
      </c>
      <c r="B125" s="258" t="s">
        <v>543</v>
      </c>
      <c r="C125" s="250"/>
      <c r="D125" s="251" t="s">
        <v>44</v>
      </c>
      <c r="E125" s="251">
        <v>10</v>
      </c>
      <c r="F125" s="250"/>
      <c r="G125" s="250"/>
      <c r="H125" s="80"/>
      <c r="I125" s="80"/>
      <c r="J125" s="8"/>
    </row>
    <row r="126" spans="1:10" ht="24" x14ac:dyDescent="0.25">
      <c r="A126" s="266" t="s">
        <v>518</v>
      </c>
      <c r="B126" s="258" t="s">
        <v>540</v>
      </c>
      <c r="C126" s="250"/>
      <c r="D126" s="251" t="s">
        <v>44</v>
      </c>
      <c r="E126" s="251">
        <v>20</v>
      </c>
      <c r="F126" s="250"/>
      <c r="G126" s="250"/>
      <c r="H126" s="80"/>
      <c r="I126" s="80"/>
      <c r="J126" s="8"/>
    </row>
    <row r="127" spans="1:10" x14ac:dyDescent="0.25">
      <c r="A127" s="254">
        <v>8.1999999999999993</v>
      </c>
      <c r="B127" s="253" t="s">
        <v>254</v>
      </c>
      <c r="C127" s="250"/>
      <c r="D127" s="251"/>
      <c r="E127" s="251"/>
      <c r="F127" s="250"/>
      <c r="G127" s="250"/>
      <c r="H127" s="80"/>
      <c r="I127" s="80"/>
      <c r="J127" s="8"/>
    </row>
    <row r="128" spans="1:10" x14ac:dyDescent="0.25">
      <c r="A128" s="266" t="s">
        <v>718</v>
      </c>
      <c r="B128" s="258" t="s">
        <v>519</v>
      </c>
      <c r="C128" s="250"/>
      <c r="D128" s="251" t="s">
        <v>58</v>
      </c>
      <c r="E128" s="256">
        <v>7</v>
      </c>
      <c r="F128" s="250"/>
      <c r="G128" s="250"/>
      <c r="H128" s="80"/>
      <c r="I128" s="80"/>
      <c r="J128" s="8"/>
    </row>
    <row r="129" spans="1:10" x14ac:dyDescent="0.25">
      <c r="A129" s="266" t="s">
        <v>719</v>
      </c>
      <c r="B129" s="258" t="s">
        <v>520</v>
      </c>
      <c r="C129" s="250"/>
      <c r="D129" s="251" t="s">
        <v>90</v>
      </c>
      <c r="E129" s="256">
        <v>5</v>
      </c>
      <c r="F129" s="250"/>
      <c r="G129" s="250"/>
      <c r="H129" s="80"/>
      <c r="I129" s="80"/>
      <c r="J129" s="8"/>
    </row>
    <row r="130" spans="1:10" x14ac:dyDescent="0.25">
      <c r="A130" s="266" t="s">
        <v>720</v>
      </c>
      <c r="B130" s="258" t="s">
        <v>521</v>
      </c>
      <c r="C130" s="250"/>
      <c r="D130" s="251" t="s">
        <v>90</v>
      </c>
      <c r="E130" s="251">
        <v>5</v>
      </c>
      <c r="F130" s="250"/>
      <c r="G130" s="250"/>
      <c r="H130" s="80"/>
      <c r="I130" s="80"/>
      <c r="J130" s="8"/>
    </row>
    <row r="131" spans="1:10" x14ac:dyDescent="0.25">
      <c r="A131" s="266" t="s">
        <v>798</v>
      </c>
      <c r="B131" s="258" t="s">
        <v>724</v>
      </c>
      <c r="C131" s="250"/>
      <c r="D131" s="251" t="s">
        <v>90</v>
      </c>
      <c r="E131" s="251">
        <v>7</v>
      </c>
      <c r="F131" s="250"/>
      <c r="G131" s="250"/>
      <c r="H131" s="80"/>
      <c r="I131" s="80"/>
      <c r="J131" s="8"/>
    </row>
    <row r="132" spans="1:10" x14ac:dyDescent="0.25">
      <c r="A132" s="266" t="s">
        <v>799</v>
      </c>
      <c r="B132" s="258" t="s">
        <v>725</v>
      </c>
      <c r="C132" s="250"/>
      <c r="D132" s="251" t="s">
        <v>58</v>
      </c>
      <c r="E132" s="251">
        <v>7</v>
      </c>
      <c r="F132" s="250"/>
      <c r="G132" s="250"/>
      <c r="H132" s="80"/>
      <c r="I132" s="80"/>
      <c r="J132" s="8"/>
    </row>
    <row r="133" spans="1:10" x14ac:dyDescent="0.25">
      <c r="A133" s="266" t="s">
        <v>800</v>
      </c>
      <c r="B133" s="258" t="s">
        <v>423</v>
      </c>
      <c r="C133" s="250"/>
      <c r="D133" s="251" t="s">
        <v>90</v>
      </c>
      <c r="E133" s="251">
        <v>3</v>
      </c>
      <c r="F133" s="250"/>
      <c r="G133" s="250"/>
      <c r="H133" s="80"/>
      <c r="I133" s="80"/>
      <c r="J133" s="8"/>
    </row>
    <row r="134" spans="1:10" x14ac:dyDescent="0.25">
      <c r="A134" s="266" t="s">
        <v>801</v>
      </c>
      <c r="B134" s="258" t="s">
        <v>726</v>
      </c>
      <c r="C134" s="250"/>
      <c r="D134" s="251" t="s">
        <v>90</v>
      </c>
      <c r="E134" s="251">
        <v>10</v>
      </c>
      <c r="F134" s="250"/>
      <c r="G134" s="250"/>
      <c r="H134" s="80"/>
      <c r="I134" s="80"/>
      <c r="J134" s="8"/>
    </row>
    <row r="135" spans="1:10" x14ac:dyDescent="0.25">
      <c r="A135" s="266" t="s">
        <v>802</v>
      </c>
      <c r="B135" s="23" t="s">
        <v>727</v>
      </c>
      <c r="C135" s="80"/>
      <c r="D135" s="110" t="s">
        <v>90</v>
      </c>
      <c r="E135" s="110">
        <v>10</v>
      </c>
      <c r="F135" s="80"/>
      <c r="G135" s="80"/>
      <c r="H135" s="80"/>
      <c r="I135" s="80"/>
      <c r="J135" s="8"/>
    </row>
    <row r="136" spans="1:10" x14ac:dyDescent="0.25">
      <c r="A136" s="266" t="s">
        <v>803</v>
      </c>
      <c r="B136" s="23" t="s">
        <v>728</v>
      </c>
      <c r="C136" s="80"/>
      <c r="D136" s="110" t="s">
        <v>90</v>
      </c>
      <c r="E136" s="110">
        <v>15</v>
      </c>
      <c r="F136" s="80"/>
      <c r="G136" s="80"/>
      <c r="H136" s="80"/>
      <c r="I136" s="80"/>
      <c r="J136" s="8"/>
    </row>
    <row r="137" spans="1:10" x14ac:dyDescent="0.25">
      <c r="A137" s="266" t="s">
        <v>804</v>
      </c>
      <c r="B137" s="23" t="s">
        <v>424</v>
      </c>
      <c r="C137" s="80"/>
      <c r="D137" s="110" t="s">
        <v>58</v>
      </c>
      <c r="E137" s="110">
        <v>10</v>
      </c>
      <c r="F137" s="80"/>
      <c r="G137" s="80"/>
      <c r="H137" s="80"/>
      <c r="I137" s="80"/>
      <c r="J137" s="8"/>
    </row>
    <row r="138" spans="1:10" x14ac:dyDescent="0.25">
      <c r="A138" s="266" t="s">
        <v>805</v>
      </c>
      <c r="B138" s="23" t="s">
        <v>425</v>
      </c>
      <c r="C138" s="80"/>
      <c r="D138" s="110" t="s">
        <v>90</v>
      </c>
      <c r="E138" s="110">
        <v>12</v>
      </c>
      <c r="F138" s="80"/>
      <c r="G138" s="80"/>
      <c r="H138" s="80"/>
      <c r="I138" s="80"/>
      <c r="J138" s="8"/>
    </row>
    <row r="139" spans="1:10" x14ac:dyDescent="0.25">
      <c r="A139" s="266" t="s">
        <v>806</v>
      </c>
      <c r="B139" s="23" t="s">
        <v>426</v>
      </c>
      <c r="C139" s="80"/>
      <c r="D139" s="110" t="s">
        <v>90</v>
      </c>
      <c r="E139" s="110">
        <v>12</v>
      </c>
      <c r="F139" s="80"/>
      <c r="G139" s="80"/>
      <c r="H139" s="80"/>
      <c r="I139" s="80"/>
      <c r="J139" s="8"/>
    </row>
    <row r="140" spans="1:10" x14ac:dyDescent="0.25">
      <c r="A140" s="266" t="s">
        <v>807</v>
      </c>
      <c r="B140" s="23" t="s">
        <v>427</v>
      </c>
      <c r="C140" s="80"/>
      <c r="D140" s="110" t="s">
        <v>90</v>
      </c>
      <c r="E140" s="110">
        <v>15</v>
      </c>
      <c r="F140" s="80"/>
      <c r="G140" s="80"/>
      <c r="H140" s="80"/>
      <c r="I140" s="80"/>
      <c r="J140" s="8"/>
    </row>
    <row r="141" spans="1:10" ht="18" customHeight="1" x14ac:dyDescent="0.25">
      <c r="A141" s="111">
        <v>8.3000000000000007</v>
      </c>
      <c r="B141" s="106" t="s">
        <v>264</v>
      </c>
      <c r="C141" s="80"/>
      <c r="D141" s="110" t="s">
        <v>90</v>
      </c>
      <c r="E141" s="110">
        <v>1</v>
      </c>
      <c r="F141" s="80"/>
      <c r="G141" s="80"/>
      <c r="H141" s="80"/>
      <c r="I141" s="80"/>
      <c r="J141" s="8"/>
    </row>
    <row r="142" spans="1:10" ht="43.35" customHeight="1" x14ac:dyDescent="0.25">
      <c r="A142" s="111">
        <v>8.4</v>
      </c>
      <c r="B142" s="106" t="s">
        <v>265</v>
      </c>
      <c r="C142" s="80"/>
      <c r="D142" s="110" t="s">
        <v>90</v>
      </c>
      <c r="E142" s="110">
        <v>2</v>
      </c>
      <c r="F142" s="80"/>
      <c r="G142" s="80"/>
      <c r="H142" s="80"/>
      <c r="I142" s="80"/>
      <c r="J142" s="8"/>
    </row>
    <row r="143" spans="1:10" ht="15.75" customHeight="1" x14ac:dyDescent="0.25">
      <c r="A143" s="483" t="s">
        <v>193</v>
      </c>
      <c r="B143" s="484"/>
      <c r="C143" s="484"/>
      <c r="D143" s="484"/>
      <c r="E143" s="484"/>
      <c r="F143" s="485"/>
      <c r="G143" s="30"/>
      <c r="H143" s="39"/>
      <c r="I143" s="39"/>
      <c r="J143" s="8"/>
    </row>
    <row r="144" spans="1:10" ht="15.75" thickBot="1" x14ac:dyDescent="0.3">
      <c r="E144"/>
    </row>
    <row r="145" spans="1:8" x14ac:dyDescent="0.25">
      <c r="F145" s="13"/>
      <c r="G145" s="47"/>
      <c r="H145" s="14"/>
    </row>
    <row r="146" spans="1:8" x14ac:dyDescent="0.25">
      <c r="F146" s="15" t="s">
        <v>179</v>
      </c>
      <c r="G146" s="34"/>
      <c r="H146" s="16"/>
    </row>
    <row r="147" spans="1:8" x14ac:dyDescent="0.25">
      <c r="F147" s="17"/>
      <c r="G147" s="48"/>
      <c r="H147" s="18"/>
    </row>
    <row r="148" spans="1:8" x14ac:dyDescent="0.25">
      <c r="F148" s="15" t="s">
        <v>180</v>
      </c>
      <c r="G148" s="34"/>
      <c r="H148" s="16"/>
    </row>
    <row r="149" spans="1:8" ht="15.75" thickBot="1" x14ac:dyDescent="0.3">
      <c r="F149" s="19"/>
      <c r="G149" s="49"/>
      <c r="H149" s="20"/>
    </row>
    <row r="150" spans="1:8" ht="22.5" customHeight="1" x14ac:dyDescent="0.25">
      <c r="B150" s="447" t="s">
        <v>91</v>
      </c>
      <c r="C150" s="447"/>
      <c r="D150" s="447"/>
      <c r="E150" s="447"/>
      <c r="F150" s="447"/>
      <c r="G150" s="50"/>
    </row>
    <row r="151" spans="1:8" ht="15" customHeight="1" x14ac:dyDescent="0.25">
      <c r="B151" s="447" t="s">
        <v>92</v>
      </c>
      <c r="C151" s="447"/>
      <c r="D151" s="447"/>
      <c r="E151" s="447"/>
      <c r="F151" s="447"/>
      <c r="G151" s="50"/>
    </row>
    <row r="152" spans="1:8" ht="27.75" customHeight="1" x14ac:dyDescent="0.25">
      <c r="B152" s="448" t="s">
        <v>93</v>
      </c>
      <c r="C152" s="448"/>
      <c r="D152" s="448"/>
      <c r="E152" s="448"/>
      <c r="F152" s="448"/>
      <c r="G152" s="51"/>
    </row>
    <row r="153" spans="1:8" ht="14.85" customHeight="1" x14ac:dyDescent="0.25">
      <c r="B153" s="449"/>
      <c r="C153" s="449"/>
      <c r="D153" s="449"/>
      <c r="E153" s="449"/>
      <c r="F153" s="52"/>
      <c r="G153" s="52"/>
    </row>
    <row r="154" spans="1:8" x14ac:dyDescent="0.25">
      <c r="A154" s="53" t="s">
        <v>181</v>
      </c>
      <c r="B154" s="48"/>
      <c r="C154" s="48"/>
      <c r="D154" s="54"/>
      <c r="E154" s="55"/>
      <c r="F154" s="48"/>
      <c r="G154" s="48"/>
      <c r="H154" s="48"/>
    </row>
    <row r="155" spans="1:8" x14ac:dyDescent="0.25">
      <c r="A155" s="56" t="s">
        <v>182</v>
      </c>
      <c r="B155" s="57" t="s">
        <v>183</v>
      </c>
      <c r="C155" s="57" t="s">
        <v>184</v>
      </c>
      <c r="D155" s="450" t="s">
        <v>185</v>
      </c>
      <c r="E155" s="451"/>
      <c r="F155" s="451"/>
      <c r="G155" s="451"/>
      <c r="H155" s="452"/>
    </row>
    <row r="156" spans="1:8" x14ac:dyDescent="0.25">
      <c r="A156" s="58"/>
      <c r="B156" s="59"/>
      <c r="C156" s="59"/>
      <c r="D156" s="60"/>
      <c r="E156" s="61"/>
      <c r="F156" s="62"/>
      <c r="G156" s="62"/>
      <c r="H156" s="63"/>
    </row>
    <row r="157" spans="1:8" x14ac:dyDescent="0.25">
      <c r="A157" s="64"/>
      <c r="B157" s="65"/>
      <c r="C157" s="65"/>
      <c r="D157" s="66"/>
      <c r="E157" s="67"/>
      <c r="F157" s="68"/>
      <c r="G157" s="68"/>
      <c r="H157" s="69"/>
    </row>
    <row r="158" spans="1:8" x14ac:dyDescent="0.25">
      <c r="A158" s="64"/>
      <c r="B158" s="65"/>
      <c r="C158" s="65"/>
      <c r="D158" s="66"/>
      <c r="E158" s="67"/>
      <c r="F158" s="68"/>
      <c r="G158" s="68"/>
      <c r="H158" s="69"/>
    </row>
    <row r="159" spans="1:8" x14ac:dyDescent="0.25">
      <c r="A159" s="70"/>
      <c r="B159" s="71"/>
      <c r="C159" s="71"/>
      <c r="D159" s="72"/>
      <c r="E159" s="73"/>
      <c r="F159" s="74"/>
      <c r="G159" s="74"/>
      <c r="H159" s="75"/>
    </row>
  </sheetData>
  <mergeCells count="27">
    <mergeCell ref="A2:I2"/>
    <mergeCell ref="A1:I1"/>
    <mergeCell ref="H3:H4"/>
    <mergeCell ref="A3:A5"/>
    <mergeCell ref="B3:B5"/>
    <mergeCell ref="C3:C5"/>
    <mergeCell ref="D3:D5"/>
    <mergeCell ref="E3:E5"/>
    <mergeCell ref="F3:G4"/>
    <mergeCell ref="I3:I4"/>
    <mergeCell ref="A90:A91"/>
    <mergeCell ref="A94:A95"/>
    <mergeCell ref="A7:I7"/>
    <mergeCell ref="A8:I8"/>
    <mergeCell ref="A86:A87"/>
    <mergeCell ref="A88:A89"/>
    <mergeCell ref="A92:A93"/>
    <mergeCell ref="A84:A85"/>
    <mergeCell ref="B77:D77"/>
    <mergeCell ref="B82:G82"/>
    <mergeCell ref="B104:F104"/>
    <mergeCell ref="A143:F143"/>
    <mergeCell ref="D155:H155"/>
    <mergeCell ref="B153:E153"/>
    <mergeCell ref="B152:F152"/>
    <mergeCell ref="B151:F151"/>
    <mergeCell ref="B150:F150"/>
  </mergeCells>
  <phoneticPr fontId="23" type="noConversion"/>
  <printOptions horizontalCentered="1"/>
  <pageMargins left="0.7" right="0.7" top="0.75" bottom="0.75" header="0.3" footer="0.3"/>
  <pageSetup paperSize="9" scale="80" fitToHeight="0" orientation="landscape" r:id="rId1"/>
  <headerFooter>
    <oddFooter>&amp;C&amp;"Calibri,Regular"&amp;K0000001C-&amp;P</oddFooter>
  </headerFooter>
  <rowBreaks count="3" manualBreakCount="3">
    <brk id="35" max="8" man="1"/>
    <brk id="120" max="8" man="1"/>
    <brk id="14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view="pageBreakPreview" topLeftCell="A7" zoomScaleNormal="100" zoomScaleSheetLayoutView="100" zoomScalePageLayoutView="90" workbookViewId="0">
      <selection activeCell="E14" sqref="E14:E21"/>
    </sheetView>
  </sheetViews>
  <sheetFormatPr defaultColWidth="8.7109375" defaultRowHeight="15" x14ac:dyDescent="0.25"/>
  <cols>
    <col min="1" max="1" width="14.28515625" customWidth="1"/>
    <col min="2" max="2" width="49" customWidth="1"/>
    <col min="3" max="3" width="12.7109375" customWidth="1"/>
    <col min="4" max="4" width="8.7109375" customWidth="1"/>
    <col min="5" max="5" width="9.28515625" style="46" customWidth="1"/>
    <col min="6" max="6" width="14.28515625" customWidth="1"/>
    <col min="7" max="7" width="7.28515625" customWidth="1"/>
    <col min="8" max="8" width="13.42578125" customWidth="1"/>
    <col min="9" max="9" width="16.28515625" customWidth="1"/>
    <col min="10" max="10" width="18.7109375" customWidth="1"/>
  </cols>
  <sheetData>
    <row r="1" spans="1:10" ht="32.25" customHeight="1" thickBot="1" x14ac:dyDescent="0.3">
      <c r="A1" s="465" t="s">
        <v>887</v>
      </c>
      <c r="B1" s="466"/>
      <c r="C1" s="466"/>
      <c r="D1" s="466"/>
      <c r="E1" s="466"/>
      <c r="F1" s="466"/>
      <c r="G1" s="466"/>
      <c r="H1" s="466"/>
      <c r="I1" s="467"/>
      <c r="J1" s="35"/>
    </row>
    <row r="2" spans="1:10" ht="40.5" customHeight="1" thickBot="1" x14ac:dyDescent="0.3">
      <c r="A2" s="504" t="s">
        <v>676</v>
      </c>
      <c r="B2" s="505"/>
      <c r="C2" s="505"/>
      <c r="D2" s="505"/>
      <c r="E2" s="505"/>
      <c r="F2" s="505"/>
      <c r="G2" s="505"/>
      <c r="H2" s="505"/>
      <c r="I2" s="506"/>
      <c r="J2" s="35"/>
    </row>
    <row r="3" spans="1:10" ht="15" customHeight="1" x14ac:dyDescent="0.25">
      <c r="A3" s="507" t="s">
        <v>0</v>
      </c>
      <c r="B3" s="510" t="s">
        <v>1</v>
      </c>
      <c r="C3" s="510" t="s">
        <v>177</v>
      </c>
      <c r="D3" s="510" t="s">
        <v>2</v>
      </c>
      <c r="E3" s="510" t="s">
        <v>3</v>
      </c>
      <c r="F3" s="513" t="s">
        <v>4</v>
      </c>
      <c r="G3" s="514"/>
      <c r="H3" s="510" t="s">
        <v>5</v>
      </c>
      <c r="I3" s="517" t="s">
        <v>189</v>
      </c>
      <c r="J3" s="36"/>
    </row>
    <row r="4" spans="1:10" ht="18.75" customHeight="1" thickBot="1" x14ac:dyDescent="0.3">
      <c r="A4" s="508"/>
      <c r="B4" s="511"/>
      <c r="C4" s="511"/>
      <c r="D4" s="511"/>
      <c r="E4" s="511"/>
      <c r="F4" s="515"/>
      <c r="G4" s="516"/>
      <c r="H4" s="512"/>
      <c r="I4" s="518"/>
      <c r="J4" s="36"/>
    </row>
    <row r="5" spans="1:10" ht="35.25" customHeight="1" thickBot="1" x14ac:dyDescent="0.3">
      <c r="A5" s="509"/>
      <c r="B5" s="512"/>
      <c r="C5" s="512"/>
      <c r="D5" s="512"/>
      <c r="E5" s="512"/>
      <c r="F5" s="217" t="s">
        <v>188</v>
      </c>
      <c r="G5" s="218" t="s">
        <v>191</v>
      </c>
      <c r="H5" s="217" t="s">
        <v>190</v>
      </c>
      <c r="I5" s="219" t="s">
        <v>187</v>
      </c>
      <c r="J5" s="36"/>
    </row>
    <row r="6" spans="1:10" x14ac:dyDescent="0.2">
      <c r="A6" s="220">
        <v>1</v>
      </c>
      <c r="B6" s="218">
        <v>2</v>
      </c>
      <c r="C6" s="218" t="s">
        <v>8</v>
      </c>
      <c r="D6" s="218">
        <v>4</v>
      </c>
      <c r="E6" s="218">
        <v>5</v>
      </c>
      <c r="F6" s="221">
        <v>6</v>
      </c>
      <c r="G6" s="222">
        <v>7</v>
      </c>
      <c r="H6" s="221" t="s">
        <v>192</v>
      </c>
      <c r="I6" s="222">
        <v>9</v>
      </c>
      <c r="J6" s="36"/>
    </row>
    <row r="7" spans="1:10" ht="17.100000000000001" customHeight="1" x14ac:dyDescent="0.25">
      <c r="A7" s="497" t="s">
        <v>924</v>
      </c>
      <c r="B7" s="498"/>
      <c r="C7" s="498"/>
      <c r="D7" s="498"/>
      <c r="E7" s="498"/>
      <c r="F7" s="498"/>
      <c r="G7" s="498"/>
      <c r="H7" s="498"/>
      <c r="I7" s="499"/>
      <c r="J7" s="37"/>
    </row>
    <row r="8" spans="1:10" ht="41.45" customHeight="1" x14ac:dyDescent="0.2">
      <c r="A8" s="500" t="s">
        <v>379</v>
      </c>
      <c r="B8" s="501"/>
      <c r="C8" s="501"/>
      <c r="D8" s="501"/>
      <c r="E8" s="501"/>
      <c r="F8" s="501"/>
      <c r="G8" s="501"/>
      <c r="H8" s="501"/>
      <c r="I8" s="502"/>
      <c r="J8" s="37"/>
    </row>
    <row r="9" spans="1:10" ht="31.35" customHeight="1" x14ac:dyDescent="0.2">
      <c r="A9" s="110">
        <v>1</v>
      </c>
      <c r="B9" s="460" t="s">
        <v>428</v>
      </c>
      <c r="C9" s="460"/>
      <c r="D9" s="460"/>
      <c r="E9" s="460"/>
      <c r="F9" s="460"/>
      <c r="G9" s="460"/>
      <c r="H9" s="460"/>
      <c r="I9" s="460"/>
      <c r="J9" s="38"/>
    </row>
    <row r="10" spans="1:10" x14ac:dyDescent="0.2">
      <c r="A10" s="87">
        <v>1.1000000000000001</v>
      </c>
      <c r="B10" s="88" t="s">
        <v>429</v>
      </c>
      <c r="C10" s="89"/>
      <c r="D10" s="90"/>
      <c r="E10" s="89"/>
      <c r="F10" s="91"/>
      <c r="G10" s="91"/>
      <c r="H10" s="91"/>
      <c r="I10" s="80"/>
      <c r="J10" s="8"/>
    </row>
    <row r="11" spans="1:10" x14ac:dyDescent="0.2">
      <c r="A11" s="92" t="s">
        <v>9</v>
      </c>
      <c r="B11" s="93" t="s">
        <v>430</v>
      </c>
      <c r="C11" s="92"/>
      <c r="D11" s="92" t="s">
        <v>90</v>
      </c>
      <c r="E11" s="94">
        <v>1</v>
      </c>
      <c r="F11" s="94"/>
      <c r="G11" s="91"/>
      <c r="H11" s="91"/>
      <c r="I11" s="112"/>
      <c r="J11" s="8"/>
    </row>
    <row r="12" spans="1:10" x14ac:dyDescent="0.2">
      <c r="A12" s="92" t="s">
        <v>10</v>
      </c>
      <c r="B12" s="93" t="s">
        <v>431</v>
      </c>
      <c r="C12" s="92"/>
      <c r="D12" s="92" t="s">
        <v>90</v>
      </c>
      <c r="E12" s="94">
        <v>1</v>
      </c>
      <c r="F12" s="94"/>
      <c r="G12" s="91"/>
      <c r="H12" s="91"/>
      <c r="I12" s="80"/>
      <c r="J12" s="8"/>
    </row>
    <row r="13" spans="1:10" ht="25.35" customHeight="1" x14ac:dyDescent="0.2">
      <c r="A13" s="95">
        <v>2</v>
      </c>
      <c r="B13" s="496" t="s">
        <v>432</v>
      </c>
      <c r="C13" s="496"/>
      <c r="D13" s="496"/>
      <c r="E13" s="496"/>
      <c r="F13" s="496"/>
      <c r="G13" s="496"/>
      <c r="H13" s="496"/>
      <c r="I13" s="496"/>
      <c r="J13" s="8"/>
    </row>
    <row r="14" spans="1:10" x14ac:dyDescent="0.25">
      <c r="A14" s="87">
        <v>2.1</v>
      </c>
      <c r="B14" s="88" t="s">
        <v>433</v>
      </c>
      <c r="C14" s="96"/>
      <c r="D14" s="96"/>
      <c r="E14" s="96"/>
      <c r="F14" s="96"/>
      <c r="G14" s="96"/>
      <c r="H14" s="96"/>
      <c r="I14" s="96"/>
      <c r="J14" s="8"/>
    </row>
    <row r="15" spans="1:10" x14ac:dyDescent="0.25">
      <c r="A15" s="92" t="s">
        <v>65</v>
      </c>
      <c r="B15" s="97" t="s">
        <v>434</v>
      </c>
      <c r="C15" s="92"/>
      <c r="D15" s="92" t="s">
        <v>90</v>
      </c>
      <c r="E15" s="94">
        <v>1</v>
      </c>
      <c r="F15" s="94"/>
      <c r="G15" s="96"/>
      <c r="H15" s="96"/>
      <c r="I15" s="96"/>
      <c r="J15" s="8"/>
    </row>
    <row r="16" spans="1:10" x14ac:dyDescent="0.25">
      <c r="A16" s="87">
        <v>2.2000000000000002</v>
      </c>
      <c r="B16" s="98" t="s">
        <v>435</v>
      </c>
      <c r="C16" s="96"/>
      <c r="D16" s="96"/>
      <c r="E16" s="96"/>
      <c r="F16" s="96"/>
      <c r="G16" s="96"/>
      <c r="H16" s="96"/>
      <c r="I16" s="96"/>
      <c r="J16" s="8"/>
    </row>
    <row r="17" spans="1:10" x14ac:dyDescent="0.25">
      <c r="A17" s="92" t="s">
        <v>110</v>
      </c>
      <c r="B17" s="99" t="s">
        <v>436</v>
      </c>
      <c r="C17" s="96"/>
      <c r="D17" s="92" t="s">
        <v>90</v>
      </c>
      <c r="E17" s="94">
        <v>1</v>
      </c>
      <c r="F17" s="94"/>
      <c r="G17" s="96"/>
      <c r="H17" s="96"/>
      <c r="I17" s="96"/>
      <c r="J17" s="8"/>
    </row>
    <row r="18" spans="1:10" x14ac:dyDescent="0.25">
      <c r="A18" s="95">
        <v>2.2999999999999998</v>
      </c>
      <c r="B18" s="98" t="s">
        <v>437</v>
      </c>
      <c r="C18" s="96"/>
      <c r="D18" s="92"/>
      <c r="E18" s="96"/>
      <c r="F18" s="96"/>
      <c r="G18" s="96"/>
      <c r="H18" s="96"/>
      <c r="I18" s="96"/>
      <c r="J18" s="8"/>
    </row>
    <row r="19" spans="1:10" x14ac:dyDescent="0.25">
      <c r="A19" s="92" t="s">
        <v>140</v>
      </c>
      <c r="B19" s="99" t="s">
        <v>438</v>
      </c>
      <c r="C19" s="96"/>
      <c r="D19" s="92" t="s">
        <v>90</v>
      </c>
      <c r="E19" s="94">
        <v>2</v>
      </c>
      <c r="F19" s="94"/>
      <c r="G19" s="96"/>
      <c r="H19" s="96"/>
      <c r="I19" s="96"/>
      <c r="J19" s="8"/>
    </row>
    <row r="20" spans="1:10" x14ac:dyDescent="0.25">
      <c r="A20" s="87">
        <v>2.4</v>
      </c>
      <c r="B20" s="88" t="s">
        <v>439</v>
      </c>
      <c r="C20" s="96"/>
      <c r="D20" s="96"/>
      <c r="E20" s="96"/>
      <c r="F20" s="96"/>
      <c r="G20" s="96"/>
      <c r="H20" s="96"/>
      <c r="I20" s="96"/>
      <c r="J20" s="8"/>
    </row>
    <row r="21" spans="1:10" x14ac:dyDescent="0.25">
      <c r="A21" s="92" t="s">
        <v>145</v>
      </c>
      <c r="B21" s="93" t="s">
        <v>440</v>
      </c>
      <c r="C21" s="92"/>
      <c r="D21" s="92" t="s">
        <v>90</v>
      </c>
      <c r="E21" s="94">
        <v>3</v>
      </c>
      <c r="F21" s="94"/>
      <c r="G21" s="91"/>
      <c r="H21" s="91"/>
      <c r="I21" s="80"/>
      <c r="J21" s="8"/>
    </row>
    <row r="22" spans="1:10" x14ac:dyDescent="0.25">
      <c r="A22" s="87">
        <v>3</v>
      </c>
      <c r="B22" s="100" t="s">
        <v>441</v>
      </c>
      <c r="C22" s="92"/>
      <c r="D22" s="92"/>
      <c r="E22" s="94"/>
      <c r="F22" s="91"/>
      <c r="G22" s="91"/>
      <c r="H22" s="91"/>
      <c r="I22" s="80"/>
      <c r="J22" s="8"/>
    </row>
    <row r="23" spans="1:10" ht="22.5" x14ac:dyDescent="0.25">
      <c r="A23" s="92">
        <v>3.1</v>
      </c>
      <c r="B23" s="93" t="s">
        <v>442</v>
      </c>
      <c r="C23" s="87"/>
      <c r="D23" s="94" t="s">
        <v>39</v>
      </c>
      <c r="E23" s="92">
        <v>4</v>
      </c>
      <c r="F23" s="101"/>
      <c r="G23" s="101"/>
      <c r="H23" s="101"/>
      <c r="I23" s="80"/>
      <c r="J23" s="8"/>
    </row>
    <row r="24" spans="1:10" x14ac:dyDescent="0.25">
      <c r="A24" s="111">
        <v>4</v>
      </c>
      <c r="B24" s="170" t="s">
        <v>40</v>
      </c>
      <c r="C24" s="170"/>
      <c r="D24" s="170"/>
      <c r="E24" s="170"/>
      <c r="F24" s="170"/>
      <c r="G24" s="170"/>
      <c r="H24" s="170"/>
      <c r="I24" s="80"/>
      <c r="J24" s="8"/>
    </row>
    <row r="25" spans="1:10" ht="32.25" customHeight="1" x14ac:dyDescent="0.25">
      <c r="A25" s="110">
        <v>4.0999999999999996</v>
      </c>
      <c r="B25" s="23" t="s">
        <v>456</v>
      </c>
      <c r="C25" s="91"/>
      <c r="D25" s="171" t="s">
        <v>554</v>
      </c>
      <c r="E25" s="171">
        <v>1.55</v>
      </c>
      <c r="F25" s="91"/>
      <c r="G25" s="91"/>
      <c r="H25" s="91"/>
      <c r="I25" s="80"/>
      <c r="J25" s="8"/>
    </row>
    <row r="26" spans="1:10" ht="33" customHeight="1" x14ac:dyDescent="0.25">
      <c r="A26" s="110">
        <v>4.2</v>
      </c>
      <c r="B26" s="23" t="s">
        <v>555</v>
      </c>
      <c r="C26" s="91"/>
      <c r="D26" s="171" t="s">
        <v>554</v>
      </c>
      <c r="E26" s="171">
        <v>1.55</v>
      </c>
      <c r="F26" s="91"/>
      <c r="G26" s="91"/>
      <c r="H26" s="91"/>
      <c r="I26" s="80"/>
      <c r="J26" s="8"/>
    </row>
    <row r="27" spans="1:10" x14ac:dyDescent="0.25">
      <c r="A27" s="111">
        <v>5</v>
      </c>
      <c r="B27" s="170" t="s">
        <v>457</v>
      </c>
      <c r="C27" s="170"/>
      <c r="D27" s="170"/>
      <c r="E27" s="170"/>
      <c r="F27" s="170"/>
      <c r="G27" s="170"/>
      <c r="H27" s="170"/>
      <c r="I27" s="80"/>
      <c r="J27" s="8"/>
    </row>
    <row r="28" spans="1:10" ht="36" x14ac:dyDescent="0.25">
      <c r="A28" s="464">
        <v>5.0999999999999996</v>
      </c>
      <c r="B28" s="102" t="s">
        <v>458</v>
      </c>
      <c r="C28" s="91"/>
      <c r="D28" s="171" t="s">
        <v>41</v>
      </c>
      <c r="E28" s="172">
        <f>(E15)*12</f>
        <v>12</v>
      </c>
      <c r="F28" s="91"/>
      <c r="G28" s="91"/>
      <c r="H28" s="91"/>
      <c r="I28" s="80"/>
      <c r="J28" s="8">
        <f>SUM(E11:E21)</f>
        <v>9</v>
      </c>
    </row>
    <row r="29" spans="1:10" ht="36" x14ac:dyDescent="0.25">
      <c r="A29" s="464"/>
      <c r="B29" s="102" t="s">
        <v>459</v>
      </c>
      <c r="C29" s="91"/>
      <c r="D29" s="171" t="s">
        <v>41</v>
      </c>
      <c r="E29" s="172">
        <f>E28</f>
        <v>12</v>
      </c>
      <c r="F29" s="91"/>
      <c r="G29" s="91"/>
      <c r="H29" s="91"/>
      <c r="I29" s="80"/>
      <c r="J29" s="8"/>
    </row>
    <row r="30" spans="1:10" ht="24" x14ac:dyDescent="0.25">
      <c r="A30" s="464">
        <v>5.2</v>
      </c>
      <c r="B30" s="102" t="s">
        <v>460</v>
      </c>
      <c r="C30" s="91"/>
      <c r="D30" s="171" t="s">
        <v>41</v>
      </c>
      <c r="E30" s="173">
        <f>E11*12+(E17+E19+E21)*24</f>
        <v>156</v>
      </c>
      <c r="F30" s="91"/>
      <c r="G30" s="91"/>
      <c r="H30" s="91"/>
      <c r="I30" s="80"/>
      <c r="J30" s="8"/>
    </row>
    <row r="31" spans="1:10" ht="24" x14ac:dyDescent="0.25">
      <c r="A31" s="464"/>
      <c r="B31" s="102" t="s">
        <v>461</v>
      </c>
      <c r="C31" s="91"/>
      <c r="D31" s="171" t="s">
        <v>41</v>
      </c>
      <c r="E31" s="173">
        <f>E30</f>
        <v>156</v>
      </c>
      <c r="F31" s="91"/>
      <c r="G31" s="91"/>
      <c r="H31" s="91"/>
      <c r="I31" s="80"/>
      <c r="J31" s="8"/>
    </row>
    <row r="32" spans="1:10" ht="24" x14ac:dyDescent="0.25">
      <c r="A32" s="464">
        <v>5.3</v>
      </c>
      <c r="B32" s="102" t="s">
        <v>462</v>
      </c>
      <c r="C32" s="91"/>
      <c r="D32" s="171" t="s">
        <v>41</v>
      </c>
      <c r="E32" s="173">
        <f>E11*6+E19*12+E21*12</f>
        <v>66</v>
      </c>
      <c r="F32" s="91"/>
      <c r="G32" s="91"/>
      <c r="H32" s="91"/>
      <c r="I32" s="80"/>
      <c r="J32" s="8"/>
    </row>
    <row r="33" spans="1:10" ht="36" x14ac:dyDescent="0.25">
      <c r="A33" s="464"/>
      <c r="B33" s="102" t="s">
        <v>463</v>
      </c>
      <c r="C33" s="91"/>
      <c r="D33" s="171" t="s">
        <v>41</v>
      </c>
      <c r="E33" s="173">
        <f>E32</f>
        <v>66</v>
      </c>
      <c r="F33" s="91"/>
      <c r="G33" s="91"/>
      <c r="H33" s="91"/>
      <c r="I33" s="80"/>
      <c r="J33" s="8"/>
    </row>
    <row r="34" spans="1:10" ht="24" x14ac:dyDescent="0.25">
      <c r="A34" s="464">
        <v>5.4</v>
      </c>
      <c r="B34" s="102" t="s">
        <v>464</v>
      </c>
      <c r="C34" s="91"/>
      <c r="D34" s="171" t="s">
        <v>41</v>
      </c>
      <c r="E34" s="171">
        <v>12</v>
      </c>
      <c r="F34" s="91"/>
      <c r="G34" s="91"/>
      <c r="H34" s="91"/>
      <c r="I34" s="80"/>
      <c r="J34" s="8"/>
    </row>
    <row r="35" spans="1:10" ht="36" x14ac:dyDescent="0.25">
      <c r="A35" s="464"/>
      <c r="B35" s="24" t="s">
        <v>466</v>
      </c>
      <c r="C35" s="80"/>
      <c r="D35" s="110" t="s">
        <v>41</v>
      </c>
      <c r="E35" s="110">
        <v>12</v>
      </c>
      <c r="F35" s="80"/>
      <c r="G35" s="80"/>
      <c r="H35" s="80"/>
      <c r="I35" s="80"/>
      <c r="J35" s="8"/>
    </row>
    <row r="36" spans="1:10" ht="24" x14ac:dyDescent="0.25">
      <c r="A36" s="464">
        <v>5.5</v>
      </c>
      <c r="B36" s="24" t="s">
        <v>465</v>
      </c>
      <c r="C36" s="80"/>
      <c r="D36" s="110" t="s">
        <v>41</v>
      </c>
      <c r="E36" s="110">
        <v>12</v>
      </c>
      <c r="F36" s="80"/>
      <c r="G36" s="80"/>
      <c r="H36" s="80"/>
      <c r="I36" s="80"/>
      <c r="J36" s="84"/>
    </row>
    <row r="37" spans="1:10" ht="36" x14ac:dyDescent="0.25">
      <c r="A37" s="464"/>
      <c r="B37" s="24" t="s">
        <v>467</v>
      </c>
      <c r="C37" s="80"/>
      <c r="D37" s="110" t="s">
        <v>41</v>
      </c>
      <c r="E37" s="110">
        <v>12</v>
      </c>
      <c r="F37" s="80"/>
      <c r="G37" s="80"/>
      <c r="H37" s="80"/>
      <c r="I37" s="80"/>
      <c r="J37" s="41"/>
    </row>
    <row r="38" spans="1:10" ht="15" customHeight="1" x14ac:dyDescent="0.25">
      <c r="A38" s="111">
        <v>6</v>
      </c>
      <c r="B38" s="503" t="s">
        <v>46</v>
      </c>
      <c r="C38" s="503"/>
      <c r="D38" s="503"/>
      <c r="E38" s="503"/>
      <c r="F38" s="503"/>
      <c r="G38" s="503"/>
      <c r="H38" s="503"/>
      <c r="I38" s="80"/>
      <c r="J38" s="8"/>
    </row>
    <row r="39" spans="1:10" ht="24" x14ac:dyDescent="0.25">
      <c r="A39" s="110">
        <v>6.1</v>
      </c>
      <c r="B39" s="23" t="s">
        <v>47</v>
      </c>
      <c r="C39" s="80"/>
      <c r="D39" s="110" t="s">
        <v>44</v>
      </c>
      <c r="E39" s="110">
        <f>E15*2</f>
        <v>2</v>
      </c>
      <c r="F39" s="80"/>
      <c r="G39" s="80"/>
      <c r="H39" s="80"/>
      <c r="I39" s="80"/>
      <c r="J39" s="8"/>
    </row>
    <row r="40" spans="1:10" ht="24" x14ac:dyDescent="0.25">
      <c r="A40" s="110">
        <v>6.2</v>
      </c>
      <c r="B40" s="23" t="s">
        <v>48</v>
      </c>
      <c r="C40" s="80"/>
      <c r="D40" s="110" t="s">
        <v>44</v>
      </c>
      <c r="E40" s="110">
        <f>(E11+E15+E19+E21)*4</f>
        <v>28</v>
      </c>
      <c r="F40" s="80"/>
      <c r="G40" s="80"/>
      <c r="H40" s="80"/>
      <c r="I40" s="80"/>
      <c r="J40" s="8"/>
    </row>
    <row r="41" spans="1:10" x14ac:dyDescent="0.25">
      <c r="A41" s="111">
        <v>7</v>
      </c>
      <c r="B41" s="503" t="s">
        <v>49</v>
      </c>
      <c r="C41" s="503"/>
      <c r="D41" s="503"/>
      <c r="E41" s="503"/>
      <c r="F41" s="503"/>
      <c r="G41" s="503"/>
      <c r="H41" s="503"/>
      <c r="I41" s="80"/>
      <c r="J41" s="8"/>
    </row>
    <row r="42" spans="1:10" x14ac:dyDescent="0.25">
      <c r="A42" s="110">
        <v>7.1</v>
      </c>
      <c r="B42" s="23" t="s">
        <v>50</v>
      </c>
      <c r="C42" s="80"/>
      <c r="D42" s="110" t="s">
        <v>51</v>
      </c>
      <c r="E42" s="158">
        <f>6-1</f>
        <v>5</v>
      </c>
      <c r="F42" s="80"/>
      <c r="G42" s="80"/>
      <c r="H42" s="80"/>
      <c r="I42" s="80"/>
      <c r="J42" s="8"/>
    </row>
    <row r="43" spans="1:10" x14ac:dyDescent="0.25">
      <c r="A43" s="110">
        <v>7.2</v>
      </c>
      <c r="B43" s="23" t="s">
        <v>54</v>
      </c>
      <c r="C43" s="80"/>
      <c r="D43" s="110" t="s">
        <v>51</v>
      </c>
      <c r="E43" s="158">
        <f>E42</f>
        <v>5</v>
      </c>
      <c r="F43" s="80"/>
      <c r="G43" s="80"/>
      <c r="H43" s="80"/>
      <c r="I43" s="80"/>
      <c r="J43" s="8"/>
    </row>
    <row r="44" spans="1:10" x14ac:dyDescent="0.25">
      <c r="A44" s="111">
        <v>8</v>
      </c>
      <c r="B44" s="503" t="s">
        <v>56</v>
      </c>
      <c r="C44" s="503"/>
      <c r="D44" s="503"/>
      <c r="E44" s="503"/>
      <c r="F44" s="503"/>
      <c r="G44" s="503"/>
      <c r="H44" s="503"/>
      <c r="I44" s="80"/>
      <c r="J44" s="8"/>
    </row>
    <row r="45" spans="1:10" ht="36" x14ac:dyDescent="0.25">
      <c r="A45" s="110">
        <v>8.1</v>
      </c>
      <c r="B45" s="23" t="s">
        <v>310</v>
      </c>
      <c r="C45" s="80"/>
      <c r="D45" s="110" t="s">
        <v>443</v>
      </c>
      <c r="E45" s="110">
        <v>1</v>
      </c>
      <c r="F45" s="80"/>
      <c r="G45" s="80"/>
      <c r="H45" s="80"/>
      <c r="I45" s="80"/>
      <c r="J45" s="85">
        <f>SUM(E38:E45)</f>
        <v>41</v>
      </c>
    </row>
    <row r="46" spans="1:10" x14ac:dyDescent="0.25">
      <c r="A46" s="110">
        <v>8.1999999999999993</v>
      </c>
      <c r="B46" s="23" t="s">
        <v>312</v>
      </c>
      <c r="C46" s="80"/>
      <c r="D46" s="110" t="s">
        <v>444</v>
      </c>
      <c r="E46" s="110">
        <v>3</v>
      </c>
      <c r="F46" s="80"/>
      <c r="G46" s="80"/>
      <c r="H46" s="80"/>
      <c r="I46" s="80"/>
      <c r="J46" s="83"/>
    </row>
    <row r="47" spans="1:10" ht="24" x14ac:dyDescent="0.25">
      <c r="A47" s="110">
        <v>8.3000000000000007</v>
      </c>
      <c r="B47" s="23" t="s">
        <v>313</v>
      </c>
      <c r="C47" s="80"/>
      <c r="D47" s="110" t="s">
        <v>444</v>
      </c>
      <c r="E47" s="110">
        <f>(E15)*12</f>
        <v>12</v>
      </c>
      <c r="F47" s="80"/>
      <c r="G47" s="80"/>
      <c r="H47" s="80"/>
      <c r="I47" s="80"/>
      <c r="J47" s="8"/>
    </row>
    <row r="48" spans="1:10" x14ac:dyDescent="0.25">
      <c r="A48" s="110">
        <v>8.4</v>
      </c>
      <c r="B48" s="23" t="s">
        <v>311</v>
      </c>
      <c r="C48" s="80"/>
      <c r="D48" s="110" t="s">
        <v>444</v>
      </c>
      <c r="E48" s="110">
        <v>1</v>
      </c>
      <c r="F48" s="80"/>
      <c r="G48" s="80"/>
      <c r="H48" s="80"/>
      <c r="I48" s="80"/>
      <c r="J48" s="8"/>
    </row>
    <row r="49" spans="1:10" ht="24" x14ac:dyDescent="0.25">
      <c r="A49" s="110">
        <v>8.5</v>
      </c>
      <c r="B49" s="23" t="s">
        <v>445</v>
      </c>
      <c r="C49" s="80"/>
      <c r="D49" s="110" t="s">
        <v>74</v>
      </c>
      <c r="E49" s="110">
        <v>1</v>
      </c>
      <c r="F49" s="80"/>
      <c r="G49" s="80"/>
      <c r="H49" s="80"/>
      <c r="I49" s="80"/>
      <c r="J49" s="8"/>
    </row>
    <row r="50" spans="1:10" ht="36" x14ac:dyDescent="0.25">
      <c r="A50" s="110">
        <v>8.6</v>
      </c>
      <c r="B50" s="23" t="s">
        <v>248</v>
      </c>
      <c r="C50" s="80"/>
      <c r="D50" s="110" t="s">
        <v>74</v>
      </c>
      <c r="E50" s="158" t="s">
        <v>446</v>
      </c>
      <c r="F50" s="80"/>
      <c r="G50" s="80"/>
      <c r="H50" s="80"/>
      <c r="I50" s="80"/>
      <c r="J50" s="8"/>
    </row>
    <row r="51" spans="1:10" x14ac:dyDescent="0.25">
      <c r="A51" s="111">
        <v>9</v>
      </c>
      <c r="B51" s="503" t="s">
        <v>57</v>
      </c>
      <c r="C51" s="503"/>
      <c r="D51" s="503"/>
      <c r="E51" s="503"/>
      <c r="F51" s="503"/>
      <c r="G51" s="503"/>
      <c r="H51" s="503"/>
      <c r="I51" s="80"/>
      <c r="J51" s="8">
        <f>SUM(E47:E50)</f>
        <v>14</v>
      </c>
    </row>
    <row r="52" spans="1:10" x14ac:dyDescent="0.25">
      <c r="A52" s="110">
        <v>9.1</v>
      </c>
      <c r="B52" s="23" t="s">
        <v>468</v>
      </c>
      <c r="C52" s="80"/>
      <c r="D52" s="110" t="s">
        <v>58</v>
      </c>
      <c r="E52" s="110">
        <v>2</v>
      </c>
      <c r="F52" s="80"/>
      <c r="G52" s="80"/>
      <c r="H52" s="80"/>
      <c r="I52" s="80"/>
      <c r="J52" s="8"/>
    </row>
    <row r="53" spans="1:10" ht="24" x14ac:dyDescent="0.25">
      <c r="A53" s="174">
        <v>9.1999999999999993</v>
      </c>
      <c r="B53" s="23" t="s">
        <v>447</v>
      </c>
      <c r="C53" s="80"/>
      <c r="D53" s="110" t="s">
        <v>58</v>
      </c>
      <c r="E53" s="110">
        <v>1</v>
      </c>
      <c r="F53" s="80"/>
      <c r="G53" s="80"/>
      <c r="H53" s="80"/>
      <c r="I53" s="80"/>
      <c r="J53" s="8"/>
    </row>
    <row r="54" spans="1:10" ht="36" x14ac:dyDescent="0.25">
      <c r="A54" s="464">
        <v>9.3000000000000007</v>
      </c>
      <c r="B54" s="24" t="s">
        <v>458</v>
      </c>
      <c r="C54" s="80"/>
      <c r="D54" s="110" t="s">
        <v>44</v>
      </c>
      <c r="E54" s="110">
        <v>5</v>
      </c>
      <c r="F54" s="80"/>
      <c r="G54" s="80"/>
      <c r="H54" s="80"/>
      <c r="I54" s="80"/>
      <c r="J54" s="8"/>
    </row>
    <row r="55" spans="1:10" ht="36" x14ac:dyDescent="0.25">
      <c r="A55" s="464"/>
      <c r="B55" s="24" t="s">
        <v>459</v>
      </c>
      <c r="C55" s="80"/>
      <c r="D55" s="110" t="s">
        <v>44</v>
      </c>
      <c r="E55" s="110">
        <v>5</v>
      </c>
      <c r="F55" s="80"/>
      <c r="G55" s="80"/>
      <c r="H55" s="80"/>
      <c r="I55" s="80"/>
      <c r="J55" s="44"/>
    </row>
    <row r="56" spans="1:10" ht="24" x14ac:dyDescent="0.25">
      <c r="A56" s="464">
        <v>9.4</v>
      </c>
      <c r="B56" s="102" t="s">
        <v>460</v>
      </c>
      <c r="C56" s="80"/>
      <c r="D56" s="110" t="s">
        <v>44</v>
      </c>
      <c r="E56" s="110">
        <v>6</v>
      </c>
      <c r="F56" s="80"/>
      <c r="G56" s="80"/>
      <c r="H56" s="80"/>
      <c r="I56" s="80"/>
      <c r="J56" s="8"/>
    </row>
    <row r="57" spans="1:10" ht="24" x14ac:dyDescent="0.25">
      <c r="A57" s="464"/>
      <c r="B57" s="102" t="s">
        <v>469</v>
      </c>
      <c r="C57" s="80"/>
      <c r="D57" s="110" t="s">
        <v>44</v>
      </c>
      <c r="E57" s="110">
        <v>6</v>
      </c>
      <c r="F57" s="80"/>
      <c r="G57" s="80"/>
      <c r="H57" s="80"/>
      <c r="I57" s="80"/>
      <c r="J57" s="8"/>
    </row>
    <row r="58" spans="1:10" x14ac:dyDescent="0.25">
      <c r="A58" s="110">
        <v>9.5</v>
      </c>
      <c r="B58" s="23" t="s">
        <v>448</v>
      </c>
      <c r="C58" s="80"/>
      <c r="D58" s="110" t="s">
        <v>44</v>
      </c>
      <c r="E58" s="110">
        <v>2</v>
      </c>
      <c r="F58" s="80"/>
      <c r="G58" s="80"/>
      <c r="H58" s="80"/>
      <c r="I58" s="80"/>
      <c r="J58" s="8"/>
    </row>
    <row r="59" spans="1:10" x14ac:dyDescent="0.25">
      <c r="A59" s="110">
        <v>9.6</v>
      </c>
      <c r="B59" s="23" t="s">
        <v>449</v>
      </c>
      <c r="C59" s="80"/>
      <c r="D59" s="110" t="s">
        <v>44</v>
      </c>
      <c r="E59" s="110">
        <v>2</v>
      </c>
      <c r="F59" s="80"/>
      <c r="G59" s="80"/>
      <c r="H59" s="80"/>
      <c r="I59" s="80"/>
      <c r="J59" s="8">
        <f>SUM(E55:E59)</f>
        <v>21</v>
      </c>
    </row>
    <row r="60" spans="1:10" x14ac:dyDescent="0.25">
      <c r="A60" s="110">
        <v>9.6999999999999993</v>
      </c>
      <c r="B60" s="23" t="s">
        <v>450</v>
      </c>
      <c r="C60" s="80"/>
      <c r="D60" s="110" t="s">
        <v>44</v>
      </c>
      <c r="E60" s="110">
        <v>8</v>
      </c>
      <c r="F60" s="80"/>
      <c r="G60" s="80"/>
      <c r="H60" s="80"/>
      <c r="I60" s="80"/>
      <c r="J60" s="41"/>
    </row>
    <row r="61" spans="1:10" ht="24" customHeight="1" x14ac:dyDescent="0.25">
      <c r="A61" s="110">
        <v>9.8000000000000007</v>
      </c>
      <c r="B61" s="23" t="s">
        <v>470</v>
      </c>
      <c r="C61" s="80"/>
      <c r="D61" s="110" t="s">
        <v>90</v>
      </c>
      <c r="E61" s="110">
        <v>6</v>
      </c>
      <c r="F61" s="80"/>
      <c r="G61" s="80"/>
      <c r="H61" s="80"/>
      <c r="I61" s="80"/>
      <c r="J61" s="8"/>
    </row>
    <row r="62" spans="1:10" x14ac:dyDescent="0.25">
      <c r="A62" s="110">
        <v>9.9</v>
      </c>
      <c r="B62" s="23" t="s">
        <v>54</v>
      </c>
      <c r="C62" s="80"/>
      <c r="D62" s="110" t="s">
        <v>90</v>
      </c>
      <c r="E62" s="110">
        <v>3</v>
      </c>
      <c r="F62" s="80"/>
      <c r="G62" s="80"/>
      <c r="H62" s="80"/>
      <c r="I62" s="80"/>
      <c r="J62" s="45"/>
    </row>
    <row r="63" spans="1:10" ht="23.1" customHeight="1" x14ac:dyDescent="0.25">
      <c r="A63" s="207" t="s">
        <v>734</v>
      </c>
      <c r="B63" s="23" t="s">
        <v>471</v>
      </c>
      <c r="C63" s="80"/>
      <c r="D63" s="110" t="s">
        <v>451</v>
      </c>
      <c r="E63" s="110">
        <v>3</v>
      </c>
      <c r="F63" s="80"/>
      <c r="G63" s="80"/>
      <c r="H63" s="80"/>
      <c r="I63" s="80"/>
      <c r="J63" s="45"/>
    </row>
    <row r="64" spans="1:10" ht="24" x14ac:dyDescent="0.25">
      <c r="A64" s="207" t="s">
        <v>735</v>
      </c>
      <c r="B64" s="23" t="s">
        <v>472</v>
      </c>
      <c r="C64" s="80"/>
      <c r="D64" s="110" t="s">
        <v>451</v>
      </c>
      <c r="E64" s="110">
        <v>3</v>
      </c>
      <c r="F64" s="80"/>
      <c r="G64" s="80"/>
      <c r="H64" s="80"/>
      <c r="I64" s="80"/>
      <c r="J64" s="8"/>
    </row>
    <row r="65" spans="1:10" x14ac:dyDescent="0.25">
      <c r="A65" s="207" t="s">
        <v>736</v>
      </c>
      <c r="B65" s="23" t="s">
        <v>312</v>
      </c>
      <c r="C65" s="80"/>
      <c r="D65" s="110" t="s">
        <v>451</v>
      </c>
      <c r="E65" s="110">
        <v>2</v>
      </c>
      <c r="F65" s="80"/>
      <c r="G65" s="80"/>
      <c r="H65" s="80"/>
      <c r="I65" s="80"/>
      <c r="J65" s="8"/>
    </row>
    <row r="66" spans="1:10" x14ac:dyDescent="0.25">
      <c r="A66" s="81">
        <v>9.1300000000000008</v>
      </c>
      <c r="B66" s="23" t="s">
        <v>452</v>
      </c>
      <c r="C66" s="80"/>
      <c r="D66" s="110" t="s">
        <v>451</v>
      </c>
      <c r="E66" s="110">
        <v>4</v>
      </c>
      <c r="F66" s="80"/>
      <c r="G66" s="80"/>
      <c r="H66" s="80"/>
      <c r="I66" s="80"/>
      <c r="J66" s="8"/>
    </row>
    <row r="67" spans="1:10" ht="18" customHeight="1" x14ac:dyDescent="0.25">
      <c r="A67" s="81">
        <v>9.14</v>
      </c>
      <c r="B67" s="23" t="s">
        <v>453</v>
      </c>
      <c r="C67" s="80"/>
      <c r="D67" s="110" t="s">
        <v>451</v>
      </c>
      <c r="E67" s="110">
        <v>1</v>
      </c>
      <c r="F67" s="80"/>
      <c r="G67" s="80"/>
      <c r="H67" s="80"/>
      <c r="I67" s="80"/>
      <c r="J67" s="45"/>
    </row>
    <row r="68" spans="1:10" ht="18" customHeight="1" x14ac:dyDescent="0.25">
      <c r="A68" s="111">
        <v>9.15</v>
      </c>
      <c r="B68" s="106" t="s">
        <v>264</v>
      </c>
      <c r="C68" s="80"/>
      <c r="D68" s="110" t="s">
        <v>90</v>
      </c>
      <c r="E68" s="110">
        <v>1</v>
      </c>
      <c r="F68" s="80"/>
      <c r="G68" s="80"/>
      <c r="H68" s="80"/>
      <c r="I68" s="80"/>
      <c r="J68" s="45"/>
    </row>
    <row r="69" spans="1:10" ht="36" x14ac:dyDescent="0.25">
      <c r="A69" s="111">
        <v>9.16</v>
      </c>
      <c r="B69" s="106" t="s">
        <v>265</v>
      </c>
      <c r="C69" s="80"/>
      <c r="D69" s="110" t="s">
        <v>90</v>
      </c>
      <c r="E69" s="110">
        <v>1</v>
      </c>
      <c r="F69" s="80"/>
      <c r="G69" s="80"/>
      <c r="H69" s="80"/>
      <c r="I69" s="80"/>
      <c r="J69" s="8"/>
    </row>
    <row r="70" spans="1:10" ht="15.75" customHeight="1" thickBot="1" x14ac:dyDescent="0.3">
      <c r="A70" s="493" t="s">
        <v>193</v>
      </c>
      <c r="B70" s="494"/>
      <c r="C70" s="494"/>
      <c r="D70" s="494"/>
      <c r="E70" s="494"/>
      <c r="F70" s="495"/>
      <c r="G70" s="103"/>
      <c r="H70" s="104"/>
      <c r="I70" s="1"/>
      <c r="J70" s="8"/>
    </row>
    <row r="71" spans="1:10" ht="15.75" thickBot="1" x14ac:dyDescent="0.3">
      <c r="E71"/>
      <c r="J71" s="8"/>
    </row>
    <row r="72" spans="1:10" x14ac:dyDescent="0.25">
      <c r="F72" s="13"/>
      <c r="G72" s="47"/>
      <c r="H72" s="14"/>
      <c r="J72" s="8"/>
    </row>
    <row r="73" spans="1:10" x14ac:dyDescent="0.25">
      <c r="F73" s="15" t="s">
        <v>179</v>
      </c>
      <c r="G73" s="34"/>
      <c r="H73" s="16"/>
      <c r="J73" s="8"/>
    </row>
    <row r="74" spans="1:10" x14ac:dyDescent="0.25">
      <c r="F74" s="17"/>
      <c r="G74" s="48"/>
      <c r="H74" s="18"/>
      <c r="J74" s="8"/>
    </row>
    <row r="75" spans="1:10" x14ac:dyDescent="0.25">
      <c r="F75" s="15" t="s">
        <v>180</v>
      </c>
      <c r="G75" s="34"/>
      <c r="H75" s="16"/>
      <c r="J75" s="8"/>
    </row>
    <row r="76" spans="1:10" ht="18.600000000000001" customHeight="1" thickBot="1" x14ac:dyDescent="0.3">
      <c r="F76" s="19"/>
      <c r="G76" s="49"/>
      <c r="H76" s="20"/>
      <c r="J76" s="8"/>
    </row>
    <row r="77" spans="1:10" ht="21" customHeight="1" x14ac:dyDescent="0.25">
      <c r="B77" s="447" t="s">
        <v>91</v>
      </c>
      <c r="C77" s="447"/>
      <c r="D77" s="447"/>
      <c r="E77" s="447"/>
      <c r="F77" s="447"/>
      <c r="G77" s="50"/>
      <c r="J77" s="8"/>
    </row>
    <row r="78" spans="1:10" ht="22.35" customHeight="1" x14ac:dyDescent="0.25">
      <c r="B78" s="447" t="s">
        <v>92</v>
      </c>
      <c r="C78" s="447"/>
      <c r="D78" s="447"/>
      <c r="E78" s="447"/>
      <c r="F78" s="447"/>
      <c r="G78" s="50"/>
      <c r="J78" s="8"/>
    </row>
    <row r="79" spans="1:10" ht="22.35" customHeight="1" x14ac:dyDescent="0.25">
      <c r="B79" s="448" t="s">
        <v>93</v>
      </c>
      <c r="C79" s="448"/>
      <c r="D79" s="448"/>
      <c r="E79" s="448"/>
      <c r="F79" s="448"/>
      <c r="G79" s="51"/>
      <c r="J79" s="8"/>
    </row>
    <row r="80" spans="1:10" x14ac:dyDescent="0.25">
      <c r="B80" s="449"/>
      <c r="C80" s="449"/>
      <c r="D80" s="449"/>
      <c r="E80" s="449"/>
      <c r="F80" s="52"/>
      <c r="G80" s="52"/>
      <c r="J80" s="8"/>
    </row>
    <row r="81" spans="1:10" x14ac:dyDescent="0.25">
      <c r="A81" s="53" t="s">
        <v>454</v>
      </c>
      <c r="B81" s="48"/>
      <c r="C81" s="48"/>
      <c r="D81" s="54"/>
      <c r="E81" s="55"/>
      <c r="F81" s="48"/>
      <c r="G81" s="48"/>
      <c r="H81" s="48"/>
      <c r="J81" s="8"/>
    </row>
    <row r="82" spans="1:10" x14ac:dyDescent="0.25">
      <c r="A82" s="56" t="s">
        <v>455</v>
      </c>
      <c r="B82" s="57" t="s">
        <v>183</v>
      </c>
      <c r="C82" s="57" t="s">
        <v>184</v>
      </c>
      <c r="D82" s="450" t="s">
        <v>185</v>
      </c>
      <c r="E82" s="451"/>
      <c r="F82" s="451"/>
      <c r="G82" s="451"/>
      <c r="H82" s="452"/>
      <c r="J82" s="8"/>
    </row>
    <row r="83" spans="1:10" x14ac:dyDescent="0.25">
      <c r="A83" s="58"/>
      <c r="B83" s="59"/>
      <c r="C83" s="59"/>
      <c r="D83" s="60"/>
      <c r="E83" s="61"/>
      <c r="F83" s="62"/>
      <c r="G83" s="62"/>
      <c r="H83" s="63"/>
      <c r="J83" s="8"/>
    </row>
    <row r="84" spans="1:10" x14ac:dyDescent="0.25">
      <c r="A84" s="64"/>
      <c r="B84" s="65"/>
      <c r="C84" s="65"/>
      <c r="D84" s="66"/>
      <c r="E84" s="67"/>
      <c r="F84" s="68"/>
      <c r="G84" s="68"/>
      <c r="H84" s="69"/>
      <c r="J84" s="45"/>
    </row>
    <row r="85" spans="1:10" x14ac:dyDescent="0.25">
      <c r="A85" s="64"/>
      <c r="B85" s="65"/>
      <c r="C85" s="65"/>
      <c r="D85" s="66"/>
      <c r="E85" s="67"/>
      <c r="F85" s="68"/>
      <c r="G85" s="68"/>
      <c r="H85" s="69"/>
      <c r="J85" s="45"/>
    </row>
    <row r="86" spans="1:10" x14ac:dyDescent="0.25">
      <c r="A86" s="70"/>
      <c r="B86" s="71"/>
      <c r="C86" s="71"/>
      <c r="D86" s="72"/>
      <c r="E86" s="73"/>
      <c r="F86" s="74"/>
      <c r="G86" s="74"/>
      <c r="H86" s="75"/>
      <c r="J86" s="8"/>
    </row>
    <row r="87" spans="1:10" x14ac:dyDescent="0.25">
      <c r="J87" s="8"/>
    </row>
    <row r="88" spans="1:10" ht="15" customHeight="1" x14ac:dyDescent="0.25">
      <c r="J88" s="45"/>
    </row>
  </sheetData>
  <mergeCells count="31">
    <mergeCell ref="A1:I1"/>
    <mergeCell ref="A2:I2"/>
    <mergeCell ref="A3:A5"/>
    <mergeCell ref="B3:B5"/>
    <mergeCell ref="C3:C5"/>
    <mergeCell ref="D3:D5"/>
    <mergeCell ref="E3:E5"/>
    <mergeCell ref="F3:G4"/>
    <mergeCell ref="H3:H4"/>
    <mergeCell ref="I3:I4"/>
    <mergeCell ref="B9:I9"/>
    <mergeCell ref="B13:I13"/>
    <mergeCell ref="D82:H82"/>
    <mergeCell ref="A7:I7"/>
    <mergeCell ref="A8:I8"/>
    <mergeCell ref="A28:A29"/>
    <mergeCell ref="A30:A31"/>
    <mergeCell ref="A32:A33"/>
    <mergeCell ref="A34:A35"/>
    <mergeCell ref="B80:E80"/>
    <mergeCell ref="A36:A37"/>
    <mergeCell ref="B38:H38"/>
    <mergeCell ref="B41:H41"/>
    <mergeCell ref="B44:H44"/>
    <mergeCell ref="B51:H51"/>
    <mergeCell ref="A54:A55"/>
    <mergeCell ref="A56:A57"/>
    <mergeCell ref="A70:F70"/>
    <mergeCell ref="B77:F77"/>
    <mergeCell ref="B78:F78"/>
    <mergeCell ref="B79:F79"/>
  </mergeCells>
  <printOptions horizontalCentered="1"/>
  <pageMargins left="0.7" right="0.7" top="0.75" bottom="0.75" header="0.3" footer="0.3"/>
  <pageSetup paperSize="9" scale="80" fitToHeight="0" orientation="landscape" r:id="rId1"/>
  <headerFooter>
    <oddFooter>&amp;C&amp;"Calibri,Regular"&amp;K0000001D-&amp;P</oddFooter>
  </headerFooter>
  <rowBreaks count="3" manualBreakCount="3">
    <brk id="26" max="8" man="1"/>
    <brk id="43" max="8" man="1"/>
    <brk id="6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2"/>
  <sheetViews>
    <sheetView view="pageBreakPreview" zoomScaleNormal="110" zoomScaleSheetLayoutView="100" zoomScalePageLayoutView="90" workbookViewId="0">
      <selection sqref="A1:I1"/>
    </sheetView>
  </sheetViews>
  <sheetFormatPr defaultColWidth="8.7109375" defaultRowHeight="15" x14ac:dyDescent="0.25"/>
  <cols>
    <col min="1" max="1" width="14.28515625" customWidth="1"/>
    <col min="2" max="2" width="49" customWidth="1"/>
    <col min="3" max="3" width="8.7109375" customWidth="1"/>
    <col min="4" max="4" width="22.42578125" style="46" customWidth="1"/>
    <col min="5" max="5" width="10" customWidth="1"/>
    <col min="6" max="6" width="9.28515625" customWidth="1"/>
    <col min="7" max="7" width="8.7109375" customWidth="1"/>
    <col min="8" max="8" width="9.85546875" customWidth="1"/>
    <col min="9" max="9" width="16.28515625" customWidth="1"/>
    <col min="10" max="10" width="18.7109375" customWidth="1"/>
  </cols>
  <sheetData>
    <row r="1" spans="1:10" ht="74.25" customHeight="1" thickBot="1" x14ac:dyDescent="0.3">
      <c r="A1" s="429" t="s">
        <v>878</v>
      </c>
      <c r="B1" s="430"/>
      <c r="C1" s="430"/>
      <c r="D1" s="430"/>
      <c r="E1" s="430"/>
      <c r="F1" s="430"/>
      <c r="G1" s="430"/>
      <c r="H1" s="430"/>
      <c r="I1" s="431"/>
      <c r="J1" s="35"/>
    </row>
    <row r="2" spans="1:10" ht="40.5" customHeight="1" thickBot="1" x14ac:dyDescent="0.3">
      <c r="A2" s="432" t="s">
        <v>673</v>
      </c>
      <c r="B2" s="433"/>
      <c r="C2" s="433"/>
      <c r="D2" s="433"/>
      <c r="E2" s="433"/>
      <c r="F2" s="433"/>
      <c r="G2" s="433"/>
      <c r="H2" s="433"/>
      <c r="I2" s="434"/>
      <c r="J2" s="35"/>
    </row>
    <row r="3" spans="1:10" ht="15" customHeight="1" x14ac:dyDescent="0.25">
      <c r="A3" s="435" t="s">
        <v>0</v>
      </c>
      <c r="B3" s="438" t="s">
        <v>1</v>
      </c>
      <c r="C3" s="438" t="s">
        <v>2</v>
      </c>
      <c r="D3" s="438" t="s">
        <v>3</v>
      </c>
      <c r="E3" s="441" t="s">
        <v>199</v>
      </c>
      <c r="F3" s="442"/>
      <c r="G3" s="519" t="s">
        <v>778</v>
      </c>
      <c r="H3" s="520"/>
      <c r="I3" s="445" t="s">
        <v>475</v>
      </c>
      <c r="J3" s="36"/>
    </row>
    <row r="4" spans="1:10" ht="18.75" customHeight="1" thickBot="1" x14ac:dyDescent="0.3">
      <c r="A4" s="436"/>
      <c r="B4" s="439"/>
      <c r="C4" s="439"/>
      <c r="D4" s="439"/>
      <c r="E4" s="443"/>
      <c r="F4" s="444"/>
      <c r="G4" s="521"/>
      <c r="H4" s="522"/>
      <c r="I4" s="446"/>
      <c r="J4" s="36"/>
    </row>
    <row r="5" spans="1:10" ht="35.25" customHeight="1" thickBot="1" x14ac:dyDescent="0.3">
      <c r="A5" s="437"/>
      <c r="B5" s="440"/>
      <c r="C5" s="440"/>
      <c r="D5" s="440"/>
      <c r="E5" s="242" t="s">
        <v>473</v>
      </c>
      <c r="F5" s="243" t="s">
        <v>474</v>
      </c>
      <c r="G5" s="254" t="s">
        <v>779</v>
      </c>
      <c r="H5" s="254" t="s">
        <v>474</v>
      </c>
      <c r="I5" s="244" t="s">
        <v>187</v>
      </c>
      <c r="J5" s="36"/>
    </row>
    <row r="6" spans="1:10" x14ac:dyDescent="0.25">
      <c r="A6" s="245">
        <v>1</v>
      </c>
      <c r="B6" s="243">
        <v>2</v>
      </c>
      <c r="C6" s="243">
        <v>3</v>
      </c>
      <c r="D6" s="243">
        <v>4</v>
      </c>
      <c r="E6" s="246">
        <v>5</v>
      </c>
      <c r="F6" s="247" t="s">
        <v>339</v>
      </c>
      <c r="G6" s="247">
        <v>7</v>
      </c>
      <c r="H6" s="247" t="s">
        <v>780</v>
      </c>
      <c r="I6" s="247">
        <v>9</v>
      </c>
      <c r="J6" s="36"/>
    </row>
    <row r="7" spans="1:10" ht="17.100000000000001" customHeight="1" x14ac:dyDescent="0.25">
      <c r="A7" s="423" t="s">
        <v>919</v>
      </c>
      <c r="B7" s="424"/>
      <c r="C7" s="424"/>
      <c r="D7" s="424"/>
      <c r="E7" s="424"/>
      <c r="F7" s="424"/>
      <c r="G7" s="523"/>
      <c r="H7" s="523"/>
      <c r="I7" s="425"/>
      <c r="J7" s="37"/>
    </row>
    <row r="8" spans="1:10" ht="27.6" customHeight="1" x14ac:dyDescent="0.25">
      <c r="A8" s="426" t="s">
        <v>953</v>
      </c>
      <c r="B8" s="427"/>
      <c r="C8" s="427"/>
      <c r="D8" s="427"/>
      <c r="E8" s="427"/>
      <c r="F8" s="427"/>
      <c r="G8" s="524"/>
      <c r="H8" s="524"/>
      <c r="I8" s="428"/>
      <c r="J8" s="37"/>
    </row>
    <row r="9" spans="1:10" x14ac:dyDescent="0.25">
      <c r="A9" s="316">
        <v>1.1000000000000001</v>
      </c>
      <c r="B9" s="362" t="s">
        <v>894</v>
      </c>
      <c r="C9" s="248"/>
      <c r="D9" s="248"/>
      <c r="E9" s="248"/>
      <c r="F9" s="248"/>
      <c r="G9" s="248"/>
      <c r="H9" s="248"/>
      <c r="I9" s="248"/>
      <c r="J9" s="37"/>
    </row>
    <row r="10" spans="1:10" x14ac:dyDescent="0.25">
      <c r="A10" s="313" t="s">
        <v>9</v>
      </c>
      <c r="B10" s="249" t="s">
        <v>895</v>
      </c>
      <c r="C10" s="251" t="s">
        <v>90</v>
      </c>
      <c r="D10" s="313">
        <f>'Schedule No. 1A'!E10</f>
        <v>3</v>
      </c>
      <c r="E10" s="248"/>
      <c r="F10" s="248"/>
      <c r="G10" s="248"/>
      <c r="H10" s="248"/>
      <c r="I10" s="248"/>
      <c r="J10" s="37"/>
    </row>
    <row r="11" spans="1:10" x14ac:dyDescent="0.25">
      <c r="A11" s="313" t="s">
        <v>10</v>
      </c>
      <c r="B11" s="249" t="s">
        <v>896</v>
      </c>
      <c r="C11" s="251" t="s">
        <v>90</v>
      </c>
      <c r="D11" s="313">
        <f>'Schedule No. 1A'!E11</f>
        <v>3</v>
      </c>
      <c r="E11" s="248"/>
      <c r="F11" s="248"/>
      <c r="G11" s="248"/>
      <c r="H11" s="248"/>
      <c r="I11" s="248"/>
      <c r="J11" s="109">
        <f>SUM(D10:D11)</f>
        <v>6</v>
      </c>
    </row>
    <row r="12" spans="1:10" x14ac:dyDescent="0.25">
      <c r="A12" s="316">
        <v>1.2</v>
      </c>
      <c r="B12" s="248" t="s">
        <v>200</v>
      </c>
      <c r="C12" s="313"/>
      <c r="D12" s="313"/>
      <c r="E12" s="248"/>
      <c r="F12" s="248"/>
      <c r="G12" s="248"/>
      <c r="H12" s="248"/>
      <c r="I12" s="248"/>
      <c r="J12" s="109"/>
    </row>
    <row r="13" spans="1:10" x14ac:dyDescent="0.25">
      <c r="A13" s="264" t="s">
        <v>14</v>
      </c>
      <c r="B13" s="249" t="s">
        <v>203</v>
      </c>
      <c r="C13" s="251" t="s">
        <v>90</v>
      </c>
      <c r="D13" s="313">
        <f>'Schedule No. 1A'!E13</f>
        <v>10</v>
      </c>
      <c r="E13" s="253"/>
      <c r="F13" s="253"/>
      <c r="G13" s="253"/>
      <c r="H13" s="253"/>
      <c r="I13" s="253"/>
      <c r="J13" s="38"/>
    </row>
    <row r="14" spans="1:10" x14ac:dyDescent="0.25">
      <c r="A14" s="264" t="s">
        <v>15</v>
      </c>
      <c r="B14" s="249" t="s">
        <v>205</v>
      </c>
      <c r="C14" s="251" t="s">
        <v>90</v>
      </c>
      <c r="D14" s="313">
        <f>'Schedule No. 1A'!E14</f>
        <v>10</v>
      </c>
      <c r="E14" s="250"/>
      <c r="F14" s="250"/>
      <c r="G14" s="250"/>
      <c r="H14" s="250"/>
      <c r="I14" s="250"/>
      <c r="J14" s="8"/>
    </row>
    <row r="15" spans="1:10" x14ac:dyDescent="0.25">
      <c r="A15" s="264" t="s">
        <v>16</v>
      </c>
      <c r="B15" s="249" t="s">
        <v>206</v>
      </c>
      <c r="C15" s="251" t="s">
        <v>90</v>
      </c>
      <c r="D15" s="313">
        <f>'Schedule No. 1A'!E15</f>
        <v>18</v>
      </c>
      <c r="E15" s="250"/>
      <c r="F15" s="250"/>
      <c r="G15" s="250"/>
      <c r="H15" s="250"/>
      <c r="I15" s="250"/>
      <c r="J15" s="8"/>
    </row>
    <row r="16" spans="1:10" x14ac:dyDescent="0.25">
      <c r="A16" s="264" t="s">
        <v>17</v>
      </c>
      <c r="B16" s="249" t="s">
        <v>207</v>
      </c>
      <c r="C16" s="251" t="s">
        <v>90</v>
      </c>
      <c r="D16" s="313">
        <f>'Schedule No. 1A'!E16</f>
        <v>28</v>
      </c>
      <c r="E16" s="250"/>
      <c r="F16" s="250"/>
      <c r="G16" s="250"/>
      <c r="H16" s="250"/>
      <c r="I16" s="250"/>
      <c r="J16" s="8"/>
    </row>
    <row r="17" spans="1:12" x14ac:dyDescent="0.25">
      <c r="A17" s="264" t="s">
        <v>18</v>
      </c>
      <c r="B17" s="249" t="s">
        <v>208</v>
      </c>
      <c r="C17" s="251" t="s">
        <v>90</v>
      </c>
      <c r="D17" s="313">
        <f>'Schedule No. 1A'!E17</f>
        <v>33</v>
      </c>
      <c r="E17" s="250"/>
      <c r="F17" s="250"/>
      <c r="G17" s="250"/>
      <c r="H17" s="250"/>
      <c r="I17" s="250"/>
      <c r="J17" s="8"/>
    </row>
    <row r="18" spans="1:12" x14ac:dyDescent="0.25">
      <c r="A18" s="264" t="s">
        <v>19</v>
      </c>
      <c r="B18" s="249" t="s">
        <v>209</v>
      </c>
      <c r="C18" s="251" t="s">
        <v>90</v>
      </c>
      <c r="D18" s="313">
        <f>'Schedule No. 1A'!E18</f>
        <v>43</v>
      </c>
      <c r="E18" s="250"/>
      <c r="F18" s="250"/>
      <c r="G18" s="250"/>
      <c r="H18" s="250"/>
      <c r="I18" s="250"/>
      <c r="J18" s="8"/>
    </row>
    <row r="19" spans="1:12" x14ac:dyDescent="0.25">
      <c r="A19" s="264" t="s">
        <v>20</v>
      </c>
      <c r="B19" s="249" t="s">
        <v>210</v>
      </c>
      <c r="C19" s="251" t="s">
        <v>90</v>
      </c>
      <c r="D19" s="313">
        <f>'Schedule No. 1A'!E19</f>
        <v>36</v>
      </c>
      <c r="E19" s="250"/>
      <c r="F19" s="250"/>
      <c r="G19" s="250"/>
      <c r="H19" s="250"/>
      <c r="I19" s="250"/>
      <c r="J19" s="8"/>
    </row>
    <row r="20" spans="1:12" ht="14.85" customHeight="1" x14ac:dyDescent="0.25">
      <c r="A20" s="254">
        <v>1.3</v>
      </c>
      <c r="B20" s="255" t="s">
        <v>201</v>
      </c>
      <c r="C20" s="255"/>
      <c r="D20" s="255"/>
      <c r="E20" s="255"/>
      <c r="F20" s="255"/>
      <c r="G20" s="255"/>
      <c r="H20" s="255"/>
      <c r="I20" s="250"/>
      <c r="J20" s="86">
        <f>SUM(D13:D19)</f>
        <v>178</v>
      </c>
    </row>
    <row r="21" spans="1:12" ht="14.85" customHeight="1" x14ac:dyDescent="0.25">
      <c r="A21" s="251" t="s">
        <v>24</v>
      </c>
      <c r="B21" s="249" t="s">
        <v>211</v>
      </c>
      <c r="C21" s="251" t="s">
        <v>90</v>
      </c>
      <c r="D21" s="251">
        <f>'Schedule No. 1A'!E21</f>
        <v>2</v>
      </c>
      <c r="E21" s="250"/>
      <c r="F21" s="250"/>
      <c r="G21" s="250"/>
      <c r="H21" s="250"/>
      <c r="I21" s="250"/>
      <c r="J21" s="8"/>
    </row>
    <row r="22" spans="1:12" x14ac:dyDescent="0.25">
      <c r="A22" s="251" t="s">
        <v>25</v>
      </c>
      <c r="B22" s="249" t="s">
        <v>212</v>
      </c>
      <c r="C22" s="251" t="s">
        <v>90</v>
      </c>
      <c r="D22" s="251">
        <f>'Schedule No. 1A'!E22</f>
        <v>2</v>
      </c>
      <c r="E22" s="250"/>
      <c r="F22" s="250"/>
      <c r="G22" s="250"/>
      <c r="H22" s="250"/>
      <c r="I22" s="250"/>
      <c r="J22" s="8"/>
    </row>
    <row r="23" spans="1:12" x14ac:dyDescent="0.25">
      <c r="A23" s="251" t="s">
        <v>26</v>
      </c>
      <c r="B23" s="249" t="s">
        <v>213</v>
      </c>
      <c r="C23" s="251" t="s">
        <v>90</v>
      </c>
      <c r="D23" s="251">
        <f>'Schedule No. 1A'!E23</f>
        <v>2</v>
      </c>
      <c r="E23" s="250"/>
      <c r="F23" s="250"/>
      <c r="G23" s="250"/>
      <c r="H23" s="250"/>
      <c r="I23" s="250"/>
      <c r="J23" s="8"/>
      <c r="L23" s="108">
        <f>J11+J20+J32+J40+J49+J100+J105</f>
        <v>323</v>
      </c>
    </row>
    <row r="24" spans="1:12" x14ac:dyDescent="0.25">
      <c r="A24" s="251" t="s">
        <v>27</v>
      </c>
      <c r="B24" s="249" t="s">
        <v>214</v>
      </c>
      <c r="C24" s="251" t="s">
        <v>90</v>
      </c>
      <c r="D24" s="251">
        <f>'Schedule No. 1A'!E24</f>
        <v>2</v>
      </c>
      <c r="E24" s="250"/>
      <c r="F24" s="250"/>
      <c r="G24" s="250"/>
      <c r="H24" s="250"/>
      <c r="I24" s="250"/>
      <c r="J24" s="8"/>
    </row>
    <row r="25" spans="1:12" x14ac:dyDescent="0.25">
      <c r="A25" s="251" t="s">
        <v>28</v>
      </c>
      <c r="B25" s="249" t="s">
        <v>215</v>
      </c>
      <c r="C25" s="251" t="s">
        <v>90</v>
      </c>
      <c r="D25" s="251">
        <f>'Schedule No. 1A'!E25</f>
        <v>2</v>
      </c>
      <c r="E25" s="250"/>
      <c r="F25" s="250"/>
      <c r="G25" s="250"/>
      <c r="H25" s="250"/>
      <c r="I25" s="250"/>
      <c r="J25" s="8"/>
    </row>
    <row r="26" spans="1:12" x14ac:dyDescent="0.25">
      <c r="A26" s="251" t="s">
        <v>29</v>
      </c>
      <c r="B26" s="249" t="s">
        <v>216</v>
      </c>
      <c r="C26" s="251" t="s">
        <v>90</v>
      </c>
      <c r="D26" s="251">
        <f>'Schedule No. 1A'!E26</f>
        <v>3</v>
      </c>
      <c r="E26" s="250"/>
      <c r="F26" s="250"/>
      <c r="G26" s="250"/>
      <c r="H26" s="250"/>
      <c r="I26" s="250"/>
      <c r="J26" s="8"/>
    </row>
    <row r="27" spans="1:12" x14ac:dyDescent="0.25">
      <c r="A27" s="251" t="s">
        <v>228</v>
      </c>
      <c r="B27" s="249" t="s">
        <v>217</v>
      </c>
      <c r="C27" s="251" t="s">
        <v>90</v>
      </c>
      <c r="D27" s="251">
        <f>'Schedule No. 1A'!E27</f>
        <v>4</v>
      </c>
      <c r="E27" s="250"/>
      <c r="F27" s="250"/>
      <c r="G27" s="250"/>
      <c r="H27" s="250"/>
      <c r="I27" s="250"/>
      <c r="J27" s="8"/>
    </row>
    <row r="28" spans="1:12" x14ac:dyDescent="0.25">
      <c r="A28" s="251" t="s">
        <v>229</v>
      </c>
      <c r="B28" s="249" t="s">
        <v>218</v>
      </c>
      <c r="C28" s="251" t="s">
        <v>90</v>
      </c>
      <c r="D28" s="251">
        <f>'Schedule No. 1A'!E28</f>
        <v>4</v>
      </c>
      <c r="E28" s="250"/>
      <c r="F28" s="250"/>
      <c r="G28" s="250"/>
      <c r="H28" s="250"/>
      <c r="I28" s="250"/>
      <c r="J28" s="8"/>
    </row>
    <row r="29" spans="1:12" x14ac:dyDescent="0.25">
      <c r="A29" s="251" t="s">
        <v>511</v>
      </c>
      <c r="B29" s="249" t="s">
        <v>219</v>
      </c>
      <c r="C29" s="251" t="s">
        <v>90</v>
      </c>
      <c r="D29" s="251">
        <f>'Schedule No. 1A'!E29</f>
        <v>3</v>
      </c>
      <c r="E29" s="250"/>
      <c r="F29" s="250"/>
      <c r="G29" s="250"/>
      <c r="H29" s="250"/>
      <c r="I29" s="250"/>
      <c r="J29" s="8"/>
    </row>
    <row r="30" spans="1:12" x14ac:dyDescent="0.25">
      <c r="A30" s="251" t="s">
        <v>512</v>
      </c>
      <c r="B30" s="249" t="s">
        <v>220</v>
      </c>
      <c r="C30" s="251" t="s">
        <v>90</v>
      </c>
      <c r="D30" s="251">
        <f>'Schedule No. 1A'!E30</f>
        <v>2</v>
      </c>
      <c r="E30" s="250"/>
      <c r="F30" s="250"/>
      <c r="G30" s="250"/>
      <c r="H30" s="250"/>
      <c r="I30" s="250"/>
      <c r="J30" s="8"/>
    </row>
    <row r="31" spans="1:12" x14ac:dyDescent="0.25">
      <c r="A31" s="251" t="s">
        <v>830</v>
      </c>
      <c r="B31" s="249" t="s">
        <v>832</v>
      </c>
      <c r="C31" s="251" t="s">
        <v>90</v>
      </c>
      <c r="D31" s="251">
        <f>'Schedule No. 1A'!E31</f>
        <v>2</v>
      </c>
      <c r="E31" s="250"/>
      <c r="F31" s="250"/>
      <c r="G31" s="250"/>
      <c r="H31" s="250"/>
      <c r="I31" s="250"/>
      <c r="J31" s="8"/>
    </row>
    <row r="32" spans="1:12" ht="14.85" customHeight="1" x14ac:dyDescent="0.25">
      <c r="A32" s="254">
        <v>1.4</v>
      </c>
      <c r="B32" s="255" t="s">
        <v>221</v>
      </c>
      <c r="C32" s="255"/>
      <c r="D32" s="255"/>
      <c r="E32" s="255"/>
      <c r="F32" s="255"/>
      <c r="G32" s="255"/>
      <c r="H32" s="255"/>
      <c r="I32" s="250"/>
      <c r="J32" s="86">
        <f>SUM(D21:D31)</f>
        <v>28</v>
      </c>
    </row>
    <row r="33" spans="1:10" ht="14.85" customHeight="1" x14ac:dyDescent="0.25">
      <c r="A33" s="251" t="s">
        <v>30</v>
      </c>
      <c r="B33" s="249" t="s">
        <v>303</v>
      </c>
      <c r="C33" s="251" t="s">
        <v>90</v>
      </c>
      <c r="D33" s="256">
        <f>'Schedule No. 1A'!E33</f>
        <v>5</v>
      </c>
      <c r="E33" s="250"/>
      <c r="F33" s="250"/>
      <c r="G33" s="250"/>
      <c r="H33" s="250"/>
      <c r="I33" s="250"/>
      <c r="J33" s="8"/>
    </row>
    <row r="34" spans="1:10" x14ac:dyDescent="0.25">
      <c r="A34" s="251" t="s">
        <v>31</v>
      </c>
      <c r="B34" s="249" t="s">
        <v>222</v>
      </c>
      <c r="C34" s="251" t="s">
        <v>90</v>
      </c>
      <c r="D34" s="256">
        <f>'Schedule No. 1A'!E34</f>
        <v>2</v>
      </c>
      <c r="E34" s="250"/>
      <c r="F34" s="250"/>
      <c r="G34" s="250"/>
      <c r="H34" s="250"/>
      <c r="I34" s="250"/>
      <c r="J34" s="8"/>
    </row>
    <row r="35" spans="1:10" x14ac:dyDescent="0.25">
      <c r="A35" s="251" t="s">
        <v>32</v>
      </c>
      <c r="B35" s="249" t="s">
        <v>302</v>
      </c>
      <c r="C35" s="251" t="s">
        <v>90</v>
      </c>
      <c r="D35" s="256">
        <f>'Schedule No. 1A'!E35</f>
        <v>4</v>
      </c>
      <c r="E35" s="250"/>
      <c r="F35" s="250"/>
      <c r="G35" s="250"/>
      <c r="H35" s="250"/>
      <c r="I35" s="250"/>
      <c r="J35" s="8"/>
    </row>
    <row r="36" spans="1:10" x14ac:dyDescent="0.25">
      <c r="A36" s="251" t="s">
        <v>33</v>
      </c>
      <c r="B36" s="249" t="s">
        <v>223</v>
      </c>
      <c r="C36" s="251" t="s">
        <v>90</v>
      </c>
      <c r="D36" s="256">
        <f>'Schedule No. 1A'!E36</f>
        <v>2</v>
      </c>
      <c r="E36" s="250"/>
      <c r="F36" s="250"/>
      <c r="G36" s="250"/>
      <c r="H36" s="250"/>
      <c r="I36" s="250"/>
      <c r="J36" s="8"/>
    </row>
    <row r="37" spans="1:10" x14ac:dyDescent="0.25">
      <c r="A37" s="251" t="s">
        <v>34</v>
      </c>
      <c r="B37" s="249" t="s">
        <v>224</v>
      </c>
      <c r="C37" s="251" t="s">
        <v>90</v>
      </c>
      <c r="D37" s="256">
        <f>'Schedule No. 1A'!E37</f>
        <v>5</v>
      </c>
      <c r="E37" s="250"/>
      <c r="F37" s="250"/>
      <c r="G37" s="250"/>
      <c r="H37" s="250"/>
      <c r="I37" s="250"/>
      <c r="J37" s="8"/>
    </row>
    <row r="38" spans="1:10" x14ac:dyDescent="0.25">
      <c r="A38" s="251" t="s">
        <v>35</v>
      </c>
      <c r="B38" s="249" t="s">
        <v>225</v>
      </c>
      <c r="C38" s="251" t="s">
        <v>90</v>
      </c>
      <c r="D38" s="256">
        <f>'Schedule No. 1A'!E38</f>
        <v>11</v>
      </c>
      <c r="E38" s="250"/>
      <c r="F38" s="250"/>
      <c r="G38" s="250"/>
      <c r="H38" s="250"/>
      <c r="I38" s="250"/>
      <c r="J38" s="8"/>
    </row>
    <row r="39" spans="1:10" x14ac:dyDescent="0.25">
      <c r="A39" s="251" t="s">
        <v>231</v>
      </c>
      <c r="B39" s="249" t="s">
        <v>226</v>
      </c>
      <c r="C39" s="251" t="s">
        <v>90</v>
      </c>
      <c r="D39" s="256">
        <f>'Schedule No. 1A'!E39</f>
        <v>5</v>
      </c>
      <c r="E39" s="250"/>
      <c r="F39" s="250"/>
      <c r="G39" s="250"/>
      <c r="H39" s="250"/>
      <c r="I39" s="250"/>
      <c r="J39" s="8"/>
    </row>
    <row r="40" spans="1:10" x14ac:dyDescent="0.25">
      <c r="A40" s="251" t="s">
        <v>232</v>
      </c>
      <c r="B40" s="249" t="s">
        <v>227</v>
      </c>
      <c r="C40" s="251" t="s">
        <v>90</v>
      </c>
      <c r="D40" s="256">
        <f>'Schedule No. 1A'!E40</f>
        <v>4</v>
      </c>
      <c r="E40" s="250"/>
      <c r="F40" s="250"/>
      <c r="G40" s="250"/>
      <c r="H40" s="250"/>
      <c r="I40" s="250"/>
      <c r="J40" s="84">
        <f>SUM(D33:D40)</f>
        <v>38</v>
      </c>
    </row>
    <row r="41" spans="1:10" x14ac:dyDescent="0.25">
      <c r="A41" s="254">
        <v>1.5</v>
      </c>
      <c r="B41" s="255" t="s">
        <v>230</v>
      </c>
      <c r="C41" s="255"/>
      <c r="D41" s="257"/>
      <c r="E41" s="255"/>
      <c r="F41" s="255"/>
      <c r="G41" s="255"/>
      <c r="H41" s="255"/>
      <c r="I41" s="250"/>
      <c r="J41" s="41"/>
    </row>
    <row r="42" spans="1:10" x14ac:dyDescent="0.25">
      <c r="A42" s="251" t="s">
        <v>36</v>
      </c>
      <c r="B42" s="258" t="s">
        <v>293</v>
      </c>
      <c r="C42" s="251" t="s">
        <v>90</v>
      </c>
      <c r="D42" s="256">
        <f>'Schedule No. 1A'!E42</f>
        <v>6</v>
      </c>
      <c r="E42" s="250"/>
      <c r="F42" s="250"/>
      <c r="G42" s="250"/>
      <c r="H42" s="250"/>
      <c r="I42" s="250"/>
      <c r="J42" s="8"/>
    </row>
    <row r="43" spans="1:10" x14ac:dyDescent="0.25">
      <c r="A43" s="251" t="s">
        <v>37</v>
      </c>
      <c r="B43" s="258" t="s">
        <v>294</v>
      </c>
      <c r="C43" s="251" t="s">
        <v>90</v>
      </c>
      <c r="D43" s="256">
        <f>'Schedule No. 1A'!E43</f>
        <v>3</v>
      </c>
      <c r="E43" s="250"/>
      <c r="F43" s="250"/>
      <c r="G43" s="250"/>
      <c r="H43" s="250"/>
      <c r="I43" s="250"/>
      <c r="J43" s="8"/>
    </row>
    <row r="44" spans="1:10" x14ac:dyDescent="0.25">
      <c r="A44" s="251" t="s">
        <v>38</v>
      </c>
      <c r="B44" s="258" t="s">
        <v>295</v>
      </c>
      <c r="C44" s="251" t="s">
        <v>90</v>
      </c>
      <c r="D44" s="256">
        <f>'Schedule No. 1A'!E44</f>
        <v>8</v>
      </c>
      <c r="E44" s="250"/>
      <c r="F44" s="250"/>
      <c r="G44" s="250"/>
      <c r="H44" s="250"/>
      <c r="I44" s="250"/>
      <c r="J44" s="8"/>
    </row>
    <row r="45" spans="1:10" x14ac:dyDescent="0.25">
      <c r="A45" s="251" t="s">
        <v>304</v>
      </c>
      <c r="B45" s="258" t="s">
        <v>296</v>
      </c>
      <c r="C45" s="251" t="s">
        <v>90</v>
      </c>
      <c r="D45" s="256">
        <f>'Schedule No. 1A'!E45</f>
        <v>3</v>
      </c>
      <c r="E45" s="250"/>
      <c r="F45" s="250"/>
      <c r="G45" s="250"/>
      <c r="H45" s="250"/>
      <c r="I45" s="250"/>
      <c r="J45" s="8"/>
    </row>
    <row r="46" spans="1:10" x14ac:dyDescent="0.25">
      <c r="A46" s="251" t="s">
        <v>305</v>
      </c>
      <c r="B46" s="258" t="s">
        <v>297</v>
      </c>
      <c r="C46" s="251" t="s">
        <v>90</v>
      </c>
      <c r="D46" s="256">
        <f>'Schedule No. 1A'!E46</f>
        <v>12</v>
      </c>
      <c r="E46" s="250"/>
      <c r="F46" s="250"/>
      <c r="G46" s="250"/>
      <c r="H46" s="250"/>
      <c r="I46" s="250"/>
      <c r="J46" s="8"/>
    </row>
    <row r="47" spans="1:10" x14ac:dyDescent="0.25">
      <c r="A47" s="251" t="s">
        <v>306</v>
      </c>
      <c r="B47" s="258" t="s">
        <v>298</v>
      </c>
      <c r="C47" s="251" t="s">
        <v>90</v>
      </c>
      <c r="D47" s="256">
        <f>'Schedule No. 1A'!E47</f>
        <v>14</v>
      </c>
      <c r="E47" s="250"/>
      <c r="F47" s="250"/>
      <c r="G47" s="250"/>
      <c r="H47" s="250"/>
      <c r="I47" s="250"/>
      <c r="J47" s="8"/>
    </row>
    <row r="48" spans="1:10" x14ac:dyDescent="0.25">
      <c r="A48" s="251" t="s">
        <v>307</v>
      </c>
      <c r="B48" s="258" t="s">
        <v>299</v>
      </c>
      <c r="C48" s="251" t="s">
        <v>90</v>
      </c>
      <c r="D48" s="256">
        <f>'Schedule No. 1A'!E48</f>
        <v>8</v>
      </c>
      <c r="E48" s="250"/>
      <c r="F48" s="250"/>
      <c r="G48" s="250"/>
      <c r="H48" s="250"/>
      <c r="I48" s="250"/>
      <c r="J48" s="8"/>
    </row>
    <row r="49" spans="1:18" x14ac:dyDescent="0.25">
      <c r="A49" s="251" t="s">
        <v>308</v>
      </c>
      <c r="B49" s="258" t="s">
        <v>300</v>
      </c>
      <c r="C49" s="251" t="s">
        <v>90</v>
      </c>
      <c r="D49" s="256">
        <f>'Schedule No. 1A'!E49</f>
        <v>8</v>
      </c>
      <c r="E49" s="250"/>
      <c r="F49" s="250"/>
      <c r="G49" s="250"/>
      <c r="H49" s="250"/>
      <c r="I49" s="250"/>
      <c r="J49" s="85">
        <f>SUM(D42:D49)</f>
        <v>62</v>
      </c>
    </row>
    <row r="50" spans="1:18" x14ac:dyDescent="0.25">
      <c r="A50" s="254">
        <v>1.6</v>
      </c>
      <c r="B50" s="255" t="s">
        <v>233</v>
      </c>
      <c r="C50" s="255"/>
      <c r="D50" s="255"/>
      <c r="E50" s="255"/>
      <c r="F50" s="255"/>
      <c r="G50" s="255"/>
      <c r="H50" s="255"/>
      <c r="I50" s="250"/>
      <c r="J50" s="83"/>
    </row>
    <row r="51" spans="1:18" x14ac:dyDescent="0.25">
      <c r="A51" s="251" t="s">
        <v>360</v>
      </c>
      <c r="B51" s="258" t="s">
        <v>327</v>
      </c>
      <c r="C51" s="251" t="s">
        <v>90</v>
      </c>
      <c r="D51" s="251">
        <f>'Schedule No. 1A'!E51</f>
        <v>1</v>
      </c>
      <c r="E51" s="250"/>
      <c r="F51" s="250"/>
      <c r="G51" s="250"/>
      <c r="H51" s="250"/>
      <c r="I51" s="250"/>
      <c r="J51" s="8"/>
    </row>
    <row r="52" spans="1:18" x14ac:dyDescent="0.25">
      <c r="A52" s="251" t="s">
        <v>361</v>
      </c>
      <c r="B52" s="258" t="s">
        <v>328</v>
      </c>
      <c r="C52" s="251" t="s">
        <v>90</v>
      </c>
      <c r="D52" s="251" t="str">
        <f>'Schedule No. 1A'!E52</f>
        <v>NIL</v>
      </c>
      <c r="E52" s="250"/>
      <c r="F52" s="250"/>
      <c r="G52" s="250"/>
      <c r="H52" s="250"/>
      <c r="I52" s="250"/>
      <c r="J52" s="8"/>
    </row>
    <row r="53" spans="1:18" x14ac:dyDescent="0.25">
      <c r="A53" s="251" t="s">
        <v>362</v>
      </c>
      <c r="B53" s="258" t="s">
        <v>329</v>
      </c>
      <c r="C53" s="251" t="s">
        <v>90</v>
      </c>
      <c r="D53" s="251" t="str">
        <f>'Schedule No. 1A'!E53</f>
        <v>NIL</v>
      </c>
      <c r="E53" s="250"/>
      <c r="F53" s="250"/>
      <c r="G53" s="250"/>
      <c r="H53" s="250"/>
      <c r="I53" s="250"/>
      <c r="J53" s="8"/>
    </row>
    <row r="54" spans="1:18" x14ac:dyDescent="0.25">
      <c r="A54" s="251" t="s">
        <v>363</v>
      </c>
      <c r="B54" s="258" t="s">
        <v>330</v>
      </c>
      <c r="C54" s="251" t="s">
        <v>90</v>
      </c>
      <c r="D54" s="251">
        <f>'Schedule No. 1A'!E54</f>
        <v>1</v>
      </c>
      <c r="E54" s="250"/>
      <c r="F54" s="250"/>
      <c r="G54" s="250"/>
      <c r="H54" s="250"/>
      <c r="I54" s="250"/>
      <c r="J54" s="8"/>
    </row>
    <row r="55" spans="1:18" x14ac:dyDescent="0.25">
      <c r="A55" s="251" t="s">
        <v>580</v>
      </c>
      <c r="B55" s="258" t="s">
        <v>331</v>
      </c>
      <c r="C55" s="251" t="s">
        <v>90</v>
      </c>
      <c r="D55" s="251" t="str">
        <f>'Schedule No. 1A'!E55</f>
        <v>NIL</v>
      </c>
      <c r="E55" s="250"/>
      <c r="F55" s="250"/>
      <c r="G55" s="250"/>
      <c r="H55" s="250"/>
      <c r="I55" s="250"/>
      <c r="J55" s="8"/>
    </row>
    <row r="56" spans="1:18" x14ac:dyDescent="0.25">
      <c r="A56" s="251" t="s">
        <v>688</v>
      </c>
      <c r="B56" s="258" t="s">
        <v>234</v>
      </c>
      <c r="C56" s="251" t="s">
        <v>90</v>
      </c>
      <c r="D56" s="251">
        <f>'Schedule No. 1A'!E56</f>
        <v>1</v>
      </c>
      <c r="E56" s="250"/>
      <c r="F56" s="250"/>
      <c r="G56" s="250"/>
      <c r="H56" s="250"/>
      <c r="I56" s="250"/>
      <c r="J56" s="8"/>
    </row>
    <row r="57" spans="1:18" x14ac:dyDescent="0.25">
      <c r="A57" s="251" t="s">
        <v>689</v>
      </c>
      <c r="B57" s="258" t="s">
        <v>332</v>
      </c>
      <c r="C57" s="251" t="s">
        <v>90</v>
      </c>
      <c r="D57" s="251">
        <f>'Schedule No. 1A'!E57</f>
        <v>1</v>
      </c>
      <c r="E57" s="250"/>
      <c r="F57" s="250"/>
      <c r="G57" s="250"/>
      <c r="H57" s="250"/>
      <c r="I57" s="250"/>
      <c r="J57" s="8"/>
    </row>
    <row r="58" spans="1:18" x14ac:dyDescent="0.25">
      <c r="A58" s="251" t="s">
        <v>690</v>
      </c>
      <c r="B58" s="258" t="s">
        <v>333</v>
      </c>
      <c r="C58" s="251" t="s">
        <v>90</v>
      </c>
      <c r="D58" s="251">
        <f>'Schedule No. 1A'!E58</f>
        <v>1</v>
      </c>
      <c r="E58" s="250"/>
      <c r="F58" s="250"/>
      <c r="G58" s="250"/>
      <c r="H58" s="250"/>
      <c r="I58" s="250"/>
      <c r="J58" s="8"/>
    </row>
    <row r="59" spans="1:18" x14ac:dyDescent="0.25">
      <c r="A59" s="254">
        <v>1.7</v>
      </c>
      <c r="B59" s="255" t="s">
        <v>571</v>
      </c>
      <c r="C59" s="255"/>
      <c r="D59" s="255"/>
      <c r="E59" s="255"/>
      <c r="F59" s="255"/>
      <c r="G59" s="255"/>
      <c r="H59" s="255"/>
      <c r="I59" s="255"/>
      <c r="J59" s="188"/>
      <c r="K59" s="188"/>
      <c r="L59" s="42">
        <f>SUM(E53:E58)</f>
        <v>0</v>
      </c>
      <c r="M59" s="44"/>
      <c r="N59" t="s">
        <v>572</v>
      </c>
      <c r="O59">
        <f>SUM(L45+L77)</f>
        <v>0</v>
      </c>
      <c r="R59" s="189"/>
    </row>
    <row r="60" spans="1:18" x14ac:dyDescent="0.25">
      <c r="A60" s="251" t="s">
        <v>583</v>
      </c>
      <c r="B60" s="258" t="s">
        <v>573</v>
      </c>
      <c r="C60" s="251" t="s">
        <v>90</v>
      </c>
      <c r="D60" s="251">
        <f>'Schedule No. 1A'!E60</f>
        <v>1</v>
      </c>
      <c r="E60" s="251"/>
      <c r="F60" s="250"/>
      <c r="G60" s="250"/>
      <c r="H60" s="250"/>
      <c r="I60" s="250"/>
      <c r="J60" s="39"/>
      <c r="K60" s="39"/>
      <c r="L60" s="8"/>
      <c r="M60" s="8"/>
      <c r="N60" t="s">
        <v>574</v>
      </c>
      <c r="O60" s="40" t="e">
        <f>SUM(L52+#REF!+L59+L83+L90+L96)</f>
        <v>#REF!</v>
      </c>
      <c r="R60" s="189"/>
    </row>
    <row r="61" spans="1:18" x14ac:dyDescent="0.25">
      <c r="A61" s="251" t="s">
        <v>691</v>
      </c>
      <c r="B61" s="258" t="s">
        <v>628</v>
      </c>
      <c r="C61" s="251" t="s">
        <v>90</v>
      </c>
      <c r="D61" s="251" t="str">
        <f>'Schedule No. 1A'!E61</f>
        <v>NIL</v>
      </c>
      <c r="E61" s="251"/>
      <c r="F61" s="250"/>
      <c r="G61" s="250"/>
      <c r="H61" s="250"/>
      <c r="I61" s="250"/>
      <c r="J61" s="39"/>
    </row>
    <row r="62" spans="1:18" x14ac:dyDescent="0.25">
      <c r="A62" s="251" t="s">
        <v>692</v>
      </c>
      <c r="B62" s="258" t="s">
        <v>629</v>
      </c>
      <c r="C62" s="251" t="s">
        <v>90</v>
      </c>
      <c r="D62" s="251" t="str">
        <f>'Schedule No. 1A'!E62</f>
        <v>NIL</v>
      </c>
      <c r="E62" s="251"/>
      <c r="F62" s="250"/>
      <c r="G62" s="250"/>
      <c r="H62" s="250"/>
      <c r="I62" s="250"/>
      <c r="J62" s="39"/>
    </row>
    <row r="63" spans="1:18" x14ac:dyDescent="0.25">
      <c r="A63" s="251" t="s">
        <v>585</v>
      </c>
      <c r="B63" s="258" t="s">
        <v>630</v>
      </c>
      <c r="C63" s="251" t="s">
        <v>90</v>
      </c>
      <c r="D63" s="251" t="str">
        <f>'Schedule No. 1A'!E63</f>
        <v>NIL</v>
      </c>
      <c r="E63" s="251"/>
      <c r="F63" s="250"/>
      <c r="G63" s="250"/>
      <c r="H63" s="250"/>
      <c r="I63" s="250"/>
      <c r="J63" s="39"/>
    </row>
    <row r="64" spans="1:18" x14ac:dyDescent="0.25">
      <c r="A64" s="251" t="s">
        <v>587</v>
      </c>
      <c r="B64" s="258" t="s">
        <v>575</v>
      </c>
      <c r="C64" s="251" t="s">
        <v>90</v>
      </c>
      <c r="D64" s="251">
        <f>'Schedule No. 1A'!E64</f>
        <v>1</v>
      </c>
      <c r="E64" s="251"/>
      <c r="F64" s="250"/>
      <c r="G64" s="250"/>
      <c r="H64" s="250"/>
      <c r="I64" s="250"/>
      <c r="J64" s="39"/>
      <c r="K64" s="39"/>
      <c r="L64" s="8"/>
      <c r="M64" s="8"/>
      <c r="R64" s="189"/>
    </row>
    <row r="65" spans="1:18" x14ac:dyDescent="0.25">
      <c r="A65" s="251" t="s">
        <v>693</v>
      </c>
      <c r="B65" s="258" t="s">
        <v>576</v>
      </c>
      <c r="C65" s="251" t="s">
        <v>90</v>
      </c>
      <c r="D65" s="251">
        <f>'Schedule No. 1A'!E65</f>
        <v>1</v>
      </c>
      <c r="E65" s="251"/>
      <c r="F65" s="250"/>
      <c r="G65" s="250"/>
      <c r="H65" s="250"/>
      <c r="I65" s="250"/>
      <c r="J65" s="39"/>
      <c r="K65" s="39"/>
      <c r="L65" s="8"/>
      <c r="M65" s="8"/>
      <c r="R65" s="189"/>
    </row>
    <row r="66" spans="1:18" x14ac:dyDescent="0.25">
      <c r="A66" s="254">
        <v>1.8</v>
      </c>
      <c r="B66" s="255" t="s">
        <v>577</v>
      </c>
      <c r="C66" s="254"/>
      <c r="D66" s="254"/>
      <c r="E66" s="255"/>
      <c r="F66" s="255"/>
      <c r="G66" s="255"/>
      <c r="H66" s="255"/>
      <c r="I66" s="255"/>
      <c r="J66" s="188"/>
      <c r="K66" s="188"/>
      <c r="L66" s="191">
        <f>SUM(E60:E65)</f>
        <v>0</v>
      </c>
      <c r="M66" s="44"/>
      <c r="R66" s="189"/>
    </row>
    <row r="67" spans="1:18" x14ac:dyDescent="0.25">
      <c r="A67" s="251" t="s">
        <v>590</v>
      </c>
      <c r="B67" s="249" t="s">
        <v>578</v>
      </c>
      <c r="C67" s="314" t="s">
        <v>90</v>
      </c>
      <c r="D67" s="251">
        <f>'Schedule No. 1A'!E67</f>
        <v>1</v>
      </c>
      <c r="E67" s="251"/>
      <c r="F67" s="250"/>
      <c r="G67" s="250"/>
      <c r="H67" s="250"/>
      <c r="I67" s="250"/>
      <c r="J67" s="39"/>
      <c r="K67" s="39"/>
      <c r="L67" s="8"/>
      <c r="M67" s="8"/>
      <c r="R67" s="189"/>
    </row>
    <row r="68" spans="1:18" x14ac:dyDescent="0.25">
      <c r="A68" s="251" t="s">
        <v>694</v>
      </c>
      <c r="B68" s="249" t="s">
        <v>631</v>
      </c>
      <c r="C68" s="251" t="s">
        <v>90</v>
      </c>
      <c r="D68" s="251" t="str">
        <f>'Schedule No. 1A'!E68</f>
        <v>NIL</v>
      </c>
      <c r="E68" s="251"/>
      <c r="F68" s="250"/>
      <c r="G68" s="250"/>
      <c r="H68" s="250"/>
      <c r="I68" s="250"/>
      <c r="J68" s="39"/>
    </row>
    <row r="69" spans="1:18" x14ac:dyDescent="0.25">
      <c r="A69" s="251" t="s">
        <v>695</v>
      </c>
      <c r="B69" s="249" t="s">
        <v>632</v>
      </c>
      <c r="C69" s="251" t="s">
        <v>90</v>
      </c>
      <c r="D69" s="251" t="str">
        <f>'Schedule No. 1A'!E69</f>
        <v>NIL</v>
      </c>
      <c r="E69" s="251"/>
      <c r="F69" s="250"/>
      <c r="G69" s="250"/>
      <c r="H69" s="250"/>
      <c r="I69" s="250"/>
      <c r="J69" s="39"/>
    </row>
    <row r="70" spans="1:18" x14ac:dyDescent="0.25">
      <c r="A70" s="251" t="s">
        <v>696</v>
      </c>
      <c r="B70" s="249" t="s">
        <v>579</v>
      </c>
      <c r="C70" s="314" t="s">
        <v>90</v>
      </c>
      <c r="D70" s="251">
        <f>'Schedule No. 1A'!E70</f>
        <v>1</v>
      </c>
      <c r="E70" s="251"/>
      <c r="F70" s="250"/>
      <c r="G70" s="250"/>
      <c r="H70" s="250"/>
      <c r="I70" s="250"/>
      <c r="J70" s="39"/>
      <c r="K70" s="39"/>
      <c r="L70" s="8"/>
      <c r="M70" s="8"/>
      <c r="R70" s="189"/>
    </row>
    <row r="71" spans="1:18" x14ac:dyDescent="0.25">
      <c r="A71" s="251" t="s">
        <v>592</v>
      </c>
      <c r="B71" s="249" t="s">
        <v>581</v>
      </c>
      <c r="C71" s="314" t="s">
        <v>90</v>
      </c>
      <c r="D71" s="251">
        <f>'Schedule No. 1A'!E71</f>
        <v>1</v>
      </c>
      <c r="E71" s="251"/>
      <c r="F71" s="250"/>
      <c r="G71" s="250"/>
      <c r="H71" s="250"/>
      <c r="I71" s="250"/>
      <c r="J71" s="39"/>
      <c r="K71" s="39"/>
      <c r="L71" s="8"/>
      <c r="M71" s="8"/>
      <c r="R71" s="189"/>
    </row>
    <row r="72" spans="1:18" x14ac:dyDescent="0.25">
      <c r="A72" s="251" t="s">
        <v>594</v>
      </c>
      <c r="B72" s="249" t="s">
        <v>633</v>
      </c>
      <c r="C72" s="251" t="s">
        <v>90</v>
      </c>
      <c r="D72" s="251" t="str">
        <f>'Schedule No. 1A'!E72</f>
        <v>NIL</v>
      </c>
      <c r="E72" s="251"/>
      <c r="F72" s="250"/>
      <c r="G72" s="250"/>
      <c r="H72" s="250"/>
      <c r="I72" s="250"/>
      <c r="J72" s="39"/>
    </row>
    <row r="73" spans="1:18" x14ac:dyDescent="0.25">
      <c r="A73" s="251" t="s">
        <v>697</v>
      </c>
      <c r="B73" s="249" t="s">
        <v>634</v>
      </c>
      <c r="C73" s="251" t="s">
        <v>90</v>
      </c>
      <c r="D73" s="251" t="str">
        <f>'Schedule No. 1A'!E73</f>
        <v>NIL</v>
      </c>
      <c r="E73" s="251"/>
      <c r="F73" s="250"/>
      <c r="G73" s="250"/>
      <c r="H73" s="250"/>
      <c r="I73" s="250"/>
      <c r="J73" s="39"/>
    </row>
    <row r="74" spans="1:18" x14ac:dyDescent="0.25">
      <c r="A74" s="251" t="s">
        <v>698</v>
      </c>
      <c r="B74" s="249" t="s">
        <v>635</v>
      </c>
      <c r="C74" s="251" t="s">
        <v>90</v>
      </c>
      <c r="D74" s="251" t="str">
        <f>'Schedule No. 1A'!E74</f>
        <v>NIL</v>
      </c>
      <c r="E74" s="251"/>
      <c r="F74" s="250"/>
      <c r="G74" s="250"/>
      <c r="H74" s="250"/>
      <c r="I74" s="250"/>
      <c r="J74" s="39"/>
    </row>
    <row r="75" spans="1:18" x14ac:dyDescent="0.25">
      <c r="A75" s="251" t="s">
        <v>699</v>
      </c>
      <c r="B75" s="249" t="s">
        <v>637</v>
      </c>
      <c r="C75" s="251" t="s">
        <v>90</v>
      </c>
      <c r="D75" s="251" t="str">
        <f>'Schedule No. 1A'!E75</f>
        <v>NIL</v>
      </c>
      <c r="E75" s="251"/>
      <c r="F75" s="250"/>
      <c r="G75" s="250"/>
      <c r="H75" s="250"/>
      <c r="I75" s="250"/>
      <c r="J75" s="39"/>
    </row>
    <row r="76" spans="1:18" x14ac:dyDescent="0.25">
      <c r="A76" s="251" t="s">
        <v>700</v>
      </c>
      <c r="B76" s="249" t="s">
        <v>639</v>
      </c>
      <c r="C76" s="251" t="s">
        <v>90</v>
      </c>
      <c r="D76" s="251" t="str">
        <f>'Schedule No. 1A'!E76</f>
        <v>NIL</v>
      </c>
      <c r="E76" s="251"/>
      <c r="F76" s="250"/>
      <c r="G76" s="250"/>
      <c r="H76" s="250"/>
      <c r="I76" s="250"/>
      <c r="J76" s="39"/>
      <c r="K76">
        <f>SUM(D67:D76)</f>
        <v>3</v>
      </c>
    </row>
    <row r="77" spans="1:18" x14ac:dyDescent="0.25">
      <c r="A77" s="254">
        <v>1.9</v>
      </c>
      <c r="B77" s="252" t="s">
        <v>582</v>
      </c>
      <c r="C77" s="314"/>
      <c r="D77" s="251" t="s">
        <v>326</v>
      </c>
      <c r="E77" s="251"/>
      <c r="F77" s="250"/>
      <c r="G77" s="250"/>
      <c r="H77" s="250"/>
      <c r="I77" s="250"/>
      <c r="J77" s="39"/>
      <c r="K77" s="39"/>
      <c r="L77" s="8">
        <f>SUM(E67:E71)</f>
        <v>0</v>
      </c>
      <c r="M77" s="8"/>
      <c r="R77" s="189"/>
    </row>
    <row r="78" spans="1:18" x14ac:dyDescent="0.25">
      <c r="A78" s="251" t="s">
        <v>597</v>
      </c>
      <c r="B78" s="249" t="s">
        <v>584</v>
      </c>
      <c r="C78" s="314" t="s">
        <v>90</v>
      </c>
      <c r="D78" s="251">
        <f>'Schedule No. 1A'!E78</f>
        <v>1</v>
      </c>
      <c r="E78" s="251"/>
      <c r="F78" s="250"/>
      <c r="G78" s="250"/>
      <c r="H78" s="250"/>
      <c r="I78" s="250"/>
      <c r="J78" s="39"/>
      <c r="K78" s="39"/>
      <c r="L78" s="8"/>
      <c r="M78" s="8"/>
      <c r="R78" s="189"/>
    </row>
    <row r="79" spans="1:18" x14ac:dyDescent="0.25">
      <c r="A79" s="251" t="s">
        <v>701</v>
      </c>
      <c r="B79" s="249" t="s">
        <v>641</v>
      </c>
      <c r="C79" s="251" t="s">
        <v>90</v>
      </c>
      <c r="D79" s="251" t="str">
        <f>'Schedule No. 1A'!E79</f>
        <v>NIL</v>
      </c>
      <c r="E79" s="251"/>
      <c r="F79" s="250"/>
      <c r="G79" s="250"/>
      <c r="H79" s="250"/>
      <c r="I79" s="250"/>
      <c r="J79" s="39"/>
    </row>
    <row r="80" spans="1:18" x14ac:dyDescent="0.25">
      <c r="A80" s="251" t="s">
        <v>702</v>
      </c>
      <c r="B80" s="249" t="s">
        <v>643</v>
      </c>
      <c r="C80" s="251" t="s">
        <v>90</v>
      </c>
      <c r="D80" s="251" t="str">
        <f>'Schedule No. 1A'!E80</f>
        <v>NIL</v>
      </c>
      <c r="E80" s="251"/>
      <c r="F80" s="250"/>
      <c r="G80" s="250"/>
      <c r="H80" s="250"/>
      <c r="I80" s="250"/>
      <c r="J80" s="39"/>
    </row>
    <row r="81" spans="1:18" x14ac:dyDescent="0.25">
      <c r="A81" s="251" t="s">
        <v>703</v>
      </c>
      <c r="B81" s="249" t="s">
        <v>586</v>
      </c>
      <c r="C81" s="314" t="s">
        <v>90</v>
      </c>
      <c r="D81" s="251">
        <f>'Schedule No. 1A'!E81</f>
        <v>1</v>
      </c>
      <c r="E81" s="251"/>
      <c r="F81" s="250"/>
      <c r="G81" s="250"/>
      <c r="H81" s="250"/>
      <c r="I81" s="250"/>
      <c r="J81" s="39"/>
      <c r="K81" s="39"/>
      <c r="L81" s="8"/>
      <c r="M81" s="8"/>
      <c r="R81" s="189"/>
    </row>
    <row r="82" spans="1:18" x14ac:dyDescent="0.25">
      <c r="A82" s="251" t="s">
        <v>599</v>
      </c>
      <c r="B82" s="249" t="s">
        <v>588</v>
      </c>
      <c r="C82" s="314" t="s">
        <v>90</v>
      </c>
      <c r="D82" s="251">
        <f>'Schedule No. 1A'!E82</f>
        <v>1</v>
      </c>
      <c r="E82" s="251"/>
      <c r="F82" s="250"/>
      <c r="G82" s="250"/>
      <c r="H82" s="250"/>
      <c r="I82" s="250"/>
      <c r="J82" s="39"/>
      <c r="K82" s="39"/>
      <c r="L82" s="8"/>
      <c r="M82" s="8"/>
      <c r="R82" s="189"/>
    </row>
    <row r="83" spans="1:18" x14ac:dyDescent="0.25">
      <c r="A83" s="261" t="s">
        <v>704</v>
      </c>
      <c r="B83" s="255" t="s">
        <v>589</v>
      </c>
      <c r="C83" s="254"/>
      <c r="D83" s="254"/>
      <c r="E83" s="255"/>
      <c r="F83" s="255"/>
      <c r="G83" s="255"/>
      <c r="H83" s="255"/>
      <c r="I83" s="255"/>
      <c r="J83" s="188"/>
      <c r="K83" s="188"/>
      <c r="L83" s="191">
        <f>SUM(E78:E82)</f>
        <v>0</v>
      </c>
      <c r="M83" s="44"/>
      <c r="R83" s="189"/>
    </row>
    <row r="84" spans="1:18" x14ac:dyDescent="0.25">
      <c r="A84" s="251" t="s">
        <v>705</v>
      </c>
      <c r="B84" s="249" t="s">
        <v>591</v>
      </c>
      <c r="C84" s="314" t="s">
        <v>90</v>
      </c>
      <c r="D84" s="251">
        <f>'Schedule No. 1A'!E84</f>
        <v>1</v>
      </c>
      <c r="E84" s="251"/>
      <c r="F84" s="250"/>
      <c r="G84" s="250"/>
      <c r="H84" s="250"/>
      <c r="I84" s="250"/>
      <c r="J84" s="39"/>
      <c r="K84" s="39"/>
      <c r="L84" s="8"/>
      <c r="M84" s="8"/>
      <c r="R84" s="189"/>
    </row>
    <row r="85" spans="1:18" x14ac:dyDescent="0.25">
      <c r="A85" s="251" t="s">
        <v>706</v>
      </c>
      <c r="B85" s="258" t="s">
        <v>645</v>
      </c>
      <c r="C85" s="251" t="s">
        <v>90</v>
      </c>
      <c r="D85" s="251" t="str">
        <f>'Schedule No. 1A'!E85</f>
        <v>NIL</v>
      </c>
      <c r="E85" s="251"/>
      <c r="F85" s="250"/>
      <c r="G85" s="250"/>
      <c r="H85" s="250"/>
      <c r="I85" s="250"/>
      <c r="J85" s="39"/>
    </row>
    <row r="86" spans="1:18" x14ac:dyDescent="0.25">
      <c r="A86" s="251" t="s">
        <v>707</v>
      </c>
      <c r="B86" s="258" t="s">
        <v>647</v>
      </c>
      <c r="C86" s="251" t="s">
        <v>90</v>
      </c>
      <c r="D86" s="251" t="str">
        <f>'Schedule No. 1A'!E86</f>
        <v>NIL</v>
      </c>
      <c r="E86" s="251"/>
      <c r="F86" s="250"/>
      <c r="G86" s="250"/>
      <c r="H86" s="250"/>
      <c r="I86" s="250"/>
      <c r="J86" s="39"/>
    </row>
    <row r="87" spans="1:18" x14ac:dyDescent="0.25">
      <c r="A87" s="251" t="s">
        <v>708</v>
      </c>
      <c r="B87" s="258" t="s">
        <v>654</v>
      </c>
      <c r="C87" s="251" t="s">
        <v>90</v>
      </c>
      <c r="D87" s="251" t="str">
        <f>'Schedule No. 1A'!E87</f>
        <v>NIL</v>
      </c>
      <c r="E87" s="251"/>
      <c r="F87" s="250"/>
      <c r="G87" s="250"/>
      <c r="H87" s="250"/>
      <c r="I87" s="250"/>
      <c r="J87" s="39"/>
      <c r="K87" s="39"/>
      <c r="L87" s="8"/>
      <c r="M87" s="8"/>
      <c r="R87" s="189"/>
    </row>
    <row r="88" spans="1:18" x14ac:dyDescent="0.25">
      <c r="A88" s="251" t="s">
        <v>709</v>
      </c>
      <c r="B88" s="258" t="s">
        <v>593</v>
      </c>
      <c r="C88" s="314" t="s">
        <v>90</v>
      </c>
      <c r="D88" s="251">
        <f>'Schedule No. 1A'!E88</f>
        <v>1</v>
      </c>
      <c r="E88" s="251"/>
      <c r="F88" s="250"/>
      <c r="G88" s="250"/>
      <c r="H88" s="250"/>
      <c r="I88" s="250"/>
      <c r="J88" s="39"/>
      <c r="K88" s="39"/>
      <c r="L88" s="8"/>
      <c r="M88" s="8"/>
      <c r="R88" s="189"/>
    </row>
    <row r="89" spans="1:18" x14ac:dyDescent="0.25">
      <c r="A89" s="251" t="s">
        <v>710</v>
      </c>
      <c r="B89" s="258" t="s">
        <v>595</v>
      </c>
      <c r="C89" s="314" t="s">
        <v>90</v>
      </c>
      <c r="D89" s="251">
        <f>'Schedule No. 1A'!E89</f>
        <v>1</v>
      </c>
      <c r="E89" s="251"/>
      <c r="F89" s="250"/>
      <c r="G89" s="250"/>
      <c r="H89" s="250"/>
      <c r="I89" s="250"/>
      <c r="J89" s="39"/>
      <c r="K89" s="39"/>
      <c r="L89" s="8"/>
      <c r="M89" s="8"/>
      <c r="R89" s="189"/>
    </row>
    <row r="90" spans="1:18" x14ac:dyDescent="0.25">
      <c r="A90" s="261" t="s">
        <v>711</v>
      </c>
      <c r="B90" s="255" t="s">
        <v>596</v>
      </c>
      <c r="C90" s="254"/>
      <c r="D90" s="254"/>
      <c r="E90" s="255"/>
      <c r="F90" s="255"/>
      <c r="G90" s="255"/>
      <c r="H90" s="255"/>
      <c r="I90" s="255"/>
      <c r="J90" s="188"/>
      <c r="K90" s="188"/>
      <c r="L90" s="191">
        <f>SUM(E84:E89)</f>
        <v>0</v>
      </c>
      <c r="M90" s="44"/>
      <c r="R90" s="189"/>
    </row>
    <row r="91" spans="1:18" x14ac:dyDescent="0.25">
      <c r="A91" s="251" t="s">
        <v>712</v>
      </c>
      <c r="B91" s="249" t="s">
        <v>598</v>
      </c>
      <c r="C91" s="254" t="s">
        <v>90</v>
      </c>
      <c r="D91" s="251">
        <f>'Schedule No. 1A'!E91</f>
        <v>1</v>
      </c>
      <c r="E91" s="251"/>
      <c r="F91" s="255"/>
      <c r="G91" s="255"/>
      <c r="H91" s="255"/>
      <c r="I91" s="255"/>
      <c r="J91" s="188"/>
      <c r="K91" s="188"/>
      <c r="L91" s="191"/>
      <c r="M91" s="44"/>
      <c r="R91" s="189"/>
    </row>
    <row r="92" spans="1:18" x14ac:dyDescent="0.25">
      <c r="A92" s="251" t="s">
        <v>713</v>
      </c>
      <c r="B92" s="258" t="s">
        <v>649</v>
      </c>
      <c r="C92" s="251" t="s">
        <v>90</v>
      </c>
      <c r="D92" s="251" t="str">
        <f>'Schedule No. 1A'!E92</f>
        <v>NIL</v>
      </c>
      <c r="E92" s="251"/>
      <c r="F92" s="250"/>
      <c r="G92" s="250"/>
      <c r="H92" s="250"/>
      <c r="I92" s="250"/>
      <c r="J92" s="39"/>
    </row>
    <row r="93" spans="1:18" x14ac:dyDescent="0.25">
      <c r="A93" s="251" t="s">
        <v>714</v>
      </c>
      <c r="B93" s="258" t="s">
        <v>651</v>
      </c>
      <c r="C93" s="251" t="s">
        <v>90</v>
      </c>
      <c r="D93" s="251" t="str">
        <f>'Schedule No. 1A'!E93</f>
        <v>NIL</v>
      </c>
      <c r="E93" s="251"/>
      <c r="F93" s="250"/>
      <c r="G93" s="250"/>
      <c r="H93" s="250"/>
      <c r="I93" s="250"/>
      <c r="J93" s="39"/>
    </row>
    <row r="94" spans="1:18" x14ac:dyDescent="0.25">
      <c r="A94" s="251" t="s">
        <v>715</v>
      </c>
      <c r="B94" s="258" t="s">
        <v>653</v>
      </c>
      <c r="C94" s="251" t="s">
        <v>90</v>
      </c>
      <c r="D94" s="251" t="str">
        <f>'Schedule No. 1A'!E94</f>
        <v>NIL</v>
      </c>
      <c r="E94" s="251"/>
      <c r="F94" s="250"/>
      <c r="G94" s="250"/>
      <c r="H94" s="250"/>
      <c r="I94" s="250"/>
      <c r="J94" s="39"/>
    </row>
    <row r="95" spans="1:18" x14ac:dyDescent="0.25">
      <c r="A95" s="251" t="s">
        <v>716</v>
      </c>
      <c r="B95" s="258" t="s">
        <v>600</v>
      </c>
      <c r="C95" s="314" t="s">
        <v>90</v>
      </c>
      <c r="D95" s="251">
        <f>'Schedule No. 1A'!E95</f>
        <v>1</v>
      </c>
      <c r="E95" s="251"/>
      <c r="F95" s="250"/>
      <c r="G95" s="250"/>
      <c r="H95" s="250"/>
      <c r="I95" s="250"/>
      <c r="J95" s="39"/>
      <c r="K95" s="39"/>
      <c r="L95" s="8"/>
      <c r="M95" s="8"/>
      <c r="R95" s="189"/>
    </row>
    <row r="96" spans="1:18" x14ac:dyDescent="0.25">
      <c r="A96" s="251" t="s">
        <v>717</v>
      </c>
      <c r="B96" s="258" t="s">
        <v>601</v>
      </c>
      <c r="C96" s="264" t="s">
        <v>90</v>
      </c>
      <c r="D96" s="251">
        <f>'Schedule No. 1A'!E96</f>
        <v>1</v>
      </c>
      <c r="E96" s="251"/>
      <c r="F96" s="250"/>
      <c r="G96" s="250"/>
      <c r="H96" s="250"/>
      <c r="I96" s="250"/>
      <c r="J96" s="39"/>
      <c r="K96" s="39"/>
      <c r="L96" s="8">
        <f>SUM(E91:E96)</f>
        <v>0</v>
      </c>
      <c r="M96" s="8"/>
      <c r="R96" s="189"/>
    </row>
    <row r="97" spans="1:16" x14ac:dyDescent="0.25">
      <c r="A97" s="261" t="s">
        <v>729</v>
      </c>
      <c r="B97" s="255" t="s">
        <v>933</v>
      </c>
      <c r="C97" s="255"/>
      <c r="D97" s="255"/>
      <c r="E97" s="255"/>
      <c r="F97" s="255"/>
      <c r="G97" s="255"/>
      <c r="H97" s="255"/>
      <c r="I97" s="255"/>
      <c r="J97" s="191">
        <f>SUM(D98:D99)</f>
        <v>2</v>
      </c>
      <c r="K97" s="44"/>
      <c r="P97" s="189"/>
    </row>
    <row r="98" spans="1:16" ht="15" customHeight="1" x14ac:dyDescent="0.25">
      <c r="A98" s="380" t="s">
        <v>730</v>
      </c>
      <c r="B98" s="249" t="s">
        <v>934</v>
      </c>
      <c r="C98" s="380" t="s">
        <v>90</v>
      </c>
      <c r="D98" s="380">
        <v>1</v>
      </c>
      <c r="F98" s="255"/>
      <c r="G98" s="255"/>
      <c r="H98" s="255"/>
      <c r="I98" s="255"/>
      <c r="J98" s="191"/>
      <c r="K98" s="44"/>
      <c r="P98" s="189"/>
    </row>
    <row r="99" spans="1:16" x14ac:dyDescent="0.25">
      <c r="A99" s="380" t="s">
        <v>872</v>
      </c>
      <c r="B99" s="258" t="s">
        <v>935</v>
      </c>
      <c r="C99" s="380" t="s">
        <v>90</v>
      </c>
      <c r="D99" s="380">
        <v>1</v>
      </c>
      <c r="F99" s="250"/>
      <c r="G99" s="250"/>
      <c r="H99" s="250"/>
      <c r="I99" s="262"/>
    </row>
    <row r="100" spans="1:16" x14ac:dyDescent="0.25">
      <c r="A100" s="254"/>
      <c r="B100" s="263" t="s">
        <v>364</v>
      </c>
      <c r="C100" s="264"/>
      <c r="D100" s="251"/>
      <c r="E100" s="250"/>
      <c r="F100" s="250"/>
      <c r="G100" s="250"/>
      <c r="H100" s="250"/>
      <c r="I100" s="250"/>
      <c r="J100" s="86">
        <f>SUM(D51:D58)</f>
        <v>5</v>
      </c>
    </row>
    <row r="101" spans="1:16" x14ac:dyDescent="0.25">
      <c r="A101" s="261" t="s">
        <v>731</v>
      </c>
      <c r="B101" s="265" t="s">
        <v>365</v>
      </c>
      <c r="C101" s="251"/>
      <c r="D101" s="251"/>
      <c r="E101" s="250"/>
      <c r="F101" s="250"/>
      <c r="G101" s="250"/>
      <c r="H101" s="250"/>
      <c r="I101" s="250"/>
      <c r="J101" s="8"/>
    </row>
    <row r="102" spans="1:16" x14ac:dyDescent="0.25">
      <c r="A102" s="380" t="s">
        <v>732</v>
      </c>
      <c r="B102" s="258" t="s">
        <v>366</v>
      </c>
      <c r="C102" s="251" t="s">
        <v>90</v>
      </c>
      <c r="D102" s="251">
        <f>'Schedule No. 1A'!E102</f>
        <v>2</v>
      </c>
      <c r="E102" s="250"/>
      <c r="F102" s="250"/>
      <c r="G102" s="250"/>
      <c r="H102" s="250"/>
      <c r="I102" s="250"/>
      <c r="J102" s="8"/>
    </row>
    <row r="103" spans="1:16" x14ac:dyDescent="0.25">
      <c r="A103" s="380" t="s">
        <v>930</v>
      </c>
      <c r="B103" s="258" t="s">
        <v>854</v>
      </c>
      <c r="C103" s="251" t="s">
        <v>90</v>
      </c>
      <c r="D103" s="251">
        <v>1</v>
      </c>
      <c r="E103" s="260"/>
      <c r="F103" s="251"/>
      <c r="G103" s="250"/>
      <c r="H103" s="250"/>
      <c r="I103" s="250"/>
      <c r="J103" s="8"/>
    </row>
    <row r="104" spans="1:16" x14ac:dyDescent="0.25">
      <c r="A104" s="261" t="s">
        <v>733</v>
      </c>
      <c r="B104" s="265" t="s">
        <v>367</v>
      </c>
      <c r="C104" s="251"/>
      <c r="D104" s="251"/>
      <c r="E104" s="250"/>
      <c r="F104" s="250"/>
      <c r="G104" s="250"/>
      <c r="H104" s="250"/>
      <c r="I104" s="250"/>
      <c r="J104" s="8"/>
    </row>
    <row r="105" spans="1:16" x14ac:dyDescent="0.25">
      <c r="A105" s="380" t="s">
        <v>931</v>
      </c>
      <c r="B105" s="258" t="s">
        <v>368</v>
      </c>
      <c r="C105" s="251" t="s">
        <v>90</v>
      </c>
      <c r="D105" s="251">
        <f>'Schedule No. 1A'!E105</f>
        <v>3</v>
      </c>
      <c r="E105" s="250"/>
      <c r="F105" s="250"/>
      <c r="G105" s="250"/>
      <c r="H105" s="250"/>
      <c r="I105" s="250"/>
      <c r="J105" s="86">
        <f>SUM(D102:D105)</f>
        <v>6</v>
      </c>
    </row>
    <row r="106" spans="1:16" ht="24" customHeight="1" x14ac:dyDescent="0.25">
      <c r="A106" s="261" t="s">
        <v>914</v>
      </c>
      <c r="B106" s="259" t="s">
        <v>309</v>
      </c>
      <c r="C106" s="251" t="s">
        <v>39</v>
      </c>
      <c r="D106" s="251">
        <f>'Schedule No. 1A'!E106</f>
        <v>3</v>
      </c>
      <c r="E106" s="250"/>
      <c r="F106" s="250"/>
      <c r="G106" s="250"/>
      <c r="H106" s="250"/>
      <c r="I106" s="250"/>
      <c r="J106" s="8"/>
    </row>
    <row r="107" spans="1:16" ht="24" x14ac:dyDescent="0.25">
      <c r="A107" s="261" t="s">
        <v>932</v>
      </c>
      <c r="B107" s="259" t="s">
        <v>915</v>
      </c>
      <c r="C107" s="370" t="s">
        <v>39</v>
      </c>
      <c r="D107" s="370">
        <v>4</v>
      </c>
      <c r="F107" s="370"/>
      <c r="G107" s="250"/>
      <c r="H107" s="250"/>
      <c r="I107" s="250"/>
      <c r="J107" s="8"/>
    </row>
    <row r="108" spans="1:16" x14ac:dyDescent="0.25">
      <c r="A108" s="379">
        <v>1.17</v>
      </c>
      <c r="B108" s="258" t="s">
        <v>902</v>
      </c>
      <c r="C108" s="251"/>
      <c r="D108" s="251"/>
      <c r="E108" s="250"/>
      <c r="F108" s="250"/>
      <c r="G108" s="250"/>
      <c r="H108" s="250"/>
      <c r="I108" s="250"/>
      <c r="J108" s="8"/>
    </row>
    <row r="109" spans="1:16" x14ac:dyDescent="0.25">
      <c r="A109" s="266" t="s">
        <v>95</v>
      </c>
      <c r="B109" s="258" t="s">
        <v>249</v>
      </c>
      <c r="C109" s="251" t="s">
        <v>251</v>
      </c>
      <c r="D109" s="251">
        <f>'Schedule No. 1A'!E109</f>
        <v>30</v>
      </c>
      <c r="E109" s="250"/>
      <c r="F109" s="250"/>
      <c r="G109" s="250"/>
      <c r="H109" s="250"/>
      <c r="I109" s="250"/>
      <c r="J109" s="8"/>
    </row>
    <row r="110" spans="1:16" x14ac:dyDescent="0.25">
      <c r="A110" s="266" t="s">
        <v>97</v>
      </c>
      <c r="B110" s="258" t="s">
        <v>250</v>
      </c>
      <c r="C110" s="251" t="s">
        <v>251</v>
      </c>
      <c r="D110" s="251">
        <f>'Schedule No. 1A'!E110</f>
        <v>30</v>
      </c>
      <c r="E110" s="250"/>
      <c r="F110" s="250"/>
      <c r="G110" s="250"/>
      <c r="H110" s="250"/>
      <c r="I110" s="250"/>
      <c r="J110" s="8"/>
    </row>
    <row r="111" spans="1:16" ht="23.1" customHeight="1" x14ac:dyDescent="0.25">
      <c r="A111" s="254">
        <v>2</v>
      </c>
      <c r="B111" s="489" t="s">
        <v>40</v>
      </c>
      <c r="C111" s="489"/>
      <c r="D111" s="255"/>
      <c r="E111" s="255"/>
      <c r="F111" s="255"/>
      <c r="G111" s="255"/>
      <c r="H111" s="255"/>
      <c r="I111" s="255"/>
      <c r="J111" s="45"/>
    </row>
    <row r="112" spans="1:16" ht="23.1" customHeight="1" x14ac:dyDescent="0.25">
      <c r="A112" s="254">
        <v>2.1</v>
      </c>
      <c r="B112" s="254" t="s">
        <v>202</v>
      </c>
      <c r="C112" s="254"/>
      <c r="D112" s="255"/>
      <c r="E112" s="255"/>
      <c r="F112" s="255"/>
      <c r="G112" s="255"/>
      <c r="H112" s="255"/>
      <c r="I112" s="255"/>
      <c r="J112" s="45"/>
    </row>
    <row r="113" spans="1:10" ht="25.5" x14ac:dyDescent="0.25">
      <c r="A113" s="251" t="s">
        <v>65</v>
      </c>
      <c r="B113" s="258" t="s">
        <v>422</v>
      </c>
      <c r="C113" s="251" t="s">
        <v>554</v>
      </c>
      <c r="D113" s="251">
        <f>'Schedule No. 1A'!E113</f>
        <v>109</v>
      </c>
      <c r="E113" s="250"/>
      <c r="F113" s="250"/>
      <c r="G113" s="250"/>
      <c r="H113" s="250"/>
      <c r="I113" s="250"/>
      <c r="J113" s="8"/>
    </row>
    <row r="114" spans="1:10" ht="35.85" customHeight="1" x14ac:dyDescent="0.25">
      <c r="A114" s="251" t="s">
        <v>66</v>
      </c>
      <c r="B114" s="258" t="s">
        <v>625</v>
      </c>
      <c r="C114" s="251" t="s">
        <v>554</v>
      </c>
      <c r="D114" s="251">
        <f>'Schedule No. 1A'!E114</f>
        <v>109</v>
      </c>
      <c r="E114" s="250"/>
      <c r="F114" s="250"/>
      <c r="G114" s="250"/>
      <c r="H114" s="250"/>
      <c r="I114" s="250"/>
      <c r="J114" s="8"/>
    </row>
    <row r="115" spans="1:10" x14ac:dyDescent="0.25">
      <c r="A115" s="254">
        <v>2.2000000000000002</v>
      </c>
      <c r="B115" s="254" t="s">
        <v>369</v>
      </c>
      <c r="C115" s="251"/>
      <c r="D115" s="251"/>
      <c r="E115" s="250"/>
      <c r="F115" s="250"/>
      <c r="G115" s="250"/>
      <c r="H115" s="250"/>
      <c r="I115" s="250"/>
      <c r="J115" s="8"/>
    </row>
    <row r="116" spans="1:10" ht="25.5" x14ac:dyDescent="0.25">
      <c r="A116" s="251" t="s">
        <v>110</v>
      </c>
      <c r="B116" s="258" t="s">
        <v>564</v>
      </c>
      <c r="C116" s="251" t="s">
        <v>554</v>
      </c>
      <c r="D116" s="251">
        <f>'Schedule No. 1A'!E116</f>
        <v>0.49</v>
      </c>
      <c r="E116" s="250"/>
      <c r="F116" s="250"/>
      <c r="G116" s="250"/>
      <c r="H116" s="250"/>
      <c r="I116" s="250"/>
      <c r="J116" s="8"/>
    </row>
    <row r="117" spans="1:10" ht="36" x14ac:dyDescent="0.25">
      <c r="A117" s="251" t="s">
        <v>111</v>
      </c>
      <c r="B117" s="258" t="s">
        <v>627</v>
      </c>
      <c r="C117" s="251" t="s">
        <v>554</v>
      </c>
      <c r="D117" s="251">
        <f>'Schedule No. 1A'!E117</f>
        <v>0.49</v>
      </c>
      <c r="E117" s="250"/>
      <c r="F117" s="250"/>
      <c r="G117" s="250"/>
      <c r="H117" s="250"/>
      <c r="I117" s="250"/>
      <c r="J117" s="8"/>
    </row>
    <row r="118" spans="1:10" ht="18" customHeight="1" x14ac:dyDescent="0.25">
      <c r="A118" s="254">
        <v>3</v>
      </c>
      <c r="B118" s="412" t="s">
        <v>342</v>
      </c>
      <c r="C118" s="413"/>
      <c r="D118" s="413"/>
      <c r="E118" s="413"/>
      <c r="F118" s="414"/>
      <c r="G118" s="269"/>
      <c r="H118" s="269"/>
      <c r="I118" s="255"/>
      <c r="J118" s="45"/>
    </row>
    <row r="119" spans="1:10" ht="18" customHeight="1" x14ac:dyDescent="0.25">
      <c r="A119" s="254">
        <v>3.1</v>
      </c>
      <c r="B119" s="267" t="s">
        <v>376</v>
      </c>
      <c r="C119" s="268"/>
      <c r="D119" s="268"/>
      <c r="E119" s="268"/>
      <c r="F119" s="269"/>
      <c r="G119" s="269"/>
      <c r="H119" s="269"/>
      <c r="I119" s="255"/>
      <c r="J119" s="45"/>
    </row>
    <row r="120" spans="1:10" ht="24" x14ac:dyDescent="0.25">
      <c r="A120" s="421" t="s">
        <v>85</v>
      </c>
      <c r="B120" s="258" t="s">
        <v>903</v>
      </c>
      <c r="C120" s="251" t="s">
        <v>41</v>
      </c>
      <c r="D120" s="270">
        <f>'Schedule No. 1A'!E120</f>
        <v>1086</v>
      </c>
      <c r="E120" s="250"/>
      <c r="F120" s="250"/>
      <c r="G120" s="250"/>
      <c r="H120" s="250"/>
      <c r="I120" s="250"/>
      <c r="J120" s="8"/>
    </row>
    <row r="121" spans="1:10" x14ac:dyDescent="0.25">
      <c r="A121" s="422"/>
      <c r="B121" s="258" t="s">
        <v>238</v>
      </c>
      <c r="C121" s="251" t="s">
        <v>41</v>
      </c>
      <c r="D121" s="270">
        <f>'Schedule No. 1A'!E121</f>
        <v>1086</v>
      </c>
      <c r="E121" s="250"/>
      <c r="F121" s="250"/>
      <c r="G121" s="250"/>
      <c r="H121" s="250"/>
      <c r="I121" s="250"/>
      <c r="J121" s="8"/>
    </row>
    <row r="122" spans="1:10" ht="24" x14ac:dyDescent="0.25">
      <c r="A122" s="421" t="s">
        <v>84</v>
      </c>
      <c r="B122" s="258" t="s">
        <v>904</v>
      </c>
      <c r="C122" s="251" t="s">
        <v>41</v>
      </c>
      <c r="D122" s="270">
        <f>'Schedule No. 1A'!E122</f>
        <v>222</v>
      </c>
      <c r="E122" s="250"/>
      <c r="F122" s="250"/>
      <c r="G122" s="250"/>
      <c r="H122" s="250"/>
      <c r="I122" s="250"/>
      <c r="J122" s="8"/>
    </row>
    <row r="123" spans="1:10" ht="24" x14ac:dyDescent="0.25">
      <c r="A123" s="422"/>
      <c r="B123" s="258" t="s">
        <v>240</v>
      </c>
      <c r="C123" s="251" t="s">
        <v>41</v>
      </c>
      <c r="D123" s="270">
        <f>'Schedule No. 1A'!E123</f>
        <v>222</v>
      </c>
      <c r="E123" s="250"/>
      <c r="F123" s="250"/>
      <c r="G123" s="250"/>
      <c r="H123" s="250"/>
      <c r="I123" s="250"/>
      <c r="J123" s="8"/>
    </row>
    <row r="124" spans="1:10" ht="24" x14ac:dyDescent="0.25">
      <c r="A124" s="421" t="s">
        <v>86</v>
      </c>
      <c r="B124" s="258" t="s">
        <v>905</v>
      </c>
      <c r="C124" s="251" t="s">
        <v>41</v>
      </c>
      <c r="D124" s="270">
        <f>'Schedule No. 1A'!E124</f>
        <v>1332</v>
      </c>
      <c r="E124" s="250"/>
      <c r="F124" s="250"/>
      <c r="G124" s="250"/>
      <c r="H124" s="250"/>
      <c r="I124" s="250"/>
      <c r="J124" s="8"/>
    </row>
    <row r="125" spans="1:10" x14ac:dyDescent="0.25">
      <c r="A125" s="422"/>
      <c r="B125" s="258" t="s">
        <v>880</v>
      </c>
      <c r="C125" s="251" t="s">
        <v>41</v>
      </c>
      <c r="D125" s="270">
        <f>'Schedule No. 1A'!E125</f>
        <v>1332</v>
      </c>
      <c r="E125" s="250"/>
      <c r="F125" s="250"/>
      <c r="G125" s="250"/>
      <c r="H125" s="250"/>
      <c r="I125" s="250"/>
      <c r="J125" s="8"/>
    </row>
    <row r="126" spans="1:10" ht="24" x14ac:dyDescent="0.25">
      <c r="A126" s="421" t="s">
        <v>87</v>
      </c>
      <c r="B126" s="258" t="s">
        <v>906</v>
      </c>
      <c r="C126" s="251" t="s">
        <v>41</v>
      </c>
      <c r="D126" s="270">
        <f>'Schedule No. 1A'!E126</f>
        <v>339</v>
      </c>
      <c r="E126" s="250"/>
      <c r="F126" s="250"/>
      <c r="G126" s="250"/>
      <c r="H126" s="250"/>
      <c r="I126" s="250"/>
      <c r="J126" s="8"/>
    </row>
    <row r="127" spans="1:10" ht="24" x14ac:dyDescent="0.25">
      <c r="A127" s="422"/>
      <c r="B127" s="258" t="s">
        <v>563</v>
      </c>
      <c r="C127" s="251" t="s">
        <v>41</v>
      </c>
      <c r="D127" s="270">
        <f>'Schedule No. 1A'!E127</f>
        <v>339</v>
      </c>
      <c r="E127" s="250"/>
      <c r="F127" s="250"/>
      <c r="G127" s="250"/>
      <c r="H127" s="250"/>
      <c r="I127" s="250"/>
      <c r="J127" s="8"/>
    </row>
    <row r="128" spans="1:10" ht="24" x14ac:dyDescent="0.25">
      <c r="A128" s="421" t="s">
        <v>88</v>
      </c>
      <c r="B128" s="258" t="s">
        <v>907</v>
      </c>
      <c r="C128" s="251" t="s">
        <v>41</v>
      </c>
      <c r="D128" s="270">
        <f>'Schedule No. 1A'!E128</f>
        <v>12</v>
      </c>
      <c r="E128" s="250"/>
      <c r="F128" s="250"/>
      <c r="G128" s="250"/>
      <c r="H128" s="250"/>
      <c r="I128" s="250"/>
      <c r="J128" s="8"/>
    </row>
    <row r="129" spans="1:10" ht="21" customHeight="1" x14ac:dyDescent="0.25">
      <c r="A129" s="422"/>
      <c r="B129" s="258" t="s">
        <v>242</v>
      </c>
      <c r="C129" s="251" t="s">
        <v>41</v>
      </c>
      <c r="D129" s="270">
        <f>'Schedule No. 1A'!E129</f>
        <v>12</v>
      </c>
      <c r="E129" s="250"/>
      <c r="F129" s="250"/>
      <c r="G129" s="250"/>
      <c r="H129" s="250"/>
      <c r="I129" s="250"/>
      <c r="J129" s="8"/>
    </row>
    <row r="130" spans="1:10" ht="24" x14ac:dyDescent="0.25">
      <c r="A130" s="421" t="s">
        <v>89</v>
      </c>
      <c r="B130" s="258" t="s">
        <v>908</v>
      </c>
      <c r="C130" s="251" t="s">
        <v>41</v>
      </c>
      <c r="D130" s="270">
        <f>'Schedule No. 1A'!E130</f>
        <v>12</v>
      </c>
      <c r="E130" s="250"/>
      <c r="F130" s="250"/>
      <c r="G130" s="250"/>
      <c r="H130" s="250"/>
      <c r="I130" s="250"/>
      <c r="J130" s="8"/>
    </row>
    <row r="131" spans="1:10" ht="22.35" customHeight="1" x14ac:dyDescent="0.25">
      <c r="A131" s="422"/>
      <c r="B131" s="258" t="s">
        <v>244</v>
      </c>
      <c r="C131" s="251" t="s">
        <v>41</v>
      </c>
      <c r="D131" s="270">
        <f>'Schedule No. 1A'!E131</f>
        <v>12</v>
      </c>
      <c r="E131" s="250"/>
      <c r="F131" s="250"/>
      <c r="G131" s="250"/>
      <c r="H131" s="250"/>
      <c r="I131" s="250"/>
      <c r="J131" s="8"/>
    </row>
    <row r="132" spans="1:10" ht="36" x14ac:dyDescent="0.25">
      <c r="A132" s="251" t="s">
        <v>246</v>
      </c>
      <c r="B132" s="258" t="s">
        <v>245</v>
      </c>
      <c r="C132" s="251"/>
      <c r="D132" s="270"/>
      <c r="E132" s="250"/>
      <c r="F132" s="250"/>
      <c r="G132" s="250"/>
      <c r="H132" s="250"/>
      <c r="I132" s="250"/>
      <c r="J132" s="8"/>
    </row>
    <row r="133" spans="1:10" x14ac:dyDescent="0.25">
      <c r="A133" s="251" t="s">
        <v>95</v>
      </c>
      <c r="B133" s="258" t="s">
        <v>96</v>
      </c>
      <c r="C133" s="251" t="s">
        <v>90</v>
      </c>
      <c r="D133" s="270">
        <f>'Schedule No. 1A'!E133</f>
        <v>3</v>
      </c>
      <c r="E133" s="250"/>
      <c r="F133" s="250"/>
      <c r="G133" s="250"/>
      <c r="H133" s="250"/>
      <c r="I133" s="250"/>
      <c r="J133" s="8"/>
    </row>
    <row r="134" spans="1:10" x14ac:dyDescent="0.25">
      <c r="A134" s="251" t="s">
        <v>97</v>
      </c>
      <c r="B134" s="258" t="s">
        <v>98</v>
      </c>
      <c r="C134" s="251" t="s">
        <v>90</v>
      </c>
      <c r="D134" s="270">
        <f>'Schedule No. 1A'!E134</f>
        <v>3</v>
      </c>
      <c r="E134" s="250"/>
      <c r="F134" s="250"/>
      <c r="G134" s="250"/>
      <c r="H134" s="250"/>
      <c r="I134" s="250"/>
      <c r="J134" s="8"/>
    </row>
    <row r="135" spans="1:10" x14ac:dyDescent="0.25">
      <c r="A135" s="251" t="s">
        <v>99</v>
      </c>
      <c r="B135" s="258" t="s">
        <v>100</v>
      </c>
      <c r="C135" s="251" t="s">
        <v>90</v>
      </c>
      <c r="D135" s="270">
        <f>'Schedule No. 1A'!E135</f>
        <v>5</v>
      </c>
      <c r="E135" s="250"/>
      <c r="F135" s="250"/>
      <c r="G135" s="250"/>
      <c r="H135" s="250"/>
      <c r="I135" s="250"/>
      <c r="J135" s="8"/>
    </row>
    <row r="136" spans="1:10" x14ac:dyDescent="0.25">
      <c r="A136" s="254">
        <v>3.2</v>
      </c>
      <c r="B136" s="254" t="s">
        <v>369</v>
      </c>
      <c r="C136" s="251"/>
      <c r="D136" s="270"/>
      <c r="E136" s="250"/>
      <c r="F136" s="250"/>
      <c r="G136" s="250"/>
      <c r="H136" s="250"/>
      <c r="I136" s="250"/>
      <c r="J136" s="8"/>
    </row>
    <row r="137" spans="1:10" ht="36" x14ac:dyDescent="0.25">
      <c r="A137" s="421" t="s">
        <v>113</v>
      </c>
      <c r="B137" s="271" t="s">
        <v>909</v>
      </c>
      <c r="C137" s="272" t="s">
        <v>41</v>
      </c>
      <c r="D137" s="270">
        <f>'Schedule No. 1A'!E137</f>
        <v>18</v>
      </c>
      <c r="E137" s="250"/>
      <c r="F137" s="250"/>
      <c r="G137" s="250"/>
      <c r="H137" s="250"/>
      <c r="I137" s="250"/>
      <c r="J137" s="8"/>
    </row>
    <row r="138" spans="1:10" ht="36" x14ac:dyDescent="0.25">
      <c r="A138" s="422"/>
      <c r="B138" s="271" t="s">
        <v>777</v>
      </c>
      <c r="C138" s="272" t="s">
        <v>41</v>
      </c>
      <c r="D138" s="270">
        <f>'Schedule No. 1A'!E138</f>
        <v>18</v>
      </c>
      <c r="E138" s="250"/>
      <c r="F138" s="250"/>
      <c r="G138" s="250"/>
      <c r="H138" s="250"/>
      <c r="I138" s="250"/>
      <c r="J138" s="8"/>
    </row>
    <row r="139" spans="1:10" ht="36" x14ac:dyDescent="0.25">
      <c r="A139" s="421" t="s">
        <v>114</v>
      </c>
      <c r="B139" s="271" t="s">
        <v>910</v>
      </c>
      <c r="C139" s="272" t="s">
        <v>41</v>
      </c>
      <c r="D139" s="270">
        <f>'Schedule No. 1A'!E139</f>
        <v>36</v>
      </c>
      <c r="E139" s="250"/>
      <c r="F139" s="250"/>
      <c r="G139" s="250"/>
      <c r="H139" s="250"/>
      <c r="I139" s="250"/>
      <c r="J139" s="8"/>
    </row>
    <row r="140" spans="1:10" ht="36" x14ac:dyDescent="0.25">
      <c r="A140" s="422"/>
      <c r="B140" s="271" t="s">
        <v>776</v>
      </c>
      <c r="C140" s="272" t="s">
        <v>41</v>
      </c>
      <c r="D140" s="270">
        <f>'Schedule No. 1A'!E140</f>
        <v>36</v>
      </c>
      <c r="E140" s="250"/>
      <c r="F140" s="250"/>
      <c r="G140" s="250"/>
      <c r="H140" s="250"/>
      <c r="I140" s="250"/>
      <c r="J140" s="8"/>
    </row>
    <row r="141" spans="1:10" ht="15" customHeight="1" x14ac:dyDescent="0.25">
      <c r="A141" s="254">
        <v>4</v>
      </c>
      <c r="B141" s="412" t="s">
        <v>46</v>
      </c>
      <c r="C141" s="413"/>
      <c r="D141" s="413"/>
      <c r="E141" s="414"/>
      <c r="F141" s="255"/>
      <c r="G141" s="255"/>
      <c r="H141" s="255"/>
      <c r="I141" s="255"/>
      <c r="J141" s="45"/>
    </row>
    <row r="142" spans="1:10" ht="15" customHeight="1" x14ac:dyDescent="0.25">
      <c r="A142" s="254">
        <v>4.0999999999999996</v>
      </c>
      <c r="B142" s="274" t="s">
        <v>376</v>
      </c>
      <c r="C142" s="268"/>
      <c r="D142" s="268"/>
      <c r="E142" s="269"/>
      <c r="F142" s="255"/>
      <c r="G142" s="255"/>
      <c r="H142" s="255"/>
      <c r="I142" s="255"/>
      <c r="J142" s="45"/>
    </row>
    <row r="143" spans="1:10" ht="24" x14ac:dyDescent="0.25">
      <c r="A143" s="266" t="s">
        <v>372</v>
      </c>
      <c r="B143" s="258" t="s">
        <v>47</v>
      </c>
      <c r="C143" s="251" t="s">
        <v>44</v>
      </c>
      <c r="D143" s="251">
        <f>'Schedule No. 1A'!E143</f>
        <v>218</v>
      </c>
      <c r="E143" s="250"/>
      <c r="F143" s="250"/>
      <c r="G143" s="250"/>
      <c r="H143" s="250"/>
      <c r="I143" s="250"/>
      <c r="J143" s="8"/>
    </row>
    <row r="144" spans="1:10" ht="24" x14ac:dyDescent="0.25">
      <c r="A144" s="266" t="s">
        <v>373</v>
      </c>
      <c r="B144" s="258" t="s">
        <v>48</v>
      </c>
      <c r="C144" s="251" t="s">
        <v>44</v>
      </c>
      <c r="D144" s="251">
        <f>'Schedule No. 1A'!E144</f>
        <v>218</v>
      </c>
      <c r="E144" s="250"/>
      <c r="F144" s="250"/>
      <c r="G144" s="250"/>
      <c r="H144" s="250"/>
      <c r="I144" s="250"/>
      <c r="J144" s="8"/>
    </row>
    <row r="145" spans="1:10" x14ac:dyDescent="0.25">
      <c r="A145" s="251">
        <v>4.2</v>
      </c>
      <c r="B145" s="253" t="s">
        <v>369</v>
      </c>
      <c r="C145" s="251"/>
      <c r="D145" s="251"/>
      <c r="E145" s="250"/>
      <c r="F145" s="250"/>
      <c r="G145" s="250"/>
      <c r="H145" s="250"/>
      <c r="I145" s="250"/>
      <c r="J145" s="8"/>
    </row>
    <row r="146" spans="1:10" ht="24" x14ac:dyDescent="0.25">
      <c r="A146" s="251" t="s">
        <v>374</v>
      </c>
      <c r="B146" s="258" t="s">
        <v>47</v>
      </c>
      <c r="C146" s="251" t="s">
        <v>44</v>
      </c>
      <c r="D146" s="251">
        <f>'Schedule No. 1A'!E146</f>
        <v>6</v>
      </c>
      <c r="E146" s="250"/>
      <c r="F146" s="250"/>
      <c r="G146" s="250"/>
      <c r="H146" s="250"/>
      <c r="I146" s="250"/>
      <c r="J146" s="8"/>
    </row>
    <row r="147" spans="1:10" ht="24" x14ac:dyDescent="0.25">
      <c r="A147" s="251" t="s">
        <v>375</v>
      </c>
      <c r="B147" s="258" t="s">
        <v>48</v>
      </c>
      <c r="C147" s="251" t="s">
        <v>44</v>
      </c>
      <c r="D147" s="251">
        <f>'Schedule No. 1A'!E147</f>
        <v>12</v>
      </c>
      <c r="E147" s="250"/>
      <c r="F147" s="250"/>
      <c r="G147" s="250"/>
      <c r="H147" s="250"/>
      <c r="I147" s="250"/>
      <c r="J147" s="8"/>
    </row>
    <row r="148" spans="1:10" x14ac:dyDescent="0.25">
      <c r="A148" s="254">
        <v>5</v>
      </c>
      <c r="B148" s="255" t="s">
        <v>49</v>
      </c>
      <c r="C148" s="255"/>
      <c r="D148" s="251"/>
      <c r="E148" s="255"/>
      <c r="F148" s="255"/>
      <c r="G148" s="255"/>
      <c r="H148" s="255"/>
      <c r="I148" s="255"/>
      <c r="J148" s="45"/>
    </row>
    <row r="149" spans="1:10" x14ac:dyDescent="0.25">
      <c r="A149" s="254">
        <v>5.0999999999999996</v>
      </c>
      <c r="B149" s="255" t="s">
        <v>376</v>
      </c>
      <c r="C149" s="255"/>
      <c r="D149" s="251"/>
      <c r="E149" s="255"/>
      <c r="F149" s="255"/>
      <c r="G149" s="255"/>
      <c r="H149" s="255"/>
      <c r="I149" s="255"/>
      <c r="J149" s="45"/>
    </row>
    <row r="150" spans="1:10" x14ac:dyDescent="0.25">
      <c r="A150" s="251" t="s">
        <v>268</v>
      </c>
      <c r="B150" s="258" t="s">
        <v>50</v>
      </c>
      <c r="C150" s="251" t="s">
        <v>51</v>
      </c>
      <c r="D150" s="251">
        <f>'Schedule No. 1A'!E150</f>
        <v>339</v>
      </c>
      <c r="E150" s="250"/>
      <c r="F150" s="250"/>
      <c r="G150" s="250"/>
      <c r="H150" s="250"/>
      <c r="I150" s="250"/>
      <c r="J150" s="8"/>
    </row>
    <row r="151" spans="1:10" x14ac:dyDescent="0.25">
      <c r="A151" s="251" t="s">
        <v>269</v>
      </c>
      <c r="B151" s="258" t="s">
        <v>52</v>
      </c>
      <c r="C151" s="251" t="s">
        <v>51</v>
      </c>
      <c r="D151" s="251">
        <f>'Schedule No. 1A'!E151</f>
        <v>339</v>
      </c>
      <c r="E151" s="250"/>
      <c r="F151" s="250"/>
      <c r="G151" s="250"/>
      <c r="H151" s="250"/>
      <c r="I151" s="250"/>
      <c r="J151" s="8"/>
    </row>
    <row r="152" spans="1:10" x14ac:dyDescent="0.25">
      <c r="A152" s="365" t="s">
        <v>270</v>
      </c>
      <c r="B152" s="258" t="s">
        <v>54</v>
      </c>
      <c r="C152" s="251" t="s">
        <v>51</v>
      </c>
      <c r="D152" s="251">
        <f>'Schedule No. 1A'!E152</f>
        <v>339</v>
      </c>
      <c r="E152" s="250"/>
      <c r="F152" s="250"/>
      <c r="G152" s="250"/>
      <c r="H152" s="250"/>
      <c r="I152" s="250"/>
      <c r="J152" s="8"/>
    </row>
    <row r="153" spans="1:10" x14ac:dyDescent="0.25">
      <c r="A153" s="365" t="s">
        <v>815</v>
      </c>
      <c r="B153" s="258" t="s">
        <v>560</v>
      </c>
      <c r="C153" s="251" t="s">
        <v>55</v>
      </c>
      <c r="D153" s="251">
        <f>'Schedule No. 1A'!E153</f>
        <v>300</v>
      </c>
      <c r="E153" s="250"/>
      <c r="F153" s="250"/>
      <c r="G153" s="250"/>
      <c r="H153" s="250"/>
      <c r="I153" s="250"/>
      <c r="J153" s="8"/>
    </row>
    <row r="154" spans="1:10" x14ac:dyDescent="0.25">
      <c r="A154" s="254">
        <v>5.2</v>
      </c>
      <c r="B154" s="253" t="s">
        <v>369</v>
      </c>
      <c r="C154" s="251"/>
      <c r="D154" s="251"/>
      <c r="E154" s="250"/>
      <c r="F154" s="250"/>
      <c r="G154" s="250"/>
      <c r="H154" s="250"/>
      <c r="I154" s="250"/>
      <c r="J154" s="8"/>
    </row>
    <row r="155" spans="1:10" x14ac:dyDescent="0.25">
      <c r="A155" s="251" t="s">
        <v>271</v>
      </c>
      <c r="B155" s="258" t="s">
        <v>50</v>
      </c>
      <c r="C155" s="251" t="s">
        <v>51</v>
      </c>
      <c r="D155" s="251">
        <f>'Schedule No. 1A'!E155</f>
        <v>5</v>
      </c>
      <c r="E155" s="250"/>
      <c r="F155" s="250"/>
      <c r="G155" s="250"/>
      <c r="H155" s="250"/>
      <c r="I155" s="250"/>
      <c r="J155" s="8"/>
    </row>
    <row r="156" spans="1:10" x14ac:dyDescent="0.25">
      <c r="A156" s="251" t="s">
        <v>354</v>
      </c>
      <c r="B156" s="258" t="s">
        <v>52</v>
      </c>
      <c r="C156" s="251" t="s">
        <v>51</v>
      </c>
      <c r="D156" s="251">
        <f>'Schedule No. 1A'!E156</f>
        <v>5</v>
      </c>
      <c r="E156" s="250"/>
      <c r="F156" s="250"/>
      <c r="G156" s="250"/>
      <c r="H156" s="250"/>
      <c r="I156" s="250"/>
      <c r="J156" s="8"/>
    </row>
    <row r="157" spans="1:10" x14ac:dyDescent="0.25">
      <c r="A157" s="365" t="s">
        <v>816</v>
      </c>
      <c r="B157" s="258" t="s">
        <v>54</v>
      </c>
      <c r="C157" s="251" t="s">
        <v>51</v>
      </c>
      <c r="D157" s="251">
        <f>'Schedule No. 1A'!E157</f>
        <v>5</v>
      </c>
      <c r="E157" s="250"/>
      <c r="F157" s="250"/>
      <c r="G157" s="250"/>
      <c r="H157" s="250"/>
      <c r="I157" s="250"/>
      <c r="J157" s="8"/>
    </row>
    <row r="158" spans="1:10" x14ac:dyDescent="0.25">
      <c r="A158" s="365" t="s">
        <v>817</v>
      </c>
      <c r="B158" s="258" t="s">
        <v>560</v>
      </c>
      <c r="C158" s="251" t="s">
        <v>55</v>
      </c>
      <c r="D158" s="251">
        <f>'Schedule No. 1A'!E158</f>
        <v>18</v>
      </c>
      <c r="E158" s="250"/>
      <c r="F158" s="250"/>
      <c r="G158" s="250"/>
      <c r="H158" s="250"/>
      <c r="I158" s="250"/>
      <c r="J158" s="8"/>
    </row>
    <row r="159" spans="1:10" x14ac:dyDescent="0.25">
      <c r="A159" s="254">
        <v>6</v>
      </c>
      <c r="B159" s="253" t="s">
        <v>56</v>
      </c>
      <c r="C159" s="251"/>
      <c r="D159" s="256"/>
      <c r="E159" s="250"/>
      <c r="F159" s="250"/>
      <c r="G159" s="250"/>
      <c r="H159" s="250"/>
      <c r="I159" s="250"/>
      <c r="J159" s="8"/>
    </row>
    <row r="160" spans="1:10" ht="36" x14ac:dyDescent="0.25">
      <c r="A160" s="254">
        <v>6.1</v>
      </c>
      <c r="B160" s="258" t="s">
        <v>247</v>
      </c>
      <c r="C160" s="251" t="s">
        <v>74</v>
      </c>
      <c r="D160" s="251">
        <f>'Schedule No. 1A'!E160</f>
        <v>17</v>
      </c>
      <c r="E160" s="250"/>
      <c r="F160" s="250"/>
      <c r="G160" s="250"/>
      <c r="H160" s="250"/>
      <c r="I160" s="250"/>
      <c r="J160" s="8"/>
    </row>
    <row r="161" spans="1:10" ht="54.75" customHeight="1" x14ac:dyDescent="0.25">
      <c r="A161" s="254">
        <v>6.1</v>
      </c>
      <c r="B161" s="258" t="s">
        <v>248</v>
      </c>
      <c r="C161" s="251" t="s">
        <v>74</v>
      </c>
      <c r="D161" s="251">
        <f>'Schedule No. 1A'!E161</f>
        <v>5</v>
      </c>
      <c r="E161" s="250"/>
      <c r="F161" s="250"/>
      <c r="G161" s="250"/>
      <c r="H161" s="250"/>
      <c r="I161" s="250"/>
      <c r="J161" s="8"/>
    </row>
    <row r="162" spans="1:10" ht="36" x14ac:dyDescent="0.25">
      <c r="A162" s="254">
        <v>6.1</v>
      </c>
      <c r="B162" s="258" t="s">
        <v>310</v>
      </c>
      <c r="C162" s="251" t="s">
        <v>90</v>
      </c>
      <c r="D162" s="251">
        <f>'Schedule No. 1A'!E162</f>
        <v>30</v>
      </c>
      <c r="E162" s="250"/>
      <c r="F162" s="250"/>
      <c r="G162" s="250"/>
      <c r="H162" s="250"/>
      <c r="I162" s="250"/>
      <c r="J162" s="8"/>
    </row>
    <row r="163" spans="1:10" ht="24" customHeight="1" x14ac:dyDescent="0.25">
      <c r="A163" s="254">
        <v>6.1</v>
      </c>
      <c r="B163" s="258" t="s">
        <v>311</v>
      </c>
      <c r="C163" s="251" t="s">
        <v>90</v>
      </c>
      <c r="D163" s="251">
        <f>'Schedule No. 1A'!E163</f>
        <v>17</v>
      </c>
      <c r="E163" s="250"/>
      <c r="F163" s="250"/>
      <c r="G163" s="250"/>
      <c r="H163" s="250"/>
      <c r="I163" s="250"/>
      <c r="J163" s="8"/>
    </row>
    <row r="164" spans="1:10" x14ac:dyDescent="0.25">
      <c r="A164" s="254">
        <v>6.1</v>
      </c>
      <c r="B164" s="258" t="s">
        <v>312</v>
      </c>
      <c r="C164" s="251" t="s">
        <v>90</v>
      </c>
      <c r="D164" s="251">
        <f>'Schedule No. 1A'!E164</f>
        <v>15</v>
      </c>
      <c r="E164" s="250"/>
      <c r="F164" s="250"/>
      <c r="G164" s="250"/>
      <c r="H164" s="250"/>
      <c r="I164" s="250"/>
      <c r="J164" s="8"/>
    </row>
    <row r="165" spans="1:10" ht="24" x14ac:dyDescent="0.25">
      <c r="A165" s="254">
        <v>6.1</v>
      </c>
      <c r="B165" s="258" t="s">
        <v>313</v>
      </c>
      <c r="C165" s="251" t="s">
        <v>90</v>
      </c>
      <c r="D165" s="251">
        <f>'Schedule No. 1A'!E165</f>
        <v>1272</v>
      </c>
      <c r="E165" s="250"/>
      <c r="F165" s="250"/>
      <c r="G165" s="250"/>
      <c r="H165" s="250"/>
      <c r="I165" s="250"/>
      <c r="J165" s="8"/>
    </row>
    <row r="166" spans="1:10" x14ac:dyDescent="0.25">
      <c r="A166" s="254">
        <v>7</v>
      </c>
      <c r="B166" s="255" t="s">
        <v>57</v>
      </c>
      <c r="C166" s="255"/>
      <c r="D166" s="255"/>
      <c r="E166" s="255"/>
      <c r="F166" s="255"/>
      <c r="G166" s="255"/>
      <c r="H166" s="255"/>
      <c r="I166" s="255"/>
      <c r="J166" s="45"/>
    </row>
    <row r="167" spans="1:10" x14ac:dyDescent="0.25">
      <c r="A167" s="254">
        <v>7.1</v>
      </c>
      <c r="B167" s="253" t="s">
        <v>252</v>
      </c>
      <c r="C167" s="251"/>
      <c r="D167" s="251"/>
      <c r="E167" s="250"/>
      <c r="F167" s="250"/>
      <c r="G167" s="250"/>
      <c r="H167" s="250"/>
      <c r="I167" s="250"/>
      <c r="J167" s="8"/>
    </row>
    <row r="168" spans="1:10" ht="36" x14ac:dyDescent="0.25">
      <c r="A168" s="266"/>
      <c r="B168" s="258" t="s">
        <v>253</v>
      </c>
      <c r="C168" s="251"/>
      <c r="D168" s="251"/>
      <c r="E168" s="250"/>
      <c r="F168" s="250"/>
      <c r="G168" s="250"/>
      <c r="H168" s="250"/>
      <c r="I168" s="250"/>
      <c r="J168" s="8"/>
    </row>
    <row r="169" spans="1:10" ht="24" x14ac:dyDescent="0.25">
      <c r="A169" s="266" t="s">
        <v>818</v>
      </c>
      <c r="B169" s="258" t="s">
        <v>911</v>
      </c>
      <c r="C169" s="251" t="s">
        <v>44</v>
      </c>
      <c r="D169" s="251">
        <f>'Schedule No. 1A'!E169</f>
        <v>5</v>
      </c>
      <c r="E169" s="250"/>
      <c r="F169" s="250"/>
      <c r="G169" s="250"/>
      <c r="H169" s="250"/>
      <c r="I169" s="250"/>
      <c r="J169" s="8"/>
    </row>
    <row r="170" spans="1:10" ht="24" x14ac:dyDescent="0.25">
      <c r="A170" s="266" t="s">
        <v>819</v>
      </c>
      <c r="B170" s="258" t="s">
        <v>912</v>
      </c>
      <c r="C170" s="251" t="s">
        <v>44</v>
      </c>
      <c r="D170" s="251">
        <f>'Schedule No. 1A'!E170</f>
        <v>10</v>
      </c>
      <c r="E170" s="250"/>
      <c r="F170" s="250"/>
      <c r="G170" s="250"/>
      <c r="H170" s="250"/>
      <c r="I170" s="250"/>
      <c r="J170" s="8"/>
    </row>
    <row r="171" spans="1:10" ht="24" x14ac:dyDescent="0.25">
      <c r="A171" s="266" t="s">
        <v>820</v>
      </c>
      <c r="B171" s="258" t="s">
        <v>913</v>
      </c>
      <c r="C171" s="251" t="s">
        <v>44</v>
      </c>
      <c r="D171" s="251">
        <f>'Schedule No. 1A'!E171</f>
        <v>20</v>
      </c>
      <c r="E171" s="250"/>
      <c r="F171" s="250"/>
      <c r="G171" s="250"/>
      <c r="H171" s="250"/>
      <c r="I171" s="250"/>
      <c r="J171" s="8"/>
    </row>
    <row r="172" spans="1:10" x14ac:dyDescent="0.25">
      <c r="A172" s="254">
        <v>7.2</v>
      </c>
      <c r="B172" s="253" t="s">
        <v>254</v>
      </c>
      <c r="C172" s="251"/>
      <c r="D172" s="251"/>
      <c r="E172" s="250"/>
      <c r="F172" s="250"/>
      <c r="G172" s="250"/>
      <c r="H172" s="250"/>
      <c r="I172" s="250"/>
      <c r="J172" s="8"/>
    </row>
    <row r="173" spans="1:10" x14ac:dyDescent="0.25">
      <c r="A173" s="266" t="s">
        <v>821</v>
      </c>
      <c r="B173" s="258" t="s">
        <v>346</v>
      </c>
      <c r="C173" s="251" t="s">
        <v>58</v>
      </c>
      <c r="D173" s="251">
        <f>'Schedule No. 1A'!E173</f>
        <v>7</v>
      </c>
      <c r="E173" s="250"/>
      <c r="F173" s="250"/>
      <c r="G173" s="250"/>
      <c r="H173" s="250"/>
      <c r="I173" s="250"/>
      <c r="J173" s="8"/>
    </row>
    <row r="174" spans="1:10" x14ac:dyDescent="0.25">
      <c r="A174" s="266" t="s">
        <v>822</v>
      </c>
      <c r="B174" s="258" t="s">
        <v>343</v>
      </c>
      <c r="C174" s="251" t="s">
        <v>90</v>
      </c>
      <c r="D174" s="251">
        <f>'Schedule No. 1A'!E174</f>
        <v>5</v>
      </c>
      <c r="E174" s="250"/>
      <c r="F174" s="250"/>
      <c r="G174" s="250"/>
      <c r="H174" s="250"/>
      <c r="I174" s="250"/>
      <c r="J174" s="8"/>
    </row>
    <row r="175" spans="1:10" x14ac:dyDescent="0.25">
      <c r="A175" s="266" t="s">
        <v>823</v>
      </c>
      <c r="B175" s="258" t="s">
        <v>347</v>
      </c>
      <c r="C175" s="251" t="s">
        <v>90</v>
      </c>
      <c r="D175" s="251">
        <f>'Schedule No. 1A'!E175</f>
        <v>5</v>
      </c>
      <c r="E175" s="250"/>
      <c r="F175" s="250"/>
      <c r="G175" s="250"/>
      <c r="H175" s="250"/>
      <c r="I175" s="250"/>
      <c r="J175" s="8"/>
    </row>
    <row r="176" spans="1:10" x14ac:dyDescent="0.25">
      <c r="A176" s="266" t="s">
        <v>824</v>
      </c>
      <c r="B176" s="258" t="s">
        <v>356</v>
      </c>
      <c r="C176" s="251" t="s">
        <v>90</v>
      </c>
      <c r="D176" s="251">
        <f>'Schedule No. 1A'!E176</f>
        <v>7</v>
      </c>
      <c r="E176" s="250"/>
      <c r="F176" s="250"/>
      <c r="G176" s="250"/>
      <c r="H176" s="250"/>
      <c r="I176" s="250"/>
      <c r="J176" s="8"/>
    </row>
    <row r="177" spans="1:10" x14ac:dyDescent="0.25">
      <c r="A177" s="266" t="s">
        <v>825</v>
      </c>
      <c r="B177" s="258" t="s">
        <v>357</v>
      </c>
      <c r="C177" s="251" t="s">
        <v>90</v>
      </c>
      <c r="D177" s="251">
        <f>'Schedule No. 1A'!E177</f>
        <v>7</v>
      </c>
      <c r="E177" s="250"/>
      <c r="F177" s="250"/>
      <c r="G177" s="250"/>
      <c r="H177" s="250"/>
      <c r="I177" s="250"/>
      <c r="J177" s="8"/>
    </row>
    <row r="178" spans="1:10" x14ac:dyDescent="0.25">
      <c r="A178" s="266" t="s">
        <v>826</v>
      </c>
      <c r="B178" s="258" t="s">
        <v>260</v>
      </c>
      <c r="C178" s="251" t="s">
        <v>58</v>
      </c>
      <c r="D178" s="251">
        <f>'Schedule No. 1A'!E178</f>
        <v>10</v>
      </c>
      <c r="E178" s="250"/>
      <c r="F178" s="250"/>
      <c r="G178" s="250"/>
      <c r="H178" s="250"/>
      <c r="I178" s="250"/>
      <c r="J178" s="8"/>
    </row>
    <row r="179" spans="1:10" x14ac:dyDescent="0.25">
      <c r="A179" s="266" t="s">
        <v>827</v>
      </c>
      <c r="B179" s="258" t="s">
        <v>261</v>
      </c>
      <c r="C179" s="251" t="s">
        <v>90</v>
      </c>
      <c r="D179" s="251">
        <f>'Schedule No. 1A'!E179</f>
        <v>12</v>
      </c>
      <c r="E179" s="250"/>
      <c r="F179" s="250"/>
      <c r="G179" s="250"/>
      <c r="H179" s="250"/>
      <c r="I179" s="250"/>
      <c r="J179" s="8"/>
    </row>
    <row r="180" spans="1:10" x14ac:dyDescent="0.25">
      <c r="A180" s="266" t="s">
        <v>828</v>
      </c>
      <c r="B180" s="258" t="s">
        <v>262</v>
      </c>
      <c r="C180" s="251" t="s">
        <v>90</v>
      </c>
      <c r="D180" s="251">
        <f>'Schedule No. 1A'!E180</f>
        <v>12</v>
      </c>
      <c r="E180" s="250"/>
      <c r="F180" s="250"/>
      <c r="G180" s="250"/>
      <c r="H180" s="250"/>
      <c r="I180" s="250"/>
      <c r="J180" s="8"/>
    </row>
    <row r="181" spans="1:10" x14ac:dyDescent="0.25">
      <c r="A181" s="266" t="s">
        <v>829</v>
      </c>
      <c r="B181" s="258" t="s">
        <v>263</v>
      </c>
      <c r="C181" s="251" t="s">
        <v>90</v>
      </c>
      <c r="D181" s="251">
        <f>'Schedule No. 1A'!E181</f>
        <v>15</v>
      </c>
      <c r="E181" s="250"/>
      <c r="F181" s="250"/>
      <c r="G181" s="250"/>
      <c r="H181" s="250"/>
      <c r="I181" s="250"/>
      <c r="J181" s="8"/>
    </row>
    <row r="182" spans="1:10" ht="18" customHeight="1" x14ac:dyDescent="0.25">
      <c r="A182" s="254">
        <v>7.3</v>
      </c>
      <c r="B182" s="253" t="s">
        <v>264</v>
      </c>
      <c r="C182" s="251" t="s">
        <v>90</v>
      </c>
      <c r="D182" s="251">
        <f>'Schedule No. 1A'!E182</f>
        <v>1</v>
      </c>
      <c r="E182" s="250"/>
      <c r="F182" s="250"/>
      <c r="G182" s="250"/>
      <c r="H182" s="250"/>
      <c r="I182" s="250"/>
      <c r="J182" s="8"/>
    </row>
    <row r="183" spans="1:10" ht="43.35" customHeight="1" x14ac:dyDescent="0.25">
      <c r="A183" s="254">
        <v>7.4</v>
      </c>
      <c r="B183" s="253" t="s">
        <v>265</v>
      </c>
      <c r="C183" s="251" t="s">
        <v>90</v>
      </c>
      <c r="D183" s="251">
        <f>'Schedule No. 1A'!E183</f>
        <v>2</v>
      </c>
      <c r="E183" s="250"/>
      <c r="F183" s="250"/>
      <c r="G183" s="250"/>
      <c r="H183" s="250"/>
      <c r="I183" s="250"/>
      <c r="J183" s="8"/>
    </row>
    <row r="184" spans="1:10" ht="15.75" customHeight="1" x14ac:dyDescent="0.25">
      <c r="A184" s="415" t="s">
        <v>193</v>
      </c>
      <c r="B184" s="416"/>
      <c r="C184" s="416"/>
      <c r="D184" s="416"/>
      <c r="E184" s="417"/>
      <c r="F184" s="254"/>
      <c r="G184" s="254"/>
      <c r="H184" s="254"/>
      <c r="I184" s="250"/>
      <c r="J184" s="8"/>
    </row>
    <row r="185" spans="1:10" ht="15.75" thickBot="1" x14ac:dyDescent="0.3">
      <c r="A185" s="260"/>
      <c r="B185" s="260"/>
      <c r="C185" s="260"/>
      <c r="D185" s="260"/>
      <c r="E185" s="260"/>
      <c r="F185" s="260"/>
      <c r="G185" s="260"/>
      <c r="H185" s="260"/>
      <c r="I185" s="260"/>
    </row>
    <row r="186" spans="1:10" x14ac:dyDescent="0.25">
      <c r="A186" s="260"/>
      <c r="B186" s="260"/>
      <c r="C186" s="260"/>
      <c r="D186" s="275"/>
      <c r="E186" s="276"/>
      <c r="F186" s="341"/>
      <c r="G186" s="260"/>
      <c r="H186" s="260"/>
      <c r="I186" s="260"/>
    </row>
    <row r="187" spans="1:10" x14ac:dyDescent="0.25">
      <c r="A187" s="260"/>
      <c r="B187" s="260"/>
      <c r="C187" s="260"/>
      <c r="D187" s="275"/>
      <c r="E187" s="279" t="s">
        <v>179</v>
      </c>
      <c r="F187" s="342"/>
      <c r="G187" s="280"/>
      <c r="H187" s="280"/>
      <c r="I187" s="260"/>
    </row>
    <row r="188" spans="1:10" x14ac:dyDescent="0.25">
      <c r="A188" s="260"/>
      <c r="B188" s="260"/>
      <c r="C188" s="260"/>
      <c r="D188" s="275"/>
      <c r="E188" s="282"/>
      <c r="F188" s="343"/>
      <c r="G188" s="283"/>
      <c r="H188" s="283"/>
      <c r="I188" s="260"/>
    </row>
    <row r="189" spans="1:10" x14ac:dyDescent="0.25">
      <c r="A189" s="260"/>
      <c r="B189" s="260"/>
      <c r="C189" s="260"/>
      <c r="D189" s="275"/>
      <c r="E189" s="279" t="s">
        <v>180</v>
      </c>
      <c r="F189" s="342"/>
      <c r="G189" s="280"/>
      <c r="H189" s="280"/>
      <c r="I189" s="260"/>
    </row>
    <row r="190" spans="1:10" ht="15.75" thickBot="1" x14ac:dyDescent="0.3">
      <c r="A190" s="260"/>
      <c r="B190" s="260"/>
      <c r="C190" s="260"/>
      <c r="D190" s="275"/>
      <c r="E190" s="285"/>
      <c r="F190" s="344"/>
      <c r="G190" s="280"/>
      <c r="H190" s="280"/>
      <c r="I190" s="260"/>
    </row>
    <row r="191" spans="1:10" ht="22.5" customHeight="1" x14ac:dyDescent="0.25">
      <c r="A191" s="260"/>
      <c r="B191" s="418" t="s">
        <v>881</v>
      </c>
      <c r="C191" s="418"/>
      <c r="D191" s="418"/>
      <c r="E191" s="418"/>
      <c r="F191" s="288"/>
      <c r="G191" s="288"/>
      <c r="H191" s="288"/>
      <c r="I191" s="260"/>
    </row>
    <row r="192" spans="1:10" ht="15" customHeight="1" x14ac:dyDescent="0.25">
      <c r="A192" s="260"/>
      <c r="B192" s="418" t="s">
        <v>882</v>
      </c>
      <c r="C192" s="418"/>
      <c r="D192" s="418"/>
      <c r="E192" s="418"/>
      <c r="F192" s="288"/>
      <c r="G192" s="288"/>
      <c r="H192" s="288"/>
      <c r="I192" s="260"/>
    </row>
    <row r="193" spans="1:9" ht="42" customHeight="1" x14ac:dyDescent="0.25">
      <c r="A193" s="260"/>
      <c r="B193" s="419" t="s">
        <v>883</v>
      </c>
      <c r="C193" s="419"/>
      <c r="D193" s="419"/>
      <c r="E193" s="419"/>
      <c r="F193" s="289"/>
      <c r="G193" s="289"/>
      <c r="H193" s="289"/>
      <c r="I193" s="260"/>
    </row>
    <row r="194" spans="1:9" ht="14.85" customHeight="1" x14ac:dyDescent="0.25">
      <c r="A194" s="260"/>
      <c r="B194" s="420"/>
      <c r="C194" s="420"/>
      <c r="D194" s="420"/>
      <c r="E194" s="290"/>
      <c r="F194" s="290"/>
      <c r="G194" s="290"/>
      <c r="H194" s="290"/>
      <c r="I194" s="260"/>
    </row>
    <row r="195" spans="1:9" x14ac:dyDescent="0.25">
      <c r="A195" s="291" t="s">
        <v>181</v>
      </c>
      <c r="B195" s="283"/>
      <c r="C195" s="283"/>
      <c r="D195" s="292"/>
      <c r="E195" s="283"/>
      <c r="F195" s="283"/>
      <c r="G195" s="283"/>
      <c r="H195" s="283"/>
      <c r="I195" s="260"/>
    </row>
    <row r="196" spans="1:9" x14ac:dyDescent="0.25">
      <c r="A196" s="293" t="s">
        <v>182</v>
      </c>
      <c r="B196" s="294" t="s">
        <v>183</v>
      </c>
      <c r="C196" s="409" t="s">
        <v>185</v>
      </c>
      <c r="D196" s="410"/>
      <c r="E196" s="410"/>
      <c r="F196" s="411"/>
      <c r="G196" s="292"/>
      <c r="H196" s="292"/>
      <c r="I196" s="260"/>
    </row>
    <row r="197" spans="1:9" x14ac:dyDescent="0.25">
      <c r="A197" s="295"/>
      <c r="B197" s="296"/>
      <c r="C197" s="297"/>
      <c r="D197" s="298"/>
      <c r="E197" s="299"/>
      <c r="F197" s="300"/>
      <c r="G197" s="283"/>
      <c r="H197" s="283"/>
      <c r="I197" s="260"/>
    </row>
    <row r="198" spans="1:9" x14ac:dyDescent="0.25">
      <c r="A198" s="301"/>
      <c r="B198" s="302"/>
      <c r="C198" s="303"/>
      <c r="D198" s="304"/>
      <c r="E198" s="305"/>
      <c r="F198" s="306"/>
      <c r="G198" s="283"/>
      <c r="H198" s="283"/>
      <c r="I198" s="260"/>
    </row>
    <row r="199" spans="1:9" x14ac:dyDescent="0.25">
      <c r="A199" s="301"/>
      <c r="B199" s="302"/>
      <c r="C199" s="303"/>
      <c r="D199" s="304"/>
      <c r="E199" s="305"/>
      <c r="F199" s="306"/>
      <c r="G199" s="283"/>
      <c r="H199" s="283"/>
      <c r="I199" s="260"/>
    </row>
    <row r="200" spans="1:9" x14ac:dyDescent="0.25">
      <c r="A200" s="307"/>
      <c r="B200" s="308"/>
      <c r="C200" s="309"/>
      <c r="D200" s="310"/>
      <c r="E200" s="311"/>
      <c r="F200" s="312"/>
      <c r="G200" s="283"/>
      <c r="H200" s="283"/>
      <c r="I200" s="260"/>
    </row>
    <row r="201" spans="1:9" x14ac:dyDescent="0.25">
      <c r="A201" s="260"/>
      <c r="B201" s="260"/>
      <c r="C201" s="260"/>
      <c r="D201" s="275"/>
      <c r="E201" s="260"/>
      <c r="F201" s="260"/>
      <c r="G201" s="260"/>
      <c r="H201" s="260"/>
      <c r="I201" s="260"/>
    </row>
    <row r="202" spans="1:9" x14ac:dyDescent="0.25">
      <c r="A202" s="260"/>
      <c r="B202" s="260"/>
      <c r="C202" s="260"/>
      <c r="D202" s="275"/>
      <c r="E202" s="260"/>
      <c r="F202" s="260"/>
      <c r="G202" s="260"/>
      <c r="H202" s="260"/>
      <c r="I202" s="260"/>
    </row>
  </sheetData>
  <mergeCells count="28">
    <mergeCell ref="C196:F196"/>
    <mergeCell ref="B141:E141"/>
    <mergeCell ref="A184:E184"/>
    <mergeCell ref="B191:E191"/>
    <mergeCell ref="B192:E192"/>
    <mergeCell ref="B193:E193"/>
    <mergeCell ref="B194:D194"/>
    <mergeCell ref="A139:A140"/>
    <mergeCell ref="A7:I7"/>
    <mergeCell ref="A8:I8"/>
    <mergeCell ref="B111:C111"/>
    <mergeCell ref="B118:F118"/>
    <mergeCell ref="A120:A121"/>
    <mergeCell ref="A122:A123"/>
    <mergeCell ref="A124:A125"/>
    <mergeCell ref="A126:A127"/>
    <mergeCell ref="A128:A129"/>
    <mergeCell ref="A130:A131"/>
    <mergeCell ref="A137:A138"/>
    <mergeCell ref="A1:I1"/>
    <mergeCell ref="A2:I2"/>
    <mergeCell ref="A3:A5"/>
    <mergeCell ref="B3:B5"/>
    <mergeCell ref="C3:C5"/>
    <mergeCell ref="D3:D5"/>
    <mergeCell ref="E3:F4"/>
    <mergeCell ref="I3:I4"/>
    <mergeCell ref="G3:H4"/>
  </mergeCells>
  <phoneticPr fontId="23" type="noConversion"/>
  <printOptions horizontalCentered="1"/>
  <pageMargins left="0.7" right="0.7" top="0.75" bottom="0.75" header="0.3" footer="0.3"/>
  <pageSetup paperSize="9" scale="78" fitToHeight="0" orientation="landscape" r:id="rId1"/>
  <headerFooter>
    <oddHeader xml:space="preserve">&amp;C&amp;"Calibri,Regular"&amp;K000000
</oddHeader>
    <oddFooter>&amp;C&amp;"Calibri,Regular"&amp;K0000002A-&amp;P</oddFooter>
  </headerFooter>
  <rowBreaks count="7" manualBreakCount="7">
    <brk id="31" max="8" man="1"/>
    <brk id="65" max="8" man="1"/>
    <brk id="99" max="8" man="1"/>
    <brk id="125" max="8" man="1"/>
    <brk id="147" max="8" man="1"/>
    <brk id="171" max="8" man="1"/>
    <brk id="20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7"/>
  <sheetViews>
    <sheetView view="pageBreakPreview" zoomScale="85" zoomScaleNormal="110" zoomScaleSheetLayoutView="85" zoomScalePageLayoutView="90" workbookViewId="0">
      <selection activeCell="A8" sqref="A8:I8"/>
    </sheetView>
  </sheetViews>
  <sheetFormatPr defaultColWidth="8.7109375" defaultRowHeight="15" x14ac:dyDescent="0.25"/>
  <cols>
    <col min="1" max="1" width="14.28515625" customWidth="1"/>
    <col min="2" max="2" width="49" customWidth="1"/>
    <col min="3" max="3" width="8.7109375" customWidth="1"/>
    <col min="4" max="4" width="9.28515625" style="46" customWidth="1"/>
    <col min="5" max="5" width="14.28515625" customWidth="1"/>
    <col min="6" max="6" width="9.28515625" customWidth="1"/>
    <col min="7" max="7" width="8.7109375" customWidth="1"/>
    <col min="8" max="8" width="9.85546875" customWidth="1"/>
    <col min="9" max="9" width="16.28515625" customWidth="1"/>
    <col min="10" max="11" width="18.7109375" customWidth="1"/>
  </cols>
  <sheetData>
    <row r="1" spans="1:11" ht="74.25" customHeight="1" x14ac:dyDescent="0.25">
      <c r="A1" s="525" t="s">
        <v>878</v>
      </c>
      <c r="B1" s="526"/>
      <c r="C1" s="526"/>
      <c r="D1" s="526"/>
      <c r="E1" s="526"/>
      <c r="F1" s="526"/>
      <c r="G1" s="526"/>
      <c r="H1" s="526"/>
      <c r="I1" s="527"/>
      <c r="J1" s="35"/>
      <c r="K1" s="35"/>
    </row>
    <row r="2" spans="1:11" ht="40.5" customHeight="1" x14ac:dyDescent="0.25">
      <c r="A2" s="528" t="s">
        <v>674</v>
      </c>
      <c r="B2" s="528"/>
      <c r="C2" s="528"/>
      <c r="D2" s="528"/>
      <c r="E2" s="528"/>
      <c r="F2" s="528"/>
      <c r="G2" s="528"/>
      <c r="H2" s="528"/>
      <c r="I2" s="528"/>
      <c r="J2" s="35"/>
      <c r="K2" s="35"/>
    </row>
    <row r="3" spans="1:11" ht="15" customHeight="1" x14ac:dyDescent="0.25">
      <c r="A3" s="460" t="s">
        <v>0</v>
      </c>
      <c r="B3" s="460" t="s">
        <v>1</v>
      </c>
      <c r="C3" s="460" t="s">
        <v>2</v>
      </c>
      <c r="D3" s="460" t="s">
        <v>3</v>
      </c>
      <c r="E3" s="460" t="s">
        <v>199</v>
      </c>
      <c r="F3" s="460"/>
      <c r="G3" s="529" t="s">
        <v>778</v>
      </c>
      <c r="H3" s="529"/>
      <c r="I3" s="460" t="s">
        <v>475</v>
      </c>
      <c r="J3" s="36"/>
      <c r="K3" s="36"/>
    </row>
    <row r="4" spans="1:11" ht="18.75" customHeight="1" x14ac:dyDescent="0.25">
      <c r="A4" s="460"/>
      <c r="B4" s="460"/>
      <c r="C4" s="460"/>
      <c r="D4" s="460"/>
      <c r="E4" s="460"/>
      <c r="F4" s="460"/>
      <c r="G4" s="529"/>
      <c r="H4" s="529"/>
      <c r="I4" s="460"/>
      <c r="J4" s="36"/>
      <c r="K4" s="36"/>
    </row>
    <row r="5" spans="1:11" ht="35.25" customHeight="1" x14ac:dyDescent="0.25">
      <c r="A5" s="460"/>
      <c r="B5" s="460"/>
      <c r="C5" s="460"/>
      <c r="D5" s="460"/>
      <c r="E5" s="232" t="s">
        <v>473</v>
      </c>
      <c r="F5" s="232" t="s">
        <v>474</v>
      </c>
      <c r="G5" s="234" t="s">
        <v>779</v>
      </c>
      <c r="H5" s="234" t="s">
        <v>474</v>
      </c>
      <c r="I5" s="232" t="s">
        <v>187</v>
      </c>
      <c r="J5" s="36"/>
      <c r="K5" s="36"/>
    </row>
    <row r="6" spans="1:11" x14ac:dyDescent="0.25">
      <c r="A6" s="232">
        <v>1</v>
      </c>
      <c r="B6" s="232">
        <v>2</v>
      </c>
      <c r="C6" s="232">
        <v>3</v>
      </c>
      <c r="D6" s="232">
        <v>4</v>
      </c>
      <c r="E6" s="232">
        <v>5</v>
      </c>
      <c r="F6" s="232" t="s">
        <v>339</v>
      </c>
      <c r="G6" s="232">
        <v>7</v>
      </c>
      <c r="H6" s="232" t="s">
        <v>780</v>
      </c>
      <c r="I6" s="232">
        <v>9</v>
      </c>
      <c r="J6" s="36"/>
      <c r="K6" s="36"/>
    </row>
    <row r="7" spans="1:11" ht="17.100000000000001" customHeight="1" x14ac:dyDescent="0.25">
      <c r="A7" s="456" t="s">
        <v>921</v>
      </c>
      <c r="B7" s="457"/>
      <c r="C7" s="457"/>
      <c r="D7" s="457"/>
      <c r="E7" s="457"/>
      <c r="F7" s="457"/>
      <c r="G7" s="530"/>
      <c r="H7" s="530"/>
      <c r="I7" s="458"/>
      <c r="J7" s="37"/>
      <c r="K7" s="37"/>
    </row>
    <row r="8" spans="1:11" ht="27.6" customHeight="1" x14ac:dyDescent="0.2">
      <c r="A8" s="487" t="s">
        <v>358</v>
      </c>
      <c r="B8" s="459"/>
      <c r="C8" s="459"/>
      <c r="D8" s="459"/>
      <c r="E8" s="459"/>
      <c r="F8" s="459"/>
      <c r="G8" s="531"/>
      <c r="H8" s="531"/>
      <c r="I8" s="488"/>
      <c r="J8" s="37"/>
      <c r="K8" s="37"/>
    </row>
    <row r="9" spans="1:11" ht="14.85" customHeight="1" x14ac:dyDescent="0.2">
      <c r="A9" s="111">
        <v>1.1000000000000001</v>
      </c>
      <c r="B9" s="82" t="s">
        <v>203</v>
      </c>
      <c r="C9" s="110" t="s">
        <v>90</v>
      </c>
      <c r="D9" s="110">
        <f>'Schedule No. 1B'!E10</f>
        <v>1</v>
      </c>
      <c r="E9" s="106"/>
      <c r="F9" s="106"/>
      <c r="G9" s="185"/>
      <c r="H9" s="185"/>
      <c r="I9" s="106"/>
      <c r="J9" s="38"/>
      <c r="K9" s="38"/>
    </row>
    <row r="10" spans="1:11" x14ac:dyDescent="0.2">
      <c r="A10" s="110" t="s">
        <v>9</v>
      </c>
      <c r="B10" s="24" t="s">
        <v>205</v>
      </c>
      <c r="C10" s="110" t="s">
        <v>90</v>
      </c>
      <c r="D10" s="110" t="str">
        <f>'Schedule No. 1B'!E11</f>
        <v>NIL</v>
      </c>
      <c r="E10" s="80"/>
      <c r="F10" s="80"/>
      <c r="G10" s="185"/>
      <c r="H10" s="185"/>
      <c r="I10" s="80"/>
      <c r="J10" s="8"/>
      <c r="K10" s="8"/>
    </row>
    <row r="11" spans="1:11" x14ac:dyDescent="0.2">
      <c r="A11" s="110" t="s">
        <v>10</v>
      </c>
      <c r="B11" s="24" t="s">
        <v>206</v>
      </c>
      <c r="C11" s="110" t="s">
        <v>90</v>
      </c>
      <c r="D11" s="110" t="str">
        <f>'Schedule No. 1B'!E12</f>
        <v>NIL</v>
      </c>
      <c r="E11" s="80"/>
      <c r="F11" s="80"/>
      <c r="G11" s="185"/>
      <c r="H11" s="185"/>
      <c r="I11" s="80"/>
      <c r="J11" s="8"/>
      <c r="K11" s="8"/>
    </row>
    <row r="12" spans="1:11" x14ac:dyDescent="0.2">
      <c r="A12" s="110" t="s">
        <v>721</v>
      </c>
      <c r="B12" s="24" t="s">
        <v>207</v>
      </c>
      <c r="C12" s="110" t="s">
        <v>90</v>
      </c>
      <c r="D12" s="110" t="str">
        <f>'Schedule No. 1B'!E13</f>
        <v>NIL</v>
      </c>
      <c r="E12" s="80"/>
      <c r="F12" s="80"/>
      <c r="G12" s="106"/>
      <c r="H12" s="106"/>
      <c r="I12" s="80"/>
      <c r="J12" s="8"/>
      <c r="K12" s="8"/>
    </row>
    <row r="13" spans="1:11" x14ac:dyDescent="0.2">
      <c r="A13" s="110" t="s">
        <v>11</v>
      </c>
      <c r="B13" s="24" t="s">
        <v>208</v>
      </c>
      <c r="C13" s="110" t="s">
        <v>90</v>
      </c>
      <c r="D13" s="110">
        <f>'Schedule No. 1B'!E14</f>
        <v>1</v>
      </c>
      <c r="E13" s="80"/>
      <c r="F13" s="80"/>
      <c r="G13" s="80"/>
      <c r="H13" s="80"/>
      <c r="I13" s="80"/>
      <c r="J13" s="8"/>
      <c r="K13" s="8"/>
    </row>
    <row r="14" spans="1:11" x14ac:dyDescent="0.2">
      <c r="A14" s="110" t="s">
        <v>12</v>
      </c>
      <c r="B14" s="24" t="s">
        <v>209</v>
      </c>
      <c r="C14" s="110" t="s">
        <v>90</v>
      </c>
      <c r="D14" s="110">
        <f>'Schedule No. 1B'!E15</f>
        <v>1</v>
      </c>
      <c r="E14" s="80"/>
      <c r="F14" s="80"/>
      <c r="G14" s="80"/>
      <c r="H14" s="80"/>
      <c r="I14" s="80"/>
      <c r="J14" s="8"/>
      <c r="K14" s="8"/>
    </row>
    <row r="15" spans="1:11" x14ac:dyDescent="0.25">
      <c r="A15" s="110" t="s">
        <v>13</v>
      </c>
      <c r="B15" s="24" t="s">
        <v>210</v>
      </c>
      <c r="C15" s="110" t="s">
        <v>90</v>
      </c>
      <c r="D15" s="110">
        <f>'Schedule No. 1B'!E16</f>
        <v>1</v>
      </c>
      <c r="E15" s="80"/>
      <c r="F15" s="80"/>
      <c r="G15" s="80"/>
      <c r="H15" s="80"/>
      <c r="I15" s="80"/>
      <c r="J15" s="8"/>
      <c r="K15" s="8"/>
    </row>
    <row r="16" spans="1:11" x14ac:dyDescent="0.25">
      <c r="A16" s="111">
        <v>1.2</v>
      </c>
      <c r="B16" s="112" t="s">
        <v>201</v>
      </c>
      <c r="C16" s="112"/>
      <c r="D16" s="110"/>
      <c r="E16" s="112"/>
      <c r="F16" s="112"/>
      <c r="G16" s="80"/>
      <c r="H16" s="80"/>
      <c r="I16" s="80"/>
      <c r="J16" s="86">
        <f>SUM(D9:D15)</f>
        <v>4</v>
      </c>
      <c r="K16" s="8"/>
    </row>
    <row r="17" spans="1:11" x14ac:dyDescent="0.2">
      <c r="A17" s="110" t="s">
        <v>14</v>
      </c>
      <c r="B17" s="24" t="s">
        <v>211</v>
      </c>
      <c r="C17" s="110" t="s">
        <v>90</v>
      </c>
      <c r="D17" s="110">
        <f>'Schedule No. 1B'!E18</f>
        <v>1</v>
      </c>
      <c r="E17" s="80"/>
      <c r="F17" s="80"/>
      <c r="G17" s="80"/>
      <c r="H17" s="80"/>
      <c r="I17" s="80"/>
      <c r="J17" s="8"/>
      <c r="K17" s="8"/>
    </row>
    <row r="18" spans="1:11" x14ac:dyDescent="0.2">
      <c r="A18" s="110" t="s">
        <v>15</v>
      </c>
      <c r="B18" s="24" t="s">
        <v>212</v>
      </c>
      <c r="C18" s="110" t="s">
        <v>90</v>
      </c>
      <c r="D18" s="110" t="str">
        <f>'Schedule No. 1B'!E19</f>
        <v>NIL</v>
      </c>
      <c r="E18" s="80"/>
      <c r="F18" s="80"/>
      <c r="G18" s="80"/>
      <c r="H18" s="80"/>
      <c r="I18" s="80"/>
      <c r="J18" s="8"/>
      <c r="K18" s="8"/>
    </row>
    <row r="19" spans="1:11" x14ac:dyDescent="0.2">
      <c r="A19" s="110" t="s">
        <v>16</v>
      </c>
      <c r="B19" s="24" t="s">
        <v>213</v>
      </c>
      <c r="C19" s="110" t="s">
        <v>90</v>
      </c>
      <c r="D19" s="110" t="str">
        <f>'Schedule No. 1B'!E20</f>
        <v>NIL</v>
      </c>
      <c r="E19" s="80"/>
      <c r="F19" s="80"/>
      <c r="G19" s="112"/>
      <c r="H19" s="112"/>
      <c r="I19" s="80"/>
      <c r="J19" s="8"/>
      <c r="K19" s="8"/>
    </row>
    <row r="20" spans="1:11" x14ac:dyDescent="0.2">
      <c r="A20" s="110" t="s">
        <v>17</v>
      </c>
      <c r="B20" s="24" t="s">
        <v>214</v>
      </c>
      <c r="C20" s="110" t="s">
        <v>90</v>
      </c>
      <c r="D20" s="110" t="str">
        <f>'Schedule No. 1B'!E21</f>
        <v>NIL</v>
      </c>
      <c r="E20" s="80"/>
      <c r="F20" s="80"/>
      <c r="G20" s="80"/>
      <c r="H20" s="80"/>
      <c r="I20" s="80"/>
      <c r="J20" s="8"/>
      <c r="K20" s="8"/>
    </row>
    <row r="21" spans="1:11" x14ac:dyDescent="0.25">
      <c r="A21" s="110" t="s">
        <v>18</v>
      </c>
      <c r="B21" s="24" t="s">
        <v>215</v>
      </c>
      <c r="C21" s="110" t="s">
        <v>90</v>
      </c>
      <c r="D21" s="110" t="str">
        <f>'Schedule No. 1B'!E22</f>
        <v>NIL</v>
      </c>
      <c r="E21" s="80"/>
      <c r="F21" s="80"/>
      <c r="G21" s="80"/>
      <c r="H21" s="80"/>
      <c r="I21" s="80"/>
      <c r="J21" s="8"/>
      <c r="K21" s="8"/>
    </row>
    <row r="22" spans="1:11" x14ac:dyDescent="0.25">
      <c r="A22" s="110" t="s">
        <v>19</v>
      </c>
      <c r="B22" s="24" t="s">
        <v>216</v>
      </c>
      <c r="C22" s="110" t="s">
        <v>90</v>
      </c>
      <c r="D22" s="110">
        <f>'Schedule No. 1B'!E23</f>
        <v>1</v>
      </c>
      <c r="E22" s="80"/>
      <c r="F22" s="80"/>
      <c r="G22" s="80"/>
      <c r="H22" s="80"/>
      <c r="I22" s="80"/>
      <c r="J22" s="8"/>
      <c r="K22" s="8"/>
    </row>
    <row r="23" spans="1:11" x14ac:dyDescent="0.25">
      <c r="A23" s="110" t="s">
        <v>20</v>
      </c>
      <c r="B23" s="24" t="s">
        <v>217</v>
      </c>
      <c r="C23" s="110" t="s">
        <v>90</v>
      </c>
      <c r="D23" s="110" t="str">
        <f>'Schedule No. 1B'!E24</f>
        <v>NIL</v>
      </c>
      <c r="E23" s="80"/>
      <c r="F23" s="80"/>
      <c r="G23" s="80"/>
      <c r="H23" s="80"/>
      <c r="I23" s="80"/>
      <c r="J23" s="8"/>
      <c r="K23" s="8"/>
    </row>
    <row r="24" spans="1:11" x14ac:dyDescent="0.25">
      <c r="A24" s="110" t="s">
        <v>21</v>
      </c>
      <c r="B24" s="24" t="s">
        <v>218</v>
      </c>
      <c r="C24" s="110" t="s">
        <v>90</v>
      </c>
      <c r="D24" s="110" t="str">
        <f>'Schedule No. 1B'!E25</f>
        <v>NIL</v>
      </c>
      <c r="E24" s="80"/>
      <c r="F24" s="80"/>
      <c r="G24" s="80"/>
      <c r="H24" s="80"/>
      <c r="I24" s="80"/>
      <c r="J24" s="8"/>
      <c r="K24" s="8"/>
    </row>
    <row r="25" spans="1:11" x14ac:dyDescent="0.25">
      <c r="A25" s="110" t="s">
        <v>22</v>
      </c>
      <c r="B25" s="24" t="s">
        <v>219</v>
      </c>
      <c r="C25" s="110" t="s">
        <v>90</v>
      </c>
      <c r="D25" s="110" t="str">
        <f>'Schedule No. 1B'!E26</f>
        <v>NIL</v>
      </c>
      <c r="E25" s="80"/>
      <c r="F25" s="80"/>
      <c r="G25" s="80"/>
      <c r="H25" s="80"/>
      <c r="I25" s="80"/>
      <c r="J25" s="8"/>
      <c r="K25" s="8"/>
    </row>
    <row r="26" spans="1:11" x14ac:dyDescent="0.25">
      <c r="A26" s="110" t="s">
        <v>23</v>
      </c>
      <c r="B26" s="24" t="s">
        <v>220</v>
      </c>
      <c r="C26" s="110" t="s">
        <v>90</v>
      </c>
      <c r="D26" s="110">
        <f>'Schedule No. 1B'!E27</f>
        <v>1</v>
      </c>
      <c r="E26" s="80"/>
      <c r="F26" s="80"/>
      <c r="G26" s="80"/>
      <c r="H26" s="80"/>
      <c r="I26" s="80"/>
      <c r="J26" s="8"/>
      <c r="K26" s="8"/>
    </row>
    <row r="27" spans="1:11" x14ac:dyDescent="0.25">
      <c r="A27" s="111">
        <v>1.3</v>
      </c>
      <c r="B27" s="112" t="s">
        <v>221</v>
      </c>
      <c r="C27" s="112"/>
      <c r="D27" s="112"/>
      <c r="E27" s="112"/>
      <c r="F27" s="112"/>
      <c r="G27" s="80"/>
      <c r="H27" s="80"/>
      <c r="I27" s="80"/>
      <c r="J27" s="86">
        <f>SUM(D17:D26)</f>
        <v>3</v>
      </c>
      <c r="K27" s="8"/>
    </row>
    <row r="28" spans="1:11" x14ac:dyDescent="0.25">
      <c r="A28" s="110" t="s">
        <v>24</v>
      </c>
      <c r="B28" s="24" t="s">
        <v>303</v>
      </c>
      <c r="C28" s="110" t="s">
        <v>90</v>
      </c>
      <c r="D28" s="110">
        <f>'Schedule No. 1B'!E29</f>
        <v>1</v>
      </c>
      <c r="E28" s="80"/>
      <c r="F28" s="80"/>
      <c r="G28" s="80"/>
      <c r="H28" s="80"/>
      <c r="I28" s="80"/>
      <c r="J28" s="8"/>
      <c r="K28" s="8"/>
    </row>
    <row r="29" spans="1:11" x14ac:dyDescent="0.25">
      <c r="A29" s="110" t="s">
        <v>25</v>
      </c>
      <c r="B29" s="24" t="s">
        <v>222</v>
      </c>
      <c r="C29" s="110" t="s">
        <v>90</v>
      </c>
      <c r="D29" s="110" t="str">
        <f>'Schedule No. 1B'!E30</f>
        <v>NIL</v>
      </c>
      <c r="E29" s="80"/>
      <c r="F29" s="80"/>
      <c r="G29" s="80"/>
      <c r="H29" s="80"/>
      <c r="I29" s="80"/>
      <c r="J29" s="8"/>
      <c r="K29" s="8"/>
    </row>
    <row r="30" spans="1:11" x14ac:dyDescent="0.25">
      <c r="A30" s="110" t="s">
        <v>26</v>
      </c>
      <c r="B30" s="24" t="s">
        <v>302</v>
      </c>
      <c r="C30" s="110" t="s">
        <v>90</v>
      </c>
      <c r="D30" s="110">
        <f>'Schedule No. 1B'!E31</f>
        <v>1</v>
      </c>
      <c r="E30" s="80"/>
      <c r="F30" s="80"/>
      <c r="G30" s="112"/>
      <c r="H30" s="112"/>
      <c r="I30" s="80"/>
      <c r="J30" s="8"/>
      <c r="K30" s="41">
        <f>SUM(J16+J27+J35+J44)</f>
        <v>14</v>
      </c>
    </row>
    <row r="31" spans="1:11" x14ac:dyDescent="0.25">
      <c r="A31" s="110" t="s">
        <v>27</v>
      </c>
      <c r="B31" s="24" t="s">
        <v>223</v>
      </c>
      <c r="C31" s="110" t="s">
        <v>90</v>
      </c>
      <c r="D31" s="110" t="str">
        <f>'Schedule No. 1B'!E32</f>
        <v>NIL</v>
      </c>
      <c r="E31" s="80"/>
      <c r="F31" s="80"/>
      <c r="G31" s="80"/>
      <c r="H31" s="80"/>
      <c r="I31" s="80"/>
      <c r="J31" s="8"/>
      <c r="K31" s="8"/>
    </row>
    <row r="32" spans="1:11" x14ac:dyDescent="0.25">
      <c r="A32" s="110" t="s">
        <v>28</v>
      </c>
      <c r="B32" s="24" t="s">
        <v>224</v>
      </c>
      <c r="C32" s="110" t="s">
        <v>90</v>
      </c>
      <c r="D32" s="110" t="str">
        <f>'Schedule No. 1B'!E33</f>
        <v>NIL</v>
      </c>
      <c r="E32" s="80"/>
      <c r="F32" s="80"/>
      <c r="G32" s="80"/>
      <c r="H32" s="80"/>
      <c r="I32" s="80"/>
      <c r="J32" s="8"/>
      <c r="K32" s="8"/>
    </row>
    <row r="33" spans="1:18" x14ac:dyDescent="0.25">
      <c r="A33" s="110" t="s">
        <v>29</v>
      </c>
      <c r="B33" s="24" t="s">
        <v>225</v>
      </c>
      <c r="C33" s="110" t="s">
        <v>90</v>
      </c>
      <c r="D33" s="110">
        <f>'Schedule No. 1B'!E34</f>
        <v>1</v>
      </c>
      <c r="E33" s="80"/>
      <c r="F33" s="80"/>
      <c r="G33" s="80"/>
      <c r="H33" s="80"/>
      <c r="I33" s="80"/>
      <c r="J33" s="8"/>
      <c r="K33" s="8"/>
    </row>
    <row r="34" spans="1:18" x14ac:dyDescent="0.25">
      <c r="A34" s="110" t="s">
        <v>228</v>
      </c>
      <c r="B34" s="24" t="s">
        <v>226</v>
      </c>
      <c r="C34" s="110" t="s">
        <v>90</v>
      </c>
      <c r="D34" s="110" t="str">
        <f>'Schedule No. 1B'!E35</f>
        <v>NIL</v>
      </c>
      <c r="E34" s="80"/>
      <c r="F34" s="80"/>
      <c r="G34" s="80"/>
      <c r="H34" s="80"/>
      <c r="I34" s="80"/>
      <c r="J34" s="8"/>
      <c r="K34" s="8"/>
    </row>
    <row r="35" spans="1:18" x14ac:dyDescent="0.25">
      <c r="A35" s="110" t="s">
        <v>229</v>
      </c>
      <c r="B35" s="24" t="s">
        <v>227</v>
      </c>
      <c r="C35" s="110" t="s">
        <v>90</v>
      </c>
      <c r="D35" s="110">
        <f>'Schedule No. 1B'!E36</f>
        <v>1</v>
      </c>
      <c r="E35" s="80"/>
      <c r="F35" s="80"/>
      <c r="G35" s="80"/>
      <c r="H35" s="80"/>
      <c r="I35" s="80"/>
      <c r="J35" s="84">
        <f>SUM(D28:D35)</f>
        <v>4</v>
      </c>
      <c r="K35" s="8"/>
    </row>
    <row r="36" spans="1:18" x14ac:dyDescent="0.25">
      <c r="A36" s="111">
        <v>1.4</v>
      </c>
      <c r="B36" s="112" t="s">
        <v>230</v>
      </c>
      <c r="C36" s="112"/>
      <c r="D36" s="181"/>
      <c r="E36" s="112"/>
      <c r="F36" s="112"/>
      <c r="G36" s="80"/>
      <c r="H36" s="80"/>
      <c r="I36" s="80"/>
      <c r="J36" s="41"/>
      <c r="K36" s="42"/>
    </row>
    <row r="37" spans="1:18" x14ac:dyDescent="0.25">
      <c r="A37" s="110" t="s">
        <v>30</v>
      </c>
      <c r="B37" s="23" t="s">
        <v>293</v>
      </c>
      <c r="C37" s="110" t="s">
        <v>90</v>
      </c>
      <c r="D37" s="110">
        <f>'Schedule No. 1B'!E38</f>
        <v>1</v>
      </c>
      <c r="E37" s="80"/>
      <c r="F37" s="80"/>
      <c r="G37" s="80"/>
      <c r="H37" s="80"/>
      <c r="I37" s="80"/>
      <c r="J37" s="8"/>
      <c r="K37" s="41"/>
    </row>
    <row r="38" spans="1:18" x14ac:dyDescent="0.25">
      <c r="A38" s="110" t="s">
        <v>31</v>
      </c>
      <c r="B38" s="23" t="s">
        <v>294</v>
      </c>
      <c r="C38" s="110" t="s">
        <v>90</v>
      </c>
      <c r="D38" s="110" t="str">
        <f>'Schedule No. 1B'!E39</f>
        <v>NIL</v>
      </c>
      <c r="E38" s="80"/>
      <c r="F38" s="80"/>
      <c r="G38" s="80"/>
      <c r="H38" s="80"/>
      <c r="I38" s="80"/>
      <c r="J38" s="8"/>
      <c r="K38" s="8"/>
    </row>
    <row r="39" spans="1:18" x14ac:dyDescent="0.25">
      <c r="A39" s="110" t="s">
        <v>32</v>
      </c>
      <c r="B39" s="23" t="s">
        <v>295</v>
      </c>
      <c r="C39" s="110" t="s">
        <v>90</v>
      </c>
      <c r="D39" s="110" t="str">
        <f>'Schedule No. 1B'!E40</f>
        <v>NIL</v>
      </c>
      <c r="E39" s="80"/>
      <c r="F39" s="80"/>
      <c r="G39" s="112"/>
      <c r="H39" s="112"/>
      <c r="I39" s="80"/>
      <c r="J39" s="8"/>
      <c r="K39" s="8"/>
    </row>
    <row r="40" spans="1:18" x14ac:dyDescent="0.25">
      <c r="A40" s="110" t="s">
        <v>33</v>
      </c>
      <c r="B40" s="23" t="s">
        <v>296</v>
      </c>
      <c r="C40" s="110" t="s">
        <v>90</v>
      </c>
      <c r="D40" s="110" t="str">
        <f>'Schedule No. 1B'!E41</f>
        <v>NIL</v>
      </c>
      <c r="E40" s="80"/>
      <c r="F40" s="80"/>
      <c r="G40" s="80"/>
      <c r="H40" s="80"/>
      <c r="I40" s="80"/>
      <c r="J40" s="8"/>
      <c r="K40" s="8"/>
    </row>
    <row r="41" spans="1:18" x14ac:dyDescent="0.25">
      <c r="A41" s="110" t="s">
        <v>34</v>
      </c>
      <c r="B41" s="23" t="s">
        <v>297</v>
      </c>
      <c r="C41" s="110" t="s">
        <v>90</v>
      </c>
      <c r="D41" s="110">
        <f>'Schedule No. 1B'!E42</f>
        <v>1</v>
      </c>
      <c r="E41" s="80"/>
      <c r="F41" s="80"/>
      <c r="G41" s="80"/>
      <c r="H41" s="80"/>
      <c r="I41" s="80"/>
      <c r="J41" s="8"/>
      <c r="K41" s="8"/>
    </row>
    <row r="42" spans="1:18" x14ac:dyDescent="0.25">
      <c r="A42" s="110" t="s">
        <v>35</v>
      </c>
      <c r="B42" s="23" t="s">
        <v>298</v>
      </c>
      <c r="C42" s="110" t="s">
        <v>90</v>
      </c>
      <c r="D42" s="110">
        <f>'Schedule No. 1B'!E43</f>
        <v>1</v>
      </c>
      <c r="E42" s="80"/>
      <c r="F42" s="80"/>
      <c r="G42" s="80"/>
      <c r="H42" s="80"/>
      <c r="I42" s="80"/>
      <c r="J42" s="8"/>
      <c r="K42" s="8"/>
    </row>
    <row r="43" spans="1:18" x14ac:dyDescent="0.25">
      <c r="A43" s="110" t="s">
        <v>231</v>
      </c>
      <c r="B43" s="23" t="s">
        <v>299</v>
      </c>
      <c r="C43" s="110" t="s">
        <v>90</v>
      </c>
      <c r="D43" s="110" t="str">
        <f>'Schedule No. 1B'!E44</f>
        <v>NIL</v>
      </c>
      <c r="E43" s="80"/>
      <c r="F43" s="80"/>
      <c r="G43" s="80"/>
      <c r="H43" s="80"/>
      <c r="I43" s="80"/>
      <c r="J43" s="8"/>
      <c r="K43" s="8"/>
    </row>
    <row r="44" spans="1:18" x14ac:dyDescent="0.25">
      <c r="A44" s="110" t="s">
        <v>232</v>
      </c>
      <c r="B44" s="23" t="s">
        <v>300</v>
      </c>
      <c r="C44" s="110" t="s">
        <v>90</v>
      </c>
      <c r="D44" s="110" t="str">
        <f>'Schedule No. 1B'!E45</f>
        <v>NIL</v>
      </c>
      <c r="E44" s="80"/>
      <c r="F44" s="80"/>
      <c r="G44" s="80"/>
      <c r="H44" s="80"/>
      <c r="I44" s="80"/>
      <c r="J44" s="85">
        <f>SUM(D37:D44)</f>
        <v>3</v>
      </c>
      <c r="K44" s="8"/>
    </row>
    <row r="45" spans="1:18" x14ac:dyDescent="0.25">
      <c r="A45" s="30">
        <v>1.5</v>
      </c>
      <c r="B45" s="188" t="s">
        <v>571</v>
      </c>
      <c r="C45" s="188"/>
      <c r="D45" s="188"/>
      <c r="E45" s="188"/>
      <c r="F45" s="188"/>
      <c r="G45" s="80"/>
      <c r="H45" s="80"/>
      <c r="I45" s="188"/>
      <c r="J45" s="188"/>
      <c r="K45" s="188"/>
      <c r="L45" s="42">
        <f>SUM(E39:E44)</f>
        <v>0</v>
      </c>
      <c r="M45" s="44"/>
      <c r="N45" t="s">
        <v>572</v>
      </c>
      <c r="O45">
        <f>SUM(L31+L63)</f>
        <v>0</v>
      </c>
      <c r="R45" s="189"/>
    </row>
    <row r="46" spans="1:18" x14ac:dyDescent="0.25">
      <c r="A46" s="107" t="s">
        <v>36</v>
      </c>
      <c r="B46" s="23" t="s">
        <v>573</v>
      </c>
      <c r="C46" s="107" t="s">
        <v>90</v>
      </c>
      <c r="D46" s="110" t="str">
        <f>'Schedule No. 1B'!E47</f>
        <v>NIL</v>
      </c>
      <c r="E46" s="107"/>
      <c r="F46" s="39"/>
      <c r="G46" s="80"/>
      <c r="H46" s="80"/>
      <c r="I46" s="39"/>
      <c r="J46" s="39"/>
      <c r="K46" s="39"/>
      <c r="L46" s="8"/>
      <c r="M46" s="8"/>
      <c r="N46" t="s">
        <v>574</v>
      </c>
      <c r="O46" s="40" t="e">
        <f>SUM(L38+#REF!+L45+L69+L76+L82)</f>
        <v>#REF!</v>
      </c>
      <c r="R46" s="189"/>
    </row>
    <row r="47" spans="1:18" x14ac:dyDescent="0.25">
      <c r="A47" s="107" t="s">
        <v>37</v>
      </c>
      <c r="B47" s="23" t="s">
        <v>628</v>
      </c>
      <c r="C47" s="107" t="s">
        <v>90</v>
      </c>
      <c r="D47" s="110" t="str">
        <f>'Schedule No. 1B'!E48</f>
        <v>NIL</v>
      </c>
      <c r="E47" s="107"/>
      <c r="F47" s="39"/>
      <c r="G47" s="80"/>
      <c r="H47" s="80"/>
      <c r="I47" s="39"/>
      <c r="J47" s="39"/>
    </row>
    <row r="48" spans="1:18" x14ac:dyDescent="0.25">
      <c r="A48" s="107" t="s">
        <v>38</v>
      </c>
      <c r="B48" s="23" t="s">
        <v>629</v>
      </c>
      <c r="C48" s="107" t="s">
        <v>90</v>
      </c>
      <c r="D48" s="110" t="str">
        <f>'Schedule No. 1B'!E49</f>
        <v>NIL</v>
      </c>
      <c r="E48" s="107"/>
      <c r="F48" s="39"/>
      <c r="G48" s="112"/>
      <c r="H48" s="112"/>
      <c r="I48" s="39"/>
      <c r="J48" s="39"/>
    </row>
    <row r="49" spans="1:18" x14ac:dyDescent="0.25">
      <c r="A49" s="107" t="s">
        <v>304</v>
      </c>
      <c r="B49" s="23" t="s">
        <v>630</v>
      </c>
      <c r="C49" s="107" t="s">
        <v>90</v>
      </c>
      <c r="D49" s="110" t="str">
        <f>'Schedule No. 1B'!E50</f>
        <v>NIL</v>
      </c>
      <c r="E49" s="107"/>
      <c r="F49" s="39"/>
      <c r="G49" s="80"/>
      <c r="H49" s="80"/>
      <c r="I49" s="39"/>
      <c r="J49" s="39"/>
    </row>
    <row r="50" spans="1:18" x14ac:dyDescent="0.25">
      <c r="A50" s="107" t="s">
        <v>305</v>
      </c>
      <c r="B50" s="23" t="s">
        <v>575</v>
      </c>
      <c r="C50" s="107" t="s">
        <v>90</v>
      </c>
      <c r="D50" s="110">
        <f>'Schedule No. 1B'!E51</f>
        <v>1</v>
      </c>
      <c r="E50" s="107"/>
      <c r="F50" s="39"/>
      <c r="G50" s="80"/>
      <c r="H50" s="80"/>
      <c r="I50" s="39"/>
      <c r="J50" s="39"/>
      <c r="K50" s="39"/>
      <c r="L50" s="8"/>
      <c r="M50" s="8"/>
      <c r="R50" s="189"/>
    </row>
    <row r="51" spans="1:18" x14ac:dyDescent="0.25">
      <c r="A51" s="107" t="s">
        <v>306</v>
      </c>
      <c r="B51" s="23" t="s">
        <v>576</v>
      </c>
      <c r="C51" s="107" t="s">
        <v>90</v>
      </c>
      <c r="D51" s="110">
        <f>'Schedule No. 1B'!E52</f>
        <v>1</v>
      </c>
      <c r="E51" s="107"/>
      <c r="F51" s="39"/>
      <c r="G51" s="80"/>
      <c r="H51" s="80"/>
      <c r="I51" s="39"/>
      <c r="J51" s="39"/>
      <c r="K51" s="39"/>
      <c r="L51" s="8"/>
      <c r="M51" s="8"/>
      <c r="R51" s="189"/>
    </row>
    <row r="52" spans="1:18" x14ac:dyDescent="0.25">
      <c r="A52" s="30">
        <v>1.6</v>
      </c>
      <c r="B52" s="188" t="s">
        <v>577</v>
      </c>
      <c r="C52" s="188"/>
      <c r="D52" s="188"/>
      <c r="E52" s="188"/>
      <c r="F52" s="188"/>
      <c r="G52" s="80"/>
      <c r="H52" s="80"/>
      <c r="I52" s="188"/>
      <c r="J52" s="188"/>
      <c r="K52" s="188"/>
      <c r="L52" s="191">
        <f>SUM(E46:E51)</f>
        <v>0</v>
      </c>
      <c r="M52" s="44"/>
      <c r="R52" s="189"/>
    </row>
    <row r="53" spans="1:18" x14ac:dyDescent="0.25">
      <c r="A53" s="107" t="s">
        <v>360</v>
      </c>
      <c r="B53" s="24" t="s">
        <v>578</v>
      </c>
      <c r="C53" s="107" t="s">
        <v>90</v>
      </c>
      <c r="D53" s="110" t="str">
        <f>'Schedule No. 1B'!E54</f>
        <v>NIL</v>
      </c>
      <c r="E53" s="107"/>
      <c r="F53" s="39"/>
      <c r="G53" s="80"/>
      <c r="H53" s="80"/>
      <c r="I53" s="39"/>
      <c r="J53" s="39"/>
      <c r="K53" s="39"/>
      <c r="L53" s="8"/>
      <c r="M53" s="8"/>
      <c r="R53" s="189"/>
    </row>
    <row r="54" spans="1:18" x14ac:dyDescent="0.25">
      <c r="A54" s="107" t="s">
        <v>361</v>
      </c>
      <c r="B54" s="24" t="s">
        <v>631</v>
      </c>
      <c r="C54" s="107" t="s">
        <v>90</v>
      </c>
      <c r="D54" s="110" t="str">
        <f>'Schedule No. 1B'!E55</f>
        <v>NIL</v>
      </c>
      <c r="E54" s="107"/>
      <c r="F54" s="39"/>
      <c r="G54" s="80"/>
      <c r="H54" s="80"/>
      <c r="I54" s="39"/>
      <c r="J54" s="39"/>
    </row>
    <row r="55" spans="1:18" x14ac:dyDescent="0.25">
      <c r="A55" s="107" t="s">
        <v>362</v>
      </c>
      <c r="B55" s="24" t="s">
        <v>632</v>
      </c>
      <c r="C55" s="107" t="s">
        <v>90</v>
      </c>
      <c r="D55" s="110" t="str">
        <f>'Schedule No. 1B'!E56</f>
        <v>NIL</v>
      </c>
      <c r="E55" s="107"/>
      <c r="F55" s="39"/>
      <c r="G55" s="80"/>
      <c r="H55" s="80"/>
      <c r="I55" s="39"/>
      <c r="J55" s="39"/>
    </row>
    <row r="56" spans="1:18" x14ac:dyDescent="0.25">
      <c r="A56" s="107" t="s">
        <v>363</v>
      </c>
      <c r="B56" s="24" t="s">
        <v>579</v>
      </c>
      <c r="C56" s="107" t="s">
        <v>90</v>
      </c>
      <c r="D56" s="110">
        <f>'Schedule No. 1B'!E57</f>
        <v>1</v>
      </c>
      <c r="E56" s="107"/>
      <c r="F56" s="39"/>
      <c r="G56" s="80"/>
      <c r="H56" s="80"/>
      <c r="I56" s="39"/>
      <c r="J56" s="39"/>
      <c r="K56" s="39"/>
      <c r="L56" s="8"/>
      <c r="M56" s="8"/>
      <c r="R56" s="189"/>
    </row>
    <row r="57" spans="1:18" x14ac:dyDescent="0.25">
      <c r="A57" s="107" t="s">
        <v>580</v>
      </c>
      <c r="B57" s="24" t="s">
        <v>581</v>
      </c>
      <c r="C57" s="107" t="s">
        <v>90</v>
      </c>
      <c r="D57" s="110">
        <f>'Schedule No. 1B'!E58</f>
        <v>1</v>
      </c>
      <c r="E57" s="107"/>
      <c r="F57" s="39"/>
      <c r="G57" s="188"/>
      <c r="H57" s="188"/>
      <c r="I57" s="39"/>
      <c r="J57" s="39"/>
      <c r="K57" s="39"/>
      <c r="L57" s="8"/>
      <c r="M57" s="8"/>
      <c r="R57" s="189"/>
    </row>
    <row r="58" spans="1:18" x14ac:dyDescent="0.25">
      <c r="A58" s="107" t="s">
        <v>688</v>
      </c>
      <c r="B58" s="24" t="s">
        <v>633</v>
      </c>
      <c r="C58" s="107" t="s">
        <v>90</v>
      </c>
      <c r="D58" s="110" t="str">
        <f>'Schedule No. 1B'!E59</f>
        <v>NIL</v>
      </c>
      <c r="E58" s="107"/>
      <c r="F58" s="39"/>
      <c r="G58" s="39"/>
      <c r="H58" s="39"/>
      <c r="I58" s="39"/>
      <c r="J58" s="39"/>
    </row>
    <row r="59" spans="1:18" x14ac:dyDescent="0.25">
      <c r="A59" s="107" t="s">
        <v>689</v>
      </c>
      <c r="B59" s="24" t="s">
        <v>634</v>
      </c>
      <c r="C59" s="107" t="s">
        <v>90</v>
      </c>
      <c r="D59" s="110" t="str">
        <f>'Schedule No. 1B'!E60</f>
        <v>NIL</v>
      </c>
      <c r="E59" s="107"/>
      <c r="F59" s="39"/>
      <c r="G59" s="39"/>
      <c r="H59" s="39"/>
      <c r="I59" s="39"/>
      <c r="J59" s="39"/>
    </row>
    <row r="60" spans="1:18" x14ac:dyDescent="0.25">
      <c r="A60" s="107" t="s">
        <v>690</v>
      </c>
      <c r="B60" s="24" t="s">
        <v>635</v>
      </c>
      <c r="C60" s="107" t="s">
        <v>90</v>
      </c>
      <c r="D60" s="110" t="str">
        <f>'Schedule No. 1B'!E61</f>
        <v>NIL</v>
      </c>
      <c r="E60" s="107"/>
      <c r="F60" s="39"/>
      <c r="G60" s="39"/>
      <c r="H60" s="39"/>
      <c r="I60" s="39"/>
      <c r="J60" s="39"/>
    </row>
    <row r="61" spans="1:18" x14ac:dyDescent="0.25">
      <c r="A61" s="107" t="s">
        <v>722</v>
      </c>
      <c r="B61" s="24" t="s">
        <v>637</v>
      </c>
      <c r="C61" s="107" t="s">
        <v>90</v>
      </c>
      <c r="D61" s="110" t="str">
        <f>'Schedule No. 1B'!E62</f>
        <v>NIL</v>
      </c>
      <c r="E61" s="107"/>
      <c r="F61" s="39"/>
      <c r="G61" s="39"/>
      <c r="H61" s="39"/>
      <c r="I61" s="39"/>
      <c r="J61" s="39"/>
    </row>
    <row r="62" spans="1:18" x14ac:dyDescent="0.25">
      <c r="A62" s="107" t="s">
        <v>723</v>
      </c>
      <c r="B62" s="24" t="s">
        <v>639</v>
      </c>
      <c r="C62" s="107" t="s">
        <v>90</v>
      </c>
      <c r="D62" s="110" t="str">
        <f>'Schedule No. 1B'!E63</f>
        <v>NIL</v>
      </c>
      <c r="E62" s="107"/>
      <c r="F62" s="39"/>
      <c r="G62" s="39"/>
      <c r="H62" s="39"/>
      <c r="I62" s="39"/>
      <c r="J62" s="39"/>
      <c r="K62">
        <f>SUM(D53:D62)</f>
        <v>2</v>
      </c>
    </row>
    <row r="63" spans="1:18" x14ac:dyDescent="0.25">
      <c r="A63" s="30">
        <v>1.7</v>
      </c>
      <c r="B63" s="82" t="s">
        <v>582</v>
      </c>
      <c r="C63" s="107"/>
      <c r="D63" s="107" t="s">
        <v>326</v>
      </c>
      <c r="E63" s="107"/>
      <c r="F63" s="39"/>
      <c r="G63" s="39"/>
      <c r="H63" s="39"/>
      <c r="I63" s="39"/>
      <c r="J63" s="39"/>
      <c r="K63" s="39"/>
      <c r="L63" s="8">
        <f>SUM(E53:E57)</f>
        <v>0</v>
      </c>
      <c r="M63" s="8"/>
      <c r="R63" s="189"/>
    </row>
    <row r="64" spans="1:18" x14ac:dyDescent="0.25">
      <c r="A64" s="107" t="s">
        <v>583</v>
      </c>
      <c r="B64" s="24" t="s">
        <v>584</v>
      </c>
      <c r="C64" s="107" t="s">
        <v>90</v>
      </c>
      <c r="D64" s="110" t="str">
        <f>'Schedule No. 1B'!E65</f>
        <v>NIL</v>
      </c>
      <c r="E64" s="107"/>
      <c r="F64" s="39"/>
      <c r="G64" s="188"/>
      <c r="H64" s="188"/>
      <c r="I64" s="39"/>
      <c r="J64" s="39"/>
      <c r="K64" s="39"/>
      <c r="L64" s="8"/>
      <c r="M64" s="8"/>
      <c r="R64" s="189"/>
    </row>
    <row r="65" spans="1:18" x14ac:dyDescent="0.25">
      <c r="A65" s="107" t="s">
        <v>691</v>
      </c>
      <c r="B65" s="24" t="s">
        <v>641</v>
      </c>
      <c r="C65" s="107" t="s">
        <v>90</v>
      </c>
      <c r="D65" s="110" t="str">
        <f>'Schedule No. 1B'!E66</f>
        <v>NIL</v>
      </c>
      <c r="E65" s="107"/>
      <c r="F65" s="39"/>
      <c r="G65" s="39"/>
      <c r="H65" s="39"/>
      <c r="I65" s="39"/>
      <c r="J65" s="39"/>
    </row>
    <row r="66" spans="1:18" x14ac:dyDescent="0.25">
      <c r="A66" s="107" t="s">
        <v>692</v>
      </c>
      <c r="B66" s="24" t="s">
        <v>643</v>
      </c>
      <c r="C66" s="107" t="s">
        <v>90</v>
      </c>
      <c r="D66" s="110" t="str">
        <f>'Schedule No. 1B'!E67</f>
        <v>NIL</v>
      </c>
      <c r="E66" s="107"/>
      <c r="F66" s="39"/>
      <c r="G66" s="39"/>
      <c r="H66" s="39"/>
      <c r="I66" s="39"/>
      <c r="J66" s="39"/>
    </row>
    <row r="67" spans="1:18" x14ac:dyDescent="0.25">
      <c r="A67" s="107" t="s">
        <v>585</v>
      </c>
      <c r="B67" s="24" t="s">
        <v>586</v>
      </c>
      <c r="C67" s="107" t="s">
        <v>90</v>
      </c>
      <c r="D67" s="110">
        <f>'Schedule No. 1B'!E68</f>
        <v>1</v>
      </c>
      <c r="E67" s="107"/>
      <c r="F67" s="39"/>
      <c r="G67" s="39"/>
      <c r="H67" s="39"/>
      <c r="I67" s="39"/>
      <c r="J67" s="39"/>
      <c r="K67" s="39"/>
      <c r="L67" s="8"/>
      <c r="M67" s="8"/>
      <c r="R67" s="189"/>
    </row>
    <row r="68" spans="1:18" x14ac:dyDescent="0.25">
      <c r="A68" s="107" t="s">
        <v>587</v>
      </c>
      <c r="B68" s="24" t="s">
        <v>588</v>
      </c>
      <c r="C68" s="107" t="s">
        <v>90</v>
      </c>
      <c r="D68" s="110">
        <f>'Schedule No. 1B'!E69</f>
        <v>1</v>
      </c>
      <c r="E68" s="107"/>
      <c r="F68" s="39"/>
      <c r="G68" s="39"/>
      <c r="H68" s="39"/>
      <c r="I68" s="39"/>
      <c r="J68" s="39"/>
      <c r="K68" s="39"/>
      <c r="L68" s="8"/>
      <c r="M68" s="8"/>
      <c r="R68" s="189"/>
    </row>
    <row r="69" spans="1:18" x14ac:dyDescent="0.25">
      <c r="A69" s="30">
        <v>1.8</v>
      </c>
      <c r="B69" s="188" t="s">
        <v>589</v>
      </c>
      <c r="C69" s="188"/>
      <c r="D69" s="188"/>
      <c r="E69" s="188"/>
      <c r="F69" s="188"/>
      <c r="G69" s="39"/>
      <c r="H69" s="39"/>
      <c r="I69" s="188"/>
      <c r="J69" s="188"/>
      <c r="K69" s="188"/>
      <c r="L69" s="191">
        <f>SUM(E64:E68)</f>
        <v>0</v>
      </c>
      <c r="M69" s="44"/>
      <c r="R69" s="189"/>
    </row>
    <row r="70" spans="1:18" x14ac:dyDescent="0.25">
      <c r="A70" s="107" t="s">
        <v>590</v>
      </c>
      <c r="B70" s="24" t="s">
        <v>591</v>
      </c>
      <c r="C70" s="107" t="s">
        <v>90</v>
      </c>
      <c r="D70" s="110" t="str">
        <f>'Schedule No. 1B'!E71</f>
        <v>NIL</v>
      </c>
      <c r="E70" s="107"/>
      <c r="F70" s="39"/>
      <c r="G70" s="39"/>
      <c r="H70" s="39"/>
      <c r="I70" s="39"/>
      <c r="J70" s="39"/>
      <c r="K70" s="39"/>
      <c r="L70" s="8"/>
      <c r="M70" s="8"/>
      <c r="R70" s="189"/>
    </row>
    <row r="71" spans="1:18" x14ac:dyDescent="0.25">
      <c r="A71" s="107" t="s">
        <v>694</v>
      </c>
      <c r="B71" s="23" t="s">
        <v>645</v>
      </c>
      <c r="C71" s="107" t="s">
        <v>90</v>
      </c>
      <c r="D71" s="110" t="str">
        <f>'Schedule No. 1B'!E72</f>
        <v>NIL</v>
      </c>
      <c r="E71" s="107"/>
      <c r="F71" s="39"/>
      <c r="G71" s="39"/>
      <c r="H71" s="39"/>
      <c r="I71" s="39"/>
      <c r="J71" s="39"/>
    </row>
    <row r="72" spans="1:18" x14ac:dyDescent="0.25">
      <c r="A72" s="107" t="s">
        <v>695</v>
      </c>
      <c r="B72" s="23" t="s">
        <v>647</v>
      </c>
      <c r="C72" s="107" t="s">
        <v>90</v>
      </c>
      <c r="D72" s="110" t="str">
        <f>'Schedule No. 1B'!E73</f>
        <v>NIL</v>
      </c>
      <c r="E72" s="107"/>
      <c r="F72" s="39"/>
      <c r="G72" s="39"/>
      <c r="H72" s="39"/>
      <c r="I72" s="39"/>
      <c r="J72" s="39"/>
    </row>
    <row r="73" spans="1:18" x14ac:dyDescent="0.25">
      <c r="A73" s="107" t="s">
        <v>696</v>
      </c>
      <c r="B73" s="23" t="s">
        <v>654</v>
      </c>
      <c r="C73" s="107" t="s">
        <v>90</v>
      </c>
      <c r="D73" s="110" t="str">
        <f>'Schedule No. 1B'!E74</f>
        <v>NIL</v>
      </c>
      <c r="E73" s="107"/>
      <c r="F73" s="39"/>
      <c r="G73" s="39"/>
      <c r="H73" s="39"/>
      <c r="I73" s="39"/>
      <c r="J73" s="39"/>
      <c r="K73" s="39"/>
      <c r="L73" s="8"/>
      <c r="M73" s="8"/>
      <c r="R73" s="189"/>
    </row>
    <row r="74" spans="1:18" x14ac:dyDescent="0.25">
      <c r="A74" s="107" t="s">
        <v>592</v>
      </c>
      <c r="B74" s="23" t="s">
        <v>593</v>
      </c>
      <c r="C74" s="107" t="s">
        <v>90</v>
      </c>
      <c r="D74" s="110">
        <f>'Schedule No. 1B'!E75</f>
        <v>1</v>
      </c>
      <c r="E74" s="107"/>
      <c r="F74" s="39"/>
      <c r="G74" s="39"/>
      <c r="H74" s="39"/>
      <c r="I74" s="39"/>
      <c r="J74" s="39"/>
      <c r="K74" s="39"/>
      <c r="L74" s="8"/>
      <c r="M74" s="8"/>
      <c r="R74" s="189"/>
    </row>
    <row r="75" spans="1:18" x14ac:dyDescent="0.25">
      <c r="A75" s="107" t="s">
        <v>594</v>
      </c>
      <c r="B75" s="23" t="s">
        <v>595</v>
      </c>
      <c r="C75" s="107" t="s">
        <v>90</v>
      </c>
      <c r="D75" s="110">
        <f>'Schedule No. 1B'!E76</f>
        <v>1</v>
      </c>
      <c r="E75" s="107"/>
      <c r="F75" s="39"/>
      <c r="G75" s="39"/>
      <c r="H75" s="39"/>
      <c r="I75" s="39"/>
      <c r="J75" s="39"/>
      <c r="K75" s="39"/>
      <c r="L75" s="8"/>
      <c r="M75" s="8"/>
      <c r="R75" s="189"/>
    </row>
    <row r="76" spans="1:18" x14ac:dyDescent="0.25">
      <c r="A76" s="30">
        <v>1.9</v>
      </c>
      <c r="B76" s="188" t="s">
        <v>596</v>
      </c>
      <c r="C76" s="188"/>
      <c r="D76" s="110"/>
      <c r="E76" s="188"/>
      <c r="F76" s="188"/>
      <c r="G76" s="39"/>
      <c r="H76" s="39"/>
      <c r="I76" s="188"/>
      <c r="J76" s="188"/>
      <c r="K76" s="188"/>
      <c r="L76" s="191">
        <f>SUM(E70:E75)</f>
        <v>0</v>
      </c>
      <c r="M76" s="44"/>
      <c r="R76" s="189"/>
    </row>
    <row r="77" spans="1:18" x14ac:dyDescent="0.25">
      <c r="A77" s="107" t="s">
        <v>597</v>
      </c>
      <c r="B77" s="24" t="s">
        <v>598</v>
      </c>
      <c r="C77" s="107" t="s">
        <v>90</v>
      </c>
      <c r="D77" s="110" t="str">
        <f>'Schedule No. 1B'!E78</f>
        <v>NIL</v>
      </c>
      <c r="E77" s="107"/>
      <c r="F77" s="188"/>
      <c r="G77" s="39"/>
      <c r="H77" s="39"/>
      <c r="I77" s="188"/>
      <c r="J77" s="188"/>
      <c r="K77" s="188"/>
      <c r="L77" s="191"/>
      <c r="M77" s="44"/>
      <c r="R77" s="189"/>
    </row>
    <row r="78" spans="1:18" x14ac:dyDescent="0.25">
      <c r="A78" s="107" t="s">
        <v>701</v>
      </c>
      <c r="B78" s="23" t="s">
        <v>649</v>
      </c>
      <c r="C78" s="107" t="s">
        <v>90</v>
      </c>
      <c r="D78" s="110" t="str">
        <f>'Schedule No. 1B'!E79</f>
        <v>NIL</v>
      </c>
      <c r="E78" s="107"/>
      <c r="F78" s="39"/>
      <c r="G78" s="39"/>
      <c r="H78" s="39"/>
      <c r="I78" s="39"/>
      <c r="J78" s="39"/>
    </row>
    <row r="79" spans="1:18" x14ac:dyDescent="0.25">
      <c r="A79" s="107" t="s">
        <v>702</v>
      </c>
      <c r="B79" s="23" t="s">
        <v>651</v>
      </c>
      <c r="C79" s="107" t="s">
        <v>90</v>
      </c>
      <c r="D79" s="110" t="str">
        <f>'Schedule No. 1B'!E80</f>
        <v>NIL</v>
      </c>
      <c r="E79" s="107"/>
      <c r="F79" s="39"/>
      <c r="G79" s="39"/>
      <c r="H79" s="39"/>
      <c r="I79" s="39"/>
      <c r="J79" s="39"/>
    </row>
    <row r="80" spans="1:18" x14ac:dyDescent="0.25">
      <c r="A80" s="107" t="s">
        <v>703</v>
      </c>
      <c r="B80" s="23" t="s">
        <v>653</v>
      </c>
      <c r="C80" s="107" t="s">
        <v>90</v>
      </c>
      <c r="D80" s="110" t="str">
        <f>'Schedule No. 1B'!E81</f>
        <v>NIL</v>
      </c>
      <c r="E80" s="107"/>
      <c r="F80" s="39"/>
      <c r="G80" s="39"/>
      <c r="H80" s="39"/>
      <c r="I80" s="39"/>
      <c r="J80" s="39"/>
    </row>
    <row r="81" spans="1:18" x14ac:dyDescent="0.25">
      <c r="A81" s="107" t="s">
        <v>599</v>
      </c>
      <c r="B81" s="23" t="s">
        <v>600</v>
      </c>
      <c r="C81" s="107" t="s">
        <v>90</v>
      </c>
      <c r="D81" s="110">
        <f>'Schedule No. 1B'!E82</f>
        <v>1</v>
      </c>
      <c r="E81" s="107"/>
      <c r="F81" s="39"/>
      <c r="G81" s="188"/>
      <c r="H81" s="188"/>
      <c r="I81" s="39"/>
      <c r="J81" s="39"/>
      <c r="K81" s="39"/>
      <c r="L81" s="8"/>
      <c r="M81" s="8"/>
      <c r="R81" s="189"/>
    </row>
    <row r="82" spans="1:18" x14ac:dyDescent="0.25">
      <c r="A82" s="107" t="s">
        <v>602</v>
      </c>
      <c r="B82" s="23" t="s">
        <v>601</v>
      </c>
      <c r="C82" s="107" t="s">
        <v>90</v>
      </c>
      <c r="D82" s="110">
        <f>'Schedule No. 1B'!E83</f>
        <v>1</v>
      </c>
      <c r="E82" s="107"/>
      <c r="F82" s="39"/>
      <c r="G82" s="39"/>
      <c r="H82" s="39"/>
      <c r="I82" s="39"/>
      <c r="J82" s="39"/>
      <c r="K82" s="39"/>
      <c r="L82" s="8">
        <f>SUM(E77:E82)</f>
        <v>0</v>
      </c>
      <c r="M82" s="8"/>
      <c r="R82" s="189"/>
    </row>
    <row r="83" spans="1:18" ht="24" customHeight="1" x14ac:dyDescent="0.25">
      <c r="A83" s="204" t="s">
        <v>704</v>
      </c>
      <c r="B83" s="157" t="s">
        <v>309</v>
      </c>
      <c r="C83" s="110" t="s">
        <v>39</v>
      </c>
      <c r="D83" s="110">
        <f>'Schedule No. 1B'!E84</f>
        <v>3</v>
      </c>
      <c r="E83" s="80"/>
      <c r="F83" s="80"/>
      <c r="G83" s="39"/>
      <c r="H83" s="39"/>
      <c r="I83" s="80"/>
      <c r="J83" s="8"/>
      <c r="K83" s="8"/>
    </row>
    <row r="84" spans="1:18" ht="24" customHeight="1" x14ac:dyDescent="0.25">
      <c r="A84" s="204" t="s">
        <v>711</v>
      </c>
      <c r="B84" s="157" t="s">
        <v>915</v>
      </c>
      <c r="C84" s="369" t="s">
        <v>39</v>
      </c>
      <c r="D84" s="369">
        <v>4</v>
      </c>
      <c r="F84" s="186"/>
      <c r="G84" s="371"/>
      <c r="H84" s="371"/>
      <c r="I84" s="371"/>
      <c r="J84" s="8"/>
      <c r="K84" s="8"/>
    </row>
    <row r="85" spans="1:18" x14ac:dyDescent="0.25">
      <c r="A85" s="111">
        <v>1.1200000000000001</v>
      </c>
      <c r="B85" s="23" t="s">
        <v>902</v>
      </c>
      <c r="C85" s="110"/>
      <c r="D85" s="110"/>
      <c r="E85" s="80"/>
      <c r="F85" s="80"/>
      <c r="G85" s="80"/>
      <c r="H85" s="80"/>
      <c r="I85" s="80"/>
      <c r="J85" s="8"/>
      <c r="K85" s="8"/>
    </row>
    <row r="86" spans="1:18" x14ac:dyDescent="0.25">
      <c r="A86" s="81" t="s">
        <v>95</v>
      </c>
      <c r="B86" s="23" t="s">
        <v>249</v>
      </c>
      <c r="C86" s="110" t="s">
        <v>251</v>
      </c>
      <c r="D86" s="110">
        <f>'Schedule No. 1B'!E87</f>
        <v>10</v>
      </c>
      <c r="E86" s="80"/>
      <c r="F86" s="80"/>
      <c r="G86" s="80"/>
      <c r="H86" s="80"/>
      <c r="I86" s="80"/>
      <c r="J86" s="8"/>
      <c r="K86" s="8"/>
    </row>
    <row r="87" spans="1:18" x14ac:dyDescent="0.25">
      <c r="A87" s="81" t="s">
        <v>97</v>
      </c>
      <c r="B87" s="23" t="s">
        <v>250</v>
      </c>
      <c r="C87" s="110" t="s">
        <v>251</v>
      </c>
      <c r="D87" s="110">
        <f>'Schedule No. 1B'!E88</f>
        <v>5</v>
      </c>
      <c r="E87" s="80"/>
      <c r="F87" s="80"/>
      <c r="G87" s="80"/>
      <c r="H87" s="80"/>
      <c r="I87" s="80"/>
      <c r="J87" s="8"/>
      <c r="K87" s="8"/>
    </row>
    <row r="88" spans="1:18" ht="23.1" customHeight="1" x14ac:dyDescent="0.25">
      <c r="A88" s="111">
        <v>2</v>
      </c>
      <c r="B88" s="460" t="s">
        <v>40</v>
      </c>
      <c r="C88" s="460"/>
      <c r="D88" s="112"/>
      <c r="E88" s="112"/>
      <c r="F88" s="112"/>
      <c r="G88" s="39"/>
      <c r="H88" s="39"/>
      <c r="I88" s="112"/>
      <c r="J88" s="45"/>
      <c r="K88" s="45"/>
    </row>
    <row r="89" spans="1:18" ht="23.1" customHeight="1" x14ac:dyDescent="0.25">
      <c r="A89" s="111">
        <v>2.1</v>
      </c>
      <c r="B89" s="111" t="s">
        <v>202</v>
      </c>
      <c r="C89" s="111"/>
      <c r="D89" s="112"/>
      <c r="E89" s="112"/>
      <c r="F89" s="112"/>
      <c r="G89" s="39"/>
      <c r="H89" s="39"/>
      <c r="I89" s="112"/>
      <c r="J89" s="45"/>
      <c r="K89" s="45"/>
    </row>
    <row r="90" spans="1:18" ht="25.5" x14ac:dyDescent="0.25">
      <c r="A90" s="110" t="s">
        <v>65</v>
      </c>
      <c r="B90" s="23" t="s">
        <v>422</v>
      </c>
      <c r="C90" s="110" t="s">
        <v>554</v>
      </c>
      <c r="D90" s="110">
        <f>'Schedule No. 1B'!E91</f>
        <v>4.88</v>
      </c>
      <c r="E90" s="80"/>
      <c r="F90" s="80"/>
      <c r="G90" s="39"/>
      <c r="H90" s="39"/>
      <c r="I90" s="80"/>
      <c r="J90" s="8"/>
      <c r="K90" s="8"/>
    </row>
    <row r="91" spans="1:18" ht="35.85" customHeight="1" x14ac:dyDescent="0.25">
      <c r="A91" s="110" t="s">
        <v>66</v>
      </c>
      <c r="B91" s="23" t="s">
        <v>235</v>
      </c>
      <c r="C91" s="110" t="s">
        <v>554</v>
      </c>
      <c r="D91" s="110">
        <f>'Schedule No. 1B'!E92</f>
        <v>4.88</v>
      </c>
      <c r="E91" s="80"/>
      <c r="F91" s="80"/>
      <c r="G91" s="39"/>
      <c r="H91" s="39"/>
      <c r="I91" s="80"/>
      <c r="J91" s="8"/>
      <c r="K91" s="8"/>
    </row>
    <row r="92" spans="1:18" ht="25.5" x14ac:dyDescent="0.25">
      <c r="A92" s="110" t="s">
        <v>67</v>
      </c>
      <c r="B92" s="23" t="s">
        <v>236</v>
      </c>
      <c r="C92" s="110" t="s">
        <v>554</v>
      </c>
      <c r="D92" s="110">
        <f>'Schedule No. 1B'!E93</f>
        <v>4.88</v>
      </c>
      <c r="E92" s="80"/>
      <c r="F92" s="80"/>
      <c r="G92" s="188"/>
      <c r="H92" s="188"/>
      <c r="I92" s="80"/>
      <c r="J92" s="8"/>
      <c r="K92" s="8"/>
    </row>
    <row r="93" spans="1:18" ht="21" customHeight="1" x14ac:dyDescent="0.25">
      <c r="A93" s="111">
        <v>3</v>
      </c>
      <c r="B93" s="461" t="s">
        <v>342</v>
      </c>
      <c r="C93" s="462"/>
      <c r="D93" s="462"/>
      <c r="E93" s="462"/>
      <c r="F93" s="463"/>
      <c r="G93" s="188"/>
      <c r="H93" s="188"/>
      <c r="I93" s="112"/>
      <c r="J93" s="45"/>
      <c r="K93" s="45"/>
    </row>
    <row r="94" spans="1:18" ht="18" customHeight="1" x14ac:dyDescent="0.25">
      <c r="A94" s="111">
        <v>3.1</v>
      </c>
      <c r="B94" s="182" t="s">
        <v>376</v>
      </c>
      <c r="C94" s="165"/>
      <c r="D94" s="165"/>
      <c r="E94" s="165"/>
      <c r="F94" s="166"/>
      <c r="G94" s="39"/>
      <c r="H94" s="39"/>
      <c r="I94" s="112"/>
      <c r="J94" s="45"/>
      <c r="K94" s="45"/>
    </row>
    <row r="95" spans="1:18" x14ac:dyDescent="0.25">
      <c r="A95" s="464" t="s">
        <v>85</v>
      </c>
      <c r="B95" s="23" t="s">
        <v>237</v>
      </c>
      <c r="C95" s="110" t="s">
        <v>41</v>
      </c>
      <c r="D95" s="110">
        <f>'Schedule No. 1B'!E96</f>
        <v>36</v>
      </c>
      <c r="E95" s="80"/>
      <c r="F95" s="80"/>
      <c r="G95" s="39"/>
      <c r="H95" s="39"/>
      <c r="I95" s="80"/>
      <c r="J95" s="8"/>
      <c r="K95" s="8"/>
    </row>
    <row r="96" spans="1:18" x14ac:dyDescent="0.25">
      <c r="A96" s="464"/>
      <c r="B96" s="23" t="s">
        <v>238</v>
      </c>
      <c r="C96" s="110" t="s">
        <v>41</v>
      </c>
      <c r="D96" s="110">
        <f>'Schedule No. 1B'!E97</f>
        <v>36</v>
      </c>
      <c r="E96" s="80"/>
      <c r="F96" s="80"/>
      <c r="G96" s="39"/>
      <c r="H96" s="39"/>
      <c r="I96" s="80"/>
      <c r="J96" s="8"/>
      <c r="K96" s="8"/>
    </row>
    <row r="97" spans="1:11" ht="24" x14ac:dyDescent="0.25">
      <c r="A97" s="464" t="s">
        <v>84</v>
      </c>
      <c r="B97" s="23" t="s">
        <v>239</v>
      </c>
      <c r="C97" s="110" t="s">
        <v>41</v>
      </c>
      <c r="D97" s="110">
        <f>'Schedule No. 1B'!E98</f>
        <v>30</v>
      </c>
      <c r="E97" s="80"/>
      <c r="F97" s="80"/>
      <c r="G97" s="39"/>
      <c r="H97" s="39"/>
      <c r="I97" s="80"/>
      <c r="J97" s="8"/>
      <c r="K97" s="8"/>
    </row>
    <row r="98" spans="1:11" ht="24" x14ac:dyDescent="0.25">
      <c r="A98" s="464"/>
      <c r="B98" s="23" t="s">
        <v>240</v>
      </c>
      <c r="C98" s="110" t="s">
        <v>41</v>
      </c>
      <c r="D98" s="110">
        <f>'Schedule No. 1B'!E99</f>
        <v>30</v>
      </c>
      <c r="E98" s="80"/>
      <c r="F98" s="80"/>
      <c r="G98" s="39"/>
      <c r="H98" s="39"/>
      <c r="I98" s="80"/>
      <c r="J98" s="8"/>
      <c r="K98" s="8"/>
    </row>
    <row r="99" spans="1:11" x14ac:dyDescent="0.25">
      <c r="A99" s="464" t="s">
        <v>86</v>
      </c>
      <c r="B99" s="23" t="s">
        <v>370</v>
      </c>
      <c r="C99" s="110" t="s">
        <v>41</v>
      </c>
      <c r="D99" s="110">
        <f>'Schedule No. 1B'!E100</f>
        <v>156</v>
      </c>
      <c r="E99" s="80"/>
      <c r="F99" s="80"/>
      <c r="G99" s="80"/>
      <c r="H99" s="80"/>
      <c r="I99" s="80"/>
      <c r="J99" s="8"/>
      <c r="K99" s="8"/>
    </row>
    <row r="100" spans="1:11" x14ac:dyDescent="0.25">
      <c r="A100" s="464"/>
      <c r="B100" s="23" t="s">
        <v>371</v>
      </c>
      <c r="C100" s="110" t="s">
        <v>41</v>
      </c>
      <c r="D100" s="110">
        <f>'Schedule No. 1B'!E101</f>
        <v>156</v>
      </c>
      <c r="E100" s="80"/>
      <c r="F100" s="80"/>
      <c r="G100" s="80"/>
      <c r="H100" s="80"/>
      <c r="I100" s="80"/>
      <c r="J100" s="8"/>
      <c r="K100" s="8"/>
    </row>
    <row r="101" spans="1:11" ht="24" x14ac:dyDescent="0.25">
      <c r="A101" s="464" t="s">
        <v>87</v>
      </c>
      <c r="B101" s="23" t="s">
        <v>562</v>
      </c>
      <c r="C101" s="110" t="s">
        <v>41</v>
      </c>
      <c r="D101" s="110">
        <f>'Schedule No. 1B'!E102</f>
        <v>39</v>
      </c>
      <c r="E101" s="80"/>
      <c r="F101" s="80"/>
      <c r="G101" s="80"/>
      <c r="H101" s="80"/>
      <c r="I101" s="80"/>
      <c r="J101" s="8"/>
      <c r="K101" s="8"/>
    </row>
    <row r="102" spans="1:11" ht="24" x14ac:dyDescent="0.25">
      <c r="A102" s="464"/>
      <c r="B102" s="23" t="s">
        <v>563</v>
      </c>
      <c r="C102" s="110" t="s">
        <v>41</v>
      </c>
      <c r="D102" s="110">
        <f>'Schedule No. 1B'!E103</f>
        <v>39</v>
      </c>
      <c r="E102" s="80"/>
      <c r="F102" s="80"/>
      <c r="G102" s="80"/>
      <c r="H102" s="80"/>
      <c r="I102" s="80"/>
      <c r="J102" s="8"/>
      <c r="K102" s="8"/>
    </row>
    <row r="103" spans="1:11" ht="18.600000000000001" customHeight="1" x14ac:dyDescent="0.25">
      <c r="A103" s="464" t="s">
        <v>88</v>
      </c>
      <c r="B103" s="23" t="s">
        <v>241</v>
      </c>
      <c r="C103" s="110" t="s">
        <v>41</v>
      </c>
      <c r="D103" s="110">
        <f>'Schedule No. 1B'!E104</f>
        <v>12</v>
      </c>
      <c r="E103" s="80"/>
      <c r="F103" s="80"/>
      <c r="G103" s="80"/>
      <c r="H103" s="80"/>
      <c r="I103" s="80"/>
      <c r="J103" s="8"/>
      <c r="K103" s="8"/>
    </row>
    <row r="104" spans="1:11" ht="21" customHeight="1" x14ac:dyDescent="0.25">
      <c r="A104" s="464"/>
      <c r="B104" s="23" t="s">
        <v>242</v>
      </c>
      <c r="C104" s="110" t="s">
        <v>41</v>
      </c>
      <c r="D104" s="110">
        <f>'Schedule No. 1B'!E105</f>
        <v>12</v>
      </c>
      <c r="E104" s="80"/>
      <c r="F104" s="80"/>
      <c r="G104" s="80"/>
      <c r="H104" s="80"/>
      <c r="I104" s="80"/>
      <c r="J104" s="8"/>
      <c r="K104" s="8"/>
    </row>
    <row r="105" spans="1:11" ht="22.35" customHeight="1" x14ac:dyDescent="0.25">
      <c r="A105" s="464" t="s">
        <v>89</v>
      </c>
      <c r="B105" s="23" t="s">
        <v>243</v>
      </c>
      <c r="C105" s="110" t="s">
        <v>41</v>
      </c>
      <c r="D105" s="110">
        <f>'Schedule No. 1B'!E106</f>
        <v>12</v>
      </c>
      <c r="E105" s="80"/>
      <c r="F105" s="80"/>
      <c r="G105" s="112"/>
      <c r="H105" s="112"/>
      <c r="I105" s="80"/>
      <c r="J105" s="8"/>
      <c r="K105" s="8"/>
    </row>
    <row r="106" spans="1:11" ht="22.35" customHeight="1" x14ac:dyDescent="0.25">
      <c r="A106" s="464"/>
      <c r="B106" s="23" t="s">
        <v>244</v>
      </c>
      <c r="C106" s="110" t="s">
        <v>41</v>
      </c>
      <c r="D106" s="110">
        <f>'Schedule No. 1B'!E107</f>
        <v>12</v>
      </c>
      <c r="E106" s="80"/>
      <c r="F106" s="80"/>
      <c r="G106" s="112"/>
      <c r="H106" s="112"/>
      <c r="I106" s="80"/>
      <c r="J106" s="8"/>
      <c r="K106" s="8"/>
    </row>
    <row r="107" spans="1:11" ht="36" x14ac:dyDescent="0.25">
      <c r="A107" s="110" t="s">
        <v>246</v>
      </c>
      <c r="B107" s="23" t="s">
        <v>245</v>
      </c>
      <c r="C107" s="110"/>
      <c r="D107" s="110"/>
      <c r="E107" s="80"/>
      <c r="F107" s="80"/>
      <c r="G107" s="80"/>
      <c r="H107" s="80"/>
      <c r="I107" s="80"/>
      <c r="J107" s="8"/>
      <c r="K107" s="8"/>
    </row>
    <row r="108" spans="1:11" x14ac:dyDescent="0.25">
      <c r="A108" s="110" t="s">
        <v>95</v>
      </c>
      <c r="B108" s="23" t="s">
        <v>96</v>
      </c>
      <c r="C108" s="110" t="s">
        <v>90</v>
      </c>
      <c r="D108" s="110">
        <f>'Schedule No. 1B'!E109</f>
        <v>3</v>
      </c>
      <c r="E108" s="80"/>
      <c r="F108" s="80"/>
      <c r="G108" s="80"/>
      <c r="H108" s="80"/>
      <c r="I108" s="80"/>
      <c r="J108" s="8"/>
      <c r="K108" s="8"/>
    </row>
    <row r="109" spans="1:11" x14ac:dyDescent="0.25">
      <c r="A109" s="110" t="s">
        <v>97</v>
      </c>
      <c r="B109" s="23" t="s">
        <v>98</v>
      </c>
      <c r="C109" s="110" t="s">
        <v>90</v>
      </c>
      <c r="D109" s="110">
        <f>'Schedule No. 1B'!E110</f>
        <v>3</v>
      </c>
      <c r="E109" s="80"/>
      <c r="F109" s="80"/>
      <c r="G109" s="80"/>
      <c r="H109" s="80"/>
      <c r="I109" s="80"/>
      <c r="J109" s="8"/>
      <c r="K109" s="8"/>
    </row>
    <row r="110" spans="1:11" x14ac:dyDescent="0.25">
      <c r="A110" s="110" t="s">
        <v>99</v>
      </c>
      <c r="B110" s="23" t="s">
        <v>100</v>
      </c>
      <c r="C110" s="110" t="s">
        <v>90</v>
      </c>
      <c r="D110" s="110">
        <f>'Schedule No. 1B'!E111</f>
        <v>5</v>
      </c>
      <c r="E110" s="80"/>
      <c r="F110" s="80"/>
      <c r="G110" s="80"/>
      <c r="H110" s="80"/>
      <c r="I110" s="80"/>
      <c r="J110" s="8"/>
      <c r="K110" s="8"/>
    </row>
    <row r="111" spans="1:11" x14ac:dyDescent="0.25">
      <c r="A111" s="111">
        <v>4</v>
      </c>
      <c r="B111" s="112" t="s">
        <v>42</v>
      </c>
      <c r="C111" s="112"/>
      <c r="D111" s="111"/>
      <c r="E111" s="112"/>
      <c r="F111" s="112"/>
      <c r="G111" s="80"/>
      <c r="H111" s="80"/>
      <c r="I111" s="112"/>
      <c r="J111" s="45"/>
      <c r="K111" s="45"/>
    </row>
    <row r="112" spans="1:11" x14ac:dyDescent="0.25">
      <c r="A112" s="111">
        <v>4.0999999999999996</v>
      </c>
      <c r="B112" s="112" t="s">
        <v>376</v>
      </c>
      <c r="C112" s="112"/>
      <c r="D112" s="111"/>
      <c r="E112" s="112"/>
      <c r="F112" s="112"/>
      <c r="G112" s="166"/>
      <c r="H112" s="166"/>
      <c r="I112" s="112"/>
      <c r="J112" s="45"/>
      <c r="K112" s="45"/>
    </row>
    <row r="113" spans="1:11" x14ac:dyDescent="0.25">
      <c r="A113" s="110" t="s">
        <v>372</v>
      </c>
      <c r="B113" s="23" t="s">
        <v>43</v>
      </c>
      <c r="C113" s="110" t="s">
        <v>44</v>
      </c>
      <c r="D113" s="110">
        <f>'Schedule No. 1B'!E114</f>
        <v>7</v>
      </c>
      <c r="E113" s="80"/>
      <c r="F113" s="80"/>
      <c r="G113" s="166"/>
      <c r="H113" s="166"/>
      <c r="I113" s="80"/>
      <c r="J113" s="8"/>
      <c r="K113" s="8"/>
    </row>
    <row r="114" spans="1:11" x14ac:dyDescent="0.25">
      <c r="A114" s="110" t="s">
        <v>373</v>
      </c>
      <c r="B114" s="23" t="s">
        <v>45</v>
      </c>
      <c r="C114" s="110" t="s">
        <v>44</v>
      </c>
      <c r="D114" s="110">
        <f>'Schedule No. 1B'!E115</f>
        <v>14</v>
      </c>
      <c r="E114" s="80"/>
      <c r="F114" s="80"/>
      <c r="G114" s="80"/>
      <c r="H114" s="80"/>
      <c r="I114" s="80"/>
      <c r="J114" s="8"/>
      <c r="K114" s="8"/>
    </row>
    <row r="115" spans="1:11" ht="15" customHeight="1" x14ac:dyDescent="0.25">
      <c r="A115" s="111">
        <v>5</v>
      </c>
      <c r="B115" s="461" t="s">
        <v>46</v>
      </c>
      <c r="C115" s="462"/>
      <c r="D115" s="462"/>
      <c r="E115" s="463"/>
      <c r="F115" s="112"/>
      <c r="G115" s="80"/>
      <c r="H115" s="80"/>
      <c r="I115" s="112"/>
      <c r="J115" s="45"/>
      <c r="K115" s="45"/>
    </row>
    <row r="116" spans="1:11" ht="15" customHeight="1" x14ac:dyDescent="0.25">
      <c r="A116" s="111">
        <v>5.0999999999999996</v>
      </c>
      <c r="B116" s="184" t="s">
        <v>376</v>
      </c>
      <c r="C116" s="165"/>
      <c r="D116" s="165"/>
      <c r="E116" s="166"/>
      <c r="F116" s="112"/>
      <c r="G116" s="80"/>
      <c r="H116" s="80"/>
      <c r="I116" s="112"/>
      <c r="J116" s="45"/>
      <c r="K116" s="45"/>
    </row>
    <row r="117" spans="1:11" ht="24" x14ac:dyDescent="0.25">
      <c r="A117" s="81" t="s">
        <v>268</v>
      </c>
      <c r="B117" s="23" t="s">
        <v>47</v>
      </c>
      <c r="C117" s="110" t="s">
        <v>44</v>
      </c>
      <c r="D117" s="110">
        <f>'Schedule No. 1B'!E118</f>
        <v>7</v>
      </c>
      <c r="E117" s="80"/>
      <c r="F117" s="80"/>
      <c r="G117" s="80"/>
      <c r="H117" s="80"/>
      <c r="I117" s="80"/>
      <c r="J117" s="8"/>
      <c r="K117" s="8"/>
    </row>
    <row r="118" spans="1:11" ht="24" x14ac:dyDescent="0.25">
      <c r="A118" s="81" t="s">
        <v>269</v>
      </c>
      <c r="B118" s="23" t="s">
        <v>48</v>
      </c>
      <c r="C118" s="110" t="s">
        <v>44</v>
      </c>
      <c r="D118" s="110">
        <f>'Schedule No. 1B'!E119</f>
        <v>14</v>
      </c>
      <c r="E118" s="80"/>
      <c r="F118" s="80"/>
      <c r="G118" s="80"/>
      <c r="H118" s="80"/>
      <c r="I118" s="80"/>
      <c r="J118" s="8"/>
      <c r="K118" s="8"/>
    </row>
    <row r="119" spans="1:11" x14ac:dyDescent="0.25">
      <c r="A119" s="111">
        <v>6</v>
      </c>
      <c r="B119" s="112" t="s">
        <v>49</v>
      </c>
      <c r="C119" s="112"/>
      <c r="D119" s="112"/>
      <c r="E119" s="112"/>
      <c r="F119" s="112"/>
      <c r="G119" s="80"/>
      <c r="H119" s="80"/>
      <c r="I119" s="112"/>
      <c r="J119" s="45"/>
      <c r="K119" s="45"/>
    </row>
    <row r="120" spans="1:11" x14ac:dyDescent="0.25">
      <c r="A120" s="111">
        <v>6.1</v>
      </c>
      <c r="B120" s="112" t="s">
        <v>376</v>
      </c>
      <c r="C120" s="112"/>
      <c r="D120" s="112"/>
      <c r="E120" s="112"/>
      <c r="F120" s="112"/>
      <c r="G120" s="80"/>
      <c r="H120" s="80"/>
      <c r="I120" s="112"/>
      <c r="J120" s="45"/>
      <c r="K120" s="45"/>
    </row>
    <row r="121" spans="1:11" x14ac:dyDescent="0.25">
      <c r="A121" s="110" t="s">
        <v>377</v>
      </c>
      <c r="B121" s="23" t="s">
        <v>50</v>
      </c>
      <c r="C121" s="110" t="s">
        <v>51</v>
      </c>
      <c r="D121" s="110">
        <f>'Schedule No. 1B'!E122</f>
        <v>23</v>
      </c>
      <c r="E121" s="80"/>
      <c r="F121" s="80"/>
      <c r="G121" s="80"/>
      <c r="H121" s="80"/>
      <c r="I121" s="80"/>
      <c r="J121" s="8"/>
      <c r="K121" s="8"/>
    </row>
    <row r="122" spans="1:11" x14ac:dyDescent="0.25">
      <c r="A122" s="110" t="s">
        <v>378</v>
      </c>
      <c r="B122" s="23" t="s">
        <v>52</v>
      </c>
      <c r="C122" s="110" t="s">
        <v>51</v>
      </c>
      <c r="D122" s="110">
        <f>'Schedule No. 1B'!E123</f>
        <v>23</v>
      </c>
      <c r="E122" s="80"/>
      <c r="F122" s="80"/>
      <c r="G122" s="80"/>
      <c r="H122" s="80"/>
      <c r="I122" s="80"/>
      <c r="J122" s="8"/>
      <c r="K122" s="8"/>
    </row>
    <row r="123" spans="1:11" x14ac:dyDescent="0.25">
      <c r="A123" s="110" t="s">
        <v>513</v>
      </c>
      <c r="B123" s="23" t="s">
        <v>53</v>
      </c>
      <c r="C123" s="110" t="s">
        <v>51</v>
      </c>
      <c r="D123" s="110">
        <f>'Schedule No. 1B'!E124</f>
        <v>23</v>
      </c>
      <c r="E123" s="80"/>
      <c r="F123" s="80"/>
      <c r="G123" s="80"/>
      <c r="H123" s="80"/>
      <c r="I123" s="80"/>
      <c r="J123" s="8"/>
      <c r="K123" s="8"/>
    </row>
    <row r="124" spans="1:11" x14ac:dyDescent="0.25">
      <c r="A124" s="110" t="s">
        <v>514</v>
      </c>
      <c r="B124" s="23" t="s">
        <v>54</v>
      </c>
      <c r="C124" s="110" t="s">
        <v>51</v>
      </c>
      <c r="D124" s="110">
        <f>'Schedule No. 1B'!E125</f>
        <v>23</v>
      </c>
      <c r="E124" s="80"/>
      <c r="F124" s="80"/>
      <c r="G124" s="80"/>
      <c r="H124" s="80"/>
      <c r="I124" s="80"/>
      <c r="J124" s="8"/>
      <c r="K124" s="8"/>
    </row>
    <row r="125" spans="1:11" x14ac:dyDescent="0.25">
      <c r="A125" s="110" t="s">
        <v>515</v>
      </c>
      <c r="B125" s="23" t="s">
        <v>560</v>
      </c>
      <c r="C125" s="110" t="s">
        <v>55</v>
      </c>
      <c r="D125" s="110">
        <f>'Schedule No. 1B'!E126</f>
        <v>21</v>
      </c>
      <c r="E125" s="80"/>
      <c r="F125" s="80"/>
      <c r="G125" s="80"/>
      <c r="H125" s="80"/>
      <c r="I125" s="80"/>
      <c r="J125" s="8"/>
      <c r="K125" s="22" t="s">
        <v>267</v>
      </c>
    </row>
    <row r="126" spans="1:11" x14ac:dyDescent="0.25">
      <c r="A126" s="111">
        <v>7</v>
      </c>
      <c r="B126" s="106" t="s">
        <v>56</v>
      </c>
      <c r="C126" s="110"/>
      <c r="D126" s="158"/>
      <c r="E126" s="80"/>
      <c r="F126" s="80"/>
      <c r="G126" s="80"/>
      <c r="H126" s="80"/>
      <c r="I126" s="80"/>
      <c r="J126" s="8"/>
      <c r="K126" s="8"/>
    </row>
    <row r="127" spans="1:11" ht="36" x14ac:dyDescent="0.25">
      <c r="A127" s="111">
        <v>7.1</v>
      </c>
      <c r="B127" s="23" t="s">
        <v>247</v>
      </c>
      <c r="C127" s="110" t="s">
        <v>74</v>
      </c>
      <c r="D127" s="110">
        <f>'Schedule No. 1B'!E128</f>
        <v>5</v>
      </c>
      <c r="E127" s="80"/>
      <c r="F127" s="80"/>
      <c r="G127" s="80"/>
      <c r="H127" s="80"/>
      <c r="I127" s="80"/>
      <c r="J127" s="8"/>
      <c r="K127" s="8"/>
    </row>
    <row r="128" spans="1:11" ht="54.75" customHeight="1" x14ac:dyDescent="0.25">
      <c r="A128" s="111">
        <v>7.2</v>
      </c>
      <c r="B128" s="23" t="s">
        <v>248</v>
      </c>
      <c r="C128" s="110" t="s">
        <v>74</v>
      </c>
      <c r="D128" s="110">
        <f>'Schedule No. 1B'!E129</f>
        <v>5</v>
      </c>
      <c r="E128" s="80"/>
      <c r="F128" s="80"/>
      <c r="G128" s="80"/>
      <c r="H128" s="80"/>
      <c r="I128" s="80"/>
      <c r="J128" s="8"/>
      <c r="K128" s="8"/>
    </row>
    <row r="129" spans="1:11" ht="36" x14ac:dyDescent="0.25">
      <c r="A129" s="111">
        <v>7.3</v>
      </c>
      <c r="B129" s="23" t="s">
        <v>310</v>
      </c>
      <c r="C129" s="110" t="s">
        <v>90</v>
      </c>
      <c r="D129" s="110">
        <f>'Schedule No. 1B'!E130</f>
        <v>12</v>
      </c>
      <c r="E129" s="80"/>
      <c r="F129" s="80"/>
      <c r="G129" s="80"/>
      <c r="H129" s="80"/>
      <c r="I129" s="80"/>
      <c r="J129" s="8"/>
      <c r="K129" s="8"/>
    </row>
    <row r="130" spans="1:11" ht="24" customHeight="1" x14ac:dyDescent="0.25">
      <c r="A130" s="111">
        <v>7.4</v>
      </c>
      <c r="B130" s="23" t="s">
        <v>311</v>
      </c>
      <c r="C130" s="110" t="s">
        <v>90</v>
      </c>
      <c r="D130" s="110">
        <f>'Schedule No. 1B'!E131</f>
        <v>12</v>
      </c>
      <c r="E130" s="80"/>
      <c r="F130" s="80"/>
      <c r="G130" s="80"/>
      <c r="H130" s="80"/>
      <c r="I130" s="80"/>
      <c r="J130" s="8"/>
      <c r="K130" s="8"/>
    </row>
    <row r="131" spans="1:11" x14ac:dyDescent="0.25">
      <c r="A131" s="111">
        <v>7.5</v>
      </c>
      <c r="B131" s="23" t="s">
        <v>312</v>
      </c>
      <c r="C131" s="110" t="s">
        <v>90</v>
      </c>
      <c r="D131" s="110">
        <f>'Schedule No. 1B'!E132</f>
        <v>15</v>
      </c>
      <c r="E131" s="80"/>
      <c r="F131" s="80"/>
      <c r="G131" s="80"/>
      <c r="H131" s="80"/>
      <c r="I131" s="80"/>
      <c r="J131" s="8"/>
      <c r="K131" s="8"/>
    </row>
    <row r="132" spans="1:11" ht="24" x14ac:dyDescent="0.25">
      <c r="A132" s="111">
        <v>7.6</v>
      </c>
      <c r="B132" s="23" t="s">
        <v>313</v>
      </c>
      <c r="C132" s="110" t="s">
        <v>90</v>
      </c>
      <c r="D132" s="110">
        <f>'Schedule No. 1B'!E133</f>
        <v>42</v>
      </c>
      <c r="E132" s="80"/>
      <c r="F132" s="80"/>
      <c r="G132" s="80"/>
      <c r="H132" s="80"/>
      <c r="I132" s="80"/>
      <c r="J132" s="8"/>
      <c r="K132" s="8"/>
    </row>
    <row r="133" spans="1:11" x14ac:dyDescent="0.25">
      <c r="A133" s="111">
        <v>8</v>
      </c>
      <c r="B133" s="112" t="s">
        <v>57</v>
      </c>
      <c r="C133" s="112"/>
      <c r="D133" s="112"/>
      <c r="E133" s="112"/>
      <c r="F133" s="112"/>
      <c r="G133" s="80"/>
      <c r="H133" s="80"/>
      <c r="I133" s="112"/>
      <c r="J133" s="45"/>
      <c r="K133" s="45"/>
    </row>
    <row r="134" spans="1:11" x14ac:dyDescent="0.25">
      <c r="A134" s="111">
        <v>8.1</v>
      </c>
      <c r="B134" s="106" t="s">
        <v>252</v>
      </c>
      <c r="C134" s="110"/>
      <c r="D134" s="110"/>
      <c r="E134" s="80"/>
      <c r="F134" s="80"/>
      <c r="G134" s="112"/>
      <c r="H134" s="112"/>
      <c r="I134" s="80"/>
      <c r="J134" s="8"/>
      <c r="K134" s="8"/>
    </row>
    <row r="135" spans="1:11" ht="36" x14ac:dyDescent="0.25">
      <c r="A135" s="111"/>
      <c r="B135" s="23" t="s">
        <v>253</v>
      </c>
      <c r="C135" s="110"/>
      <c r="D135" s="110"/>
      <c r="E135" s="80"/>
      <c r="F135" s="80"/>
      <c r="G135" s="112"/>
      <c r="H135" s="112"/>
      <c r="I135" s="80"/>
      <c r="J135" s="8"/>
      <c r="K135" s="8"/>
    </row>
    <row r="136" spans="1:11" ht="24" x14ac:dyDescent="0.25">
      <c r="A136" s="81" t="s">
        <v>516</v>
      </c>
      <c r="B136" s="23" t="s">
        <v>344</v>
      </c>
      <c r="C136" s="110" t="s">
        <v>44</v>
      </c>
      <c r="D136" s="110">
        <f>'Schedule No. 1B'!E137</f>
        <v>5</v>
      </c>
      <c r="E136" s="80"/>
      <c r="F136" s="80"/>
      <c r="G136" s="80"/>
      <c r="H136" s="80"/>
      <c r="I136" s="80"/>
      <c r="J136" s="8"/>
      <c r="K136" s="8"/>
    </row>
    <row r="137" spans="1:11" ht="24" x14ac:dyDescent="0.25">
      <c r="A137" s="81" t="s">
        <v>517</v>
      </c>
      <c r="B137" s="23" t="s">
        <v>345</v>
      </c>
      <c r="C137" s="110" t="s">
        <v>44</v>
      </c>
      <c r="D137" s="110">
        <f>'Schedule No. 1B'!E138</f>
        <v>10</v>
      </c>
      <c r="E137" s="80"/>
      <c r="F137" s="80"/>
      <c r="G137" s="80"/>
      <c r="H137" s="80"/>
      <c r="I137" s="80"/>
      <c r="J137" s="8"/>
      <c r="K137" s="8"/>
    </row>
    <row r="138" spans="1:11" ht="24" x14ac:dyDescent="0.25">
      <c r="A138" s="81" t="s">
        <v>518</v>
      </c>
      <c r="B138" s="23" t="s">
        <v>355</v>
      </c>
      <c r="C138" s="110" t="s">
        <v>44</v>
      </c>
      <c r="D138" s="110">
        <f>'Schedule No. 1B'!E139</f>
        <v>20</v>
      </c>
      <c r="E138" s="80"/>
      <c r="F138" s="80"/>
      <c r="G138" s="80"/>
      <c r="H138" s="80"/>
      <c r="I138" s="80"/>
      <c r="J138" s="8"/>
      <c r="K138" s="8"/>
    </row>
    <row r="139" spans="1:11" x14ac:dyDescent="0.25">
      <c r="A139" s="111">
        <v>8.1999999999999993</v>
      </c>
      <c r="B139" s="106" t="s">
        <v>254</v>
      </c>
      <c r="C139" s="110"/>
      <c r="D139" s="110"/>
      <c r="E139" s="80"/>
      <c r="F139" s="80"/>
      <c r="G139" s="80"/>
      <c r="H139" s="80"/>
      <c r="I139" s="80"/>
      <c r="J139" s="8"/>
      <c r="K139" s="8"/>
    </row>
    <row r="140" spans="1:11" x14ac:dyDescent="0.25">
      <c r="A140" s="81" t="s">
        <v>718</v>
      </c>
      <c r="B140" s="23" t="s">
        <v>346</v>
      </c>
      <c r="C140" s="110" t="s">
        <v>58</v>
      </c>
      <c r="D140" s="110">
        <f>'Schedule No. 1B'!E141</f>
        <v>7</v>
      </c>
      <c r="E140" s="80"/>
      <c r="F140" s="80"/>
      <c r="G140" s="80"/>
      <c r="H140" s="80"/>
      <c r="I140" s="80"/>
      <c r="J140" s="8"/>
      <c r="K140" s="8"/>
    </row>
    <row r="141" spans="1:11" x14ac:dyDescent="0.25">
      <c r="A141" s="81" t="s">
        <v>719</v>
      </c>
      <c r="B141" s="23" t="s">
        <v>343</v>
      </c>
      <c r="C141" s="110" t="s">
        <v>90</v>
      </c>
      <c r="D141" s="110">
        <f>'Schedule No. 1B'!E142</f>
        <v>5</v>
      </c>
      <c r="E141" s="80"/>
      <c r="F141" s="80"/>
      <c r="G141" s="80"/>
      <c r="H141" s="80"/>
      <c r="I141" s="80"/>
      <c r="J141" s="8"/>
      <c r="K141" s="8"/>
    </row>
    <row r="142" spans="1:11" x14ac:dyDescent="0.25">
      <c r="A142" s="81" t="s">
        <v>720</v>
      </c>
      <c r="B142" s="23" t="s">
        <v>347</v>
      </c>
      <c r="C142" s="110" t="s">
        <v>90</v>
      </c>
      <c r="D142" s="110">
        <f>'Schedule No. 1B'!E143</f>
        <v>5</v>
      </c>
      <c r="E142" s="80"/>
      <c r="F142" s="80"/>
      <c r="G142" s="80"/>
      <c r="H142" s="80"/>
      <c r="I142" s="80"/>
      <c r="J142" s="8"/>
      <c r="K142" s="8"/>
    </row>
    <row r="143" spans="1:11" x14ac:dyDescent="0.25">
      <c r="A143" s="81" t="s">
        <v>798</v>
      </c>
      <c r="B143" s="23" t="s">
        <v>356</v>
      </c>
      <c r="C143" s="110" t="s">
        <v>90</v>
      </c>
      <c r="D143" s="110">
        <f>'Schedule No. 1B'!E144</f>
        <v>7</v>
      </c>
      <c r="E143" s="80"/>
      <c r="F143" s="80"/>
      <c r="G143" s="80"/>
      <c r="H143" s="80"/>
      <c r="I143" s="80"/>
      <c r="J143" s="8"/>
      <c r="K143" s="8"/>
    </row>
    <row r="144" spans="1:11" x14ac:dyDescent="0.25">
      <c r="A144" s="81" t="s">
        <v>799</v>
      </c>
      <c r="B144" s="23" t="s">
        <v>357</v>
      </c>
      <c r="C144" s="110" t="s">
        <v>90</v>
      </c>
      <c r="D144" s="110">
        <f>'Schedule No. 1B'!E145</f>
        <v>7</v>
      </c>
      <c r="E144" s="80"/>
      <c r="F144" s="80"/>
      <c r="G144" s="80"/>
      <c r="H144" s="80"/>
      <c r="I144" s="80"/>
      <c r="J144" s="8"/>
      <c r="K144" s="8"/>
    </row>
    <row r="145" spans="1:11" x14ac:dyDescent="0.25">
      <c r="A145" s="81" t="s">
        <v>800</v>
      </c>
      <c r="B145" s="23" t="s">
        <v>255</v>
      </c>
      <c r="C145" s="110" t="s">
        <v>58</v>
      </c>
      <c r="D145" s="110">
        <f>'Schedule No. 1B'!E146</f>
        <v>7</v>
      </c>
      <c r="E145" s="80"/>
      <c r="F145" s="80"/>
      <c r="G145" s="80"/>
      <c r="H145" s="80"/>
      <c r="I145" s="80"/>
      <c r="J145" s="8"/>
      <c r="K145" s="8"/>
    </row>
    <row r="146" spans="1:11" x14ac:dyDescent="0.25">
      <c r="A146" s="81" t="s">
        <v>801</v>
      </c>
      <c r="B146" s="23" t="s">
        <v>256</v>
      </c>
      <c r="C146" s="110" t="s">
        <v>90</v>
      </c>
      <c r="D146" s="110">
        <f>'Schedule No. 1B'!E147</f>
        <v>3</v>
      </c>
      <c r="E146" s="80"/>
      <c r="F146" s="80"/>
      <c r="G146" s="80"/>
      <c r="H146" s="80"/>
      <c r="I146" s="80"/>
      <c r="J146" s="8"/>
      <c r="K146" s="8"/>
    </row>
    <row r="147" spans="1:11" x14ac:dyDescent="0.25">
      <c r="A147" s="81" t="s">
        <v>802</v>
      </c>
      <c r="B147" s="23" t="s">
        <v>257</v>
      </c>
      <c r="C147" s="110" t="s">
        <v>90</v>
      </c>
      <c r="D147" s="110">
        <f>'Schedule No. 1B'!E148</f>
        <v>10</v>
      </c>
      <c r="E147" s="80"/>
      <c r="F147" s="80"/>
      <c r="G147" s="80"/>
      <c r="H147" s="80"/>
      <c r="I147" s="80"/>
      <c r="J147" s="8"/>
      <c r="K147" s="8"/>
    </row>
    <row r="148" spans="1:11" x14ac:dyDescent="0.25">
      <c r="A148" s="81" t="s">
        <v>803</v>
      </c>
      <c r="B148" s="23" t="s">
        <v>258</v>
      </c>
      <c r="C148" s="110" t="s">
        <v>90</v>
      </c>
      <c r="D148" s="110">
        <f>'Schedule No. 1B'!E149</f>
        <v>10</v>
      </c>
      <c r="E148" s="80"/>
      <c r="F148" s="80"/>
      <c r="G148" s="80"/>
      <c r="H148" s="80"/>
      <c r="I148" s="80"/>
      <c r="J148" s="8"/>
      <c r="K148" s="8"/>
    </row>
    <row r="149" spans="1:11" x14ac:dyDescent="0.25">
      <c r="A149" s="81" t="s">
        <v>804</v>
      </c>
      <c r="B149" s="23" t="s">
        <v>259</v>
      </c>
      <c r="C149" s="110" t="s">
        <v>90</v>
      </c>
      <c r="D149" s="110">
        <f>'Schedule No. 1B'!E150</f>
        <v>15</v>
      </c>
      <c r="E149" s="80"/>
      <c r="F149" s="80"/>
      <c r="G149" s="80"/>
      <c r="H149" s="80"/>
      <c r="I149" s="80"/>
      <c r="J149" s="8"/>
      <c r="K149" s="8"/>
    </row>
    <row r="150" spans="1:11" x14ac:dyDescent="0.25">
      <c r="A150" s="81" t="s">
        <v>805</v>
      </c>
      <c r="B150" s="23" t="s">
        <v>260</v>
      </c>
      <c r="C150" s="110" t="s">
        <v>58</v>
      </c>
      <c r="D150" s="110">
        <f>'Schedule No. 1B'!E151</f>
        <v>10</v>
      </c>
      <c r="E150" s="80"/>
      <c r="F150" s="80"/>
      <c r="G150" s="80"/>
      <c r="H150" s="80"/>
      <c r="I150" s="80"/>
      <c r="J150" s="8"/>
      <c r="K150" s="8"/>
    </row>
    <row r="151" spans="1:11" x14ac:dyDescent="0.25">
      <c r="A151" s="81" t="s">
        <v>806</v>
      </c>
      <c r="B151" s="23" t="s">
        <v>261</v>
      </c>
      <c r="C151" s="110" t="s">
        <v>90</v>
      </c>
      <c r="D151" s="110">
        <f>'Schedule No. 1B'!E152</f>
        <v>12</v>
      </c>
      <c r="E151" s="80"/>
      <c r="F151" s="80"/>
      <c r="G151" s="80"/>
      <c r="H151" s="80"/>
      <c r="I151" s="80"/>
      <c r="J151" s="8"/>
      <c r="K151" s="8"/>
    </row>
    <row r="152" spans="1:11" x14ac:dyDescent="0.25">
      <c r="A152" s="81" t="s">
        <v>807</v>
      </c>
      <c r="B152" s="23" t="s">
        <v>262</v>
      </c>
      <c r="C152" s="110" t="s">
        <v>90</v>
      </c>
      <c r="D152" s="110">
        <f>'Schedule No. 1B'!E153</f>
        <v>12</v>
      </c>
      <c r="E152" s="80"/>
      <c r="F152" s="80"/>
      <c r="G152" s="80"/>
      <c r="H152" s="80"/>
      <c r="I152" s="80"/>
      <c r="J152" s="8"/>
      <c r="K152" s="8"/>
    </row>
    <row r="153" spans="1:11" x14ac:dyDescent="0.25">
      <c r="A153" s="81" t="s">
        <v>808</v>
      </c>
      <c r="B153" s="23" t="s">
        <v>263</v>
      </c>
      <c r="C153" s="110" t="s">
        <v>90</v>
      </c>
      <c r="D153" s="110">
        <f>'Schedule No. 1B'!E154</f>
        <v>15</v>
      </c>
      <c r="E153" s="80"/>
      <c r="F153" s="80"/>
      <c r="G153" s="80"/>
      <c r="H153" s="80"/>
      <c r="I153" s="80"/>
      <c r="J153" s="8"/>
      <c r="K153" s="8"/>
    </row>
    <row r="154" spans="1:11" ht="18" customHeight="1" x14ac:dyDescent="0.25">
      <c r="A154" s="111">
        <v>8.3000000000000007</v>
      </c>
      <c r="B154" s="106" t="s">
        <v>264</v>
      </c>
      <c r="C154" s="110" t="s">
        <v>90</v>
      </c>
      <c r="D154" s="110">
        <f>'Schedule No. 1B'!E155</f>
        <v>1</v>
      </c>
      <c r="E154" s="80"/>
      <c r="F154" s="80"/>
      <c r="G154" s="112"/>
      <c r="H154" s="112"/>
      <c r="I154" s="80"/>
      <c r="J154" s="8"/>
      <c r="K154" s="8"/>
    </row>
    <row r="155" spans="1:11" ht="43.35" customHeight="1" x14ac:dyDescent="0.25">
      <c r="A155" s="111">
        <v>8.4</v>
      </c>
      <c r="B155" s="106" t="s">
        <v>265</v>
      </c>
      <c r="C155" s="110" t="s">
        <v>90</v>
      </c>
      <c r="D155" s="110">
        <f>'Schedule No. 1B'!E156</f>
        <v>2</v>
      </c>
      <c r="E155" s="80"/>
      <c r="F155" s="80"/>
      <c r="G155" s="106"/>
      <c r="H155" s="106"/>
      <c r="I155" s="80"/>
      <c r="J155" s="8"/>
      <c r="K155" s="8"/>
    </row>
    <row r="156" spans="1:11" ht="15.75" customHeight="1" x14ac:dyDescent="0.25">
      <c r="A156" s="453" t="s">
        <v>193</v>
      </c>
      <c r="B156" s="454"/>
      <c r="C156" s="454"/>
      <c r="D156" s="454"/>
      <c r="E156" s="455"/>
      <c r="F156" s="350"/>
      <c r="G156" s="213"/>
      <c r="H156" s="213"/>
      <c r="I156" s="213"/>
      <c r="J156" s="8"/>
      <c r="K156" s="8"/>
    </row>
    <row r="157" spans="1:11" ht="15.75" thickBot="1" x14ac:dyDescent="0.3">
      <c r="D157"/>
      <c r="F157" s="349"/>
      <c r="G157" s="352"/>
      <c r="H157" s="352"/>
      <c r="I157" s="349"/>
    </row>
    <row r="158" spans="1:11" x14ac:dyDescent="0.25">
      <c r="E158" s="276"/>
      <c r="F158" s="341"/>
      <c r="G158" s="215"/>
      <c r="H158" s="215"/>
    </row>
    <row r="159" spans="1:11" x14ac:dyDescent="0.25">
      <c r="E159" s="15" t="s">
        <v>179</v>
      </c>
      <c r="F159" s="346"/>
      <c r="G159" s="215"/>
      <c r="H159" s="215"/>
    </row>
    <row r="160" spans="1:11" x14ac:dyDescent="0.25">
      <c r="E160" s="17"/>
      <c r="F160" s="347"/>
      <c r="G160" s="215"/>
      <c r="H160" s="215"/>
    </row>
    <row r="161" spans="1:8" x14ac:dyDescent="0.25">
      <c r="E161" s="15" t="s">
        <v>180</v>
      </c>
      <c r="F161" s="346"/>
      <c r="G161" s="215"/>
      <c r="H161" s="215"/>
    </row>
    <row r="162" spans="1:8" ht="15.75" thickBot="1" x14ac:dyDescent="0.3">
      <c r="E162" s="19"/>
      <c r="F162" s="348"/>
      <c r="G162" s="215"/>
      <c r="H162" s="215"/>
    </row>
    <row r="163" spans="1:8" ht="22.5" customHeight="1" x14ac:dyDescent="0.25">
      <c r="B163" s="447" t="s">
        <v>91</v>
      </c>
      <c r="C163" s="447"/>
      <c r="D163" s="447"/>
      <c r="E163" s="447"/>
      <c r="F163" s="50"/>
      <c r="G163" s="215"/>
      <c r="H163" s="215"/>
    </row>
    <row r="164" spans="1:8" ht="15" customHeight="1" x14ac:dyDescent="0.25">
      <c r="B164" s="447" t="s">
        <v>92</v>
      </c>
      <c r="C164" s="447"/>
      <c r="D164" s="447"/>
      <c r="E164" s="447"/>
      <c r="F164" s="50"/>
      <c r="G164" s="215"/>
      <c r="H164" s="215"/>
    </row>
    <row r="165" spans="1:8" ht="42" customHeight="1" x14ac:dyDescent="0.25">
      <c r="B165" s="448" t="s">
        <v>93</v>
      </c>
      <c r="C165" s="448"/>
      <c r="D165" s="448"/>
      <c r="E165" s="448"/>
      <c r="F165" s="51"/>
      <c r="G165" s="215"/>
      <c r="H165" s="215"/>
    </row>
    <row r="166" spans="1:8" ht="14.85" customHeight="1" x14ac:dyDescent="0.25">
      <c r="B166" s="449"/>
      <c r="C166" s="449"/>
      <c r="D166" s="449"/>
      <c r="E166" s="52"/>
      <c r="F166" s="52"/>
      <c r="G166" s="215"/>
      <c r="H166" s="215"/>
    </row>
    <row r="167" spans="1:8" x14ac:dyDescent="0.25">
      <c r="A167" s="53" t="s">
        <v>181</v>
      </c>
      <c r="B167" s="48"/>
      <c r="C167" s="54"/>
      <c r="D167" s="55"/>
      <c r="E167" s="48"/>
      <c r="F167" s="48"/>
      <c r="G167" s="215"/>
      <c r="H167" s="215"/>
    </row>
    <row r="168" spans="1:8" x14ac:dyDescent="0.25">
      <c r="A168" s="56" t="s">
        <v>182</v>
      </c>
      <c r="B168" s="57" t="s">
        <v>183</v>
      </c>
      <c r="C168" s="450" t="s">
        <v>185</v>
      </c>
      <c r="D168" s="451"/>
      <c r="E168" s="451"/>
      <c r="F168" s="452"/>
      <c r="G168" s="215"/>
      <c r="H168" s="215"/>
    </row>
    <row r="169" spans="1:8" x14ac:dyDescent="0.25">
      <c r="A169" s="58"/>
      <c r="B169" s="59"/>
      <c r="C169" s="60"/>
      <c r="D169" s="61"/>
      <c r="E169" s="62"/>
      <c r="F169" s="63"/>
      <c r="G169" s="215"/>
      <c r="H169" s="215"/>
    </row>
    <row r="170" spans="1:8" x14ac:dyDescent="0.25">
      <c r="A170" s="64"/>
      <c r="B170" s="65"/>
      <c r="C170" s="66"/>
      <c r="D170" s="67"/>
      <c r="E170" s="68"/>
      <c r="F170" s="69"/>
      <c r="G170" s="215"/>
      <c r="H170" s="215"/>
    </row>
    <row r="171" spans="1:8" x14ac:dyDescent="0.25">
      <c r="A171" s="64"/>
      <c r="B171" s="65"/>
      <c r="C171" s="66"/>
      <c r="D171" s="67"/>
      <c r="E171" s="68"/>
      <c r="F171" s="69"/>
      <c r="G171" s="215"/>
      <c r="H171" s="215"/>
    </row>
    <row r="172" spans="1:8" x14ac:dyDescent="0.25">
      <c r="A172" s="70"/>
      <c r="B172" s="71"/>
      <c r="C172" s="72"/>
      <c r="D172" s="73"/>
      <c r="E172" s="74"/>
      <c r="F172" s="75"/>
      <c r="G172" s="215"/>
      <c r="H172" s="215"/>
    </row>
    <row r="173" spans="1:8" x14ac:dyDescent="0.25">
      <c r="G173" s="215"/>
      <c r="H173" s="215"/>
    </row>
    <row r="174" spans="1:8" x14ac:dyDescent="0.25">
      <c r="G174" s="215"/>
      <c r="H174" s="215"/>
    </row>
    <row r="175" spans="1:8" x14ac:dyDescent="0.25">
      <c r="G175" s="215"/>
      <c r="H175" s="215"/>
    </row>
    <row r="176" spans="1:8" x14ac:dyDescent="0.25">
      <c r="G176" s="215"/>
      <c r="H176" s="215"/>
    </row>
    <row r="177" spans="7:8" x14ac:dyDescent="0.25">
      <c r="G177" s="215"/>
      <c r="H177" s="215"/>
    </row>
    <row r="178" spans="7:8" x14ac:dyDescent="0.25">
      <c r="G178" s="215"/>
      <c r="H178" s="215"/>
    </row>
    <row r="179" spans="7:8" x14ac:dyDescent="0.25">
      <c r="G179" s="215"/>
      <c r="H179" s="215"/>
    </row>
    <row r="180" spans="7:8" x14ac:dyDescent="0.25">
      <c r="G180" s="215"/>
      <c r="H180" s="215"/>
    </row>
    <row r="181" spans="7:8" x14ac:dyDescent="0.25">
      <c r="G181" s="179"/>
      <c r="H181" s="179"/>
    </row>
    <row r="184" spans="7:8" x14ac:dyDescent="0.25">
      <c r="G184" s="34"/>
      <c r="H184" s="34"/>
    </row>
    <row r="185" spans="7:8" x14ac:dyDescent="0.25">
      <c r="G185" s="48"/>
      <c r="H185" s="48"/>
    </row>
    <row r="186" spans="7:8" x14ac:dyDescent="0.25">
      <c r="G186" s="34"/>
      <c r="H186" s="34"/>
    </row>
    <row r="187" spans="7:8" x14ac:dyDescent="0.25">
      <c r="G187" s="34"/>
      <c r="H187" s="34"/>
    </row>
    <row r="188" spans="7:8" x14ac:dyDescent="0.25">
      <c r="G188" s="50"/>
      <c r="H188" s="50"/>
    </row>
    <row r="189" spans="7:8" x14ac:dyDescent="0.25">
      <c r="G189" s="50"/>
      <c r="H189" s="50"/>
    </row>
    <row r="190" spans="7:8" x14ac:dyDescent="0.25">
      <c r="G190" s="51"/>
      <c r="H190" s="51"/>
    </row>
    <row r="191" spans="7:8" x14ac:dyDescent="0.25">
      <c r="G191" s="52"/>
      <c r="H191" s="52"/>
    </row>
    <row r="192" spans="7:8" x14ac:dyDescent="0.25">
      <c r="G192" s="48"/>
      <c r="H192" s="48"/>
    </row>
    <row r="193" spans="7:8" x14ac:dyDescent="0.25">
      <c r="G193" s="55"/>
      <c r="H193" s="55"/>
    </row>
    <row r="194" spans="7:8" x14ac:dyDescent="0.25">
      <c r="G194" s="48"/>
      <c r="H194" s="48"/>
    </row>
    <row r="195" spans="7:8" x14ac:dyDescent="0.25">
      <c r="G195" s="48"/>
      <c r="H195" s="48"/>
    </row>
    <row r="196" spans="7:8" x14ac:dyDescent="0.25">
      <c r="G196" s="48"/>
      <c r="H196" s="48"/>
    </row>
    <row r="197" spans="7:8" x14ac:dyDescent="0.25">
      <c r="G197" s="48"/>
      <c r="H197" s="48"/>
    </row>
  </sheetData>
  <mergeCells count="26">
    <mergeCell ref="B163:E163"/>
    <mergeCell ref="B164:E164"/>
    <mergeCell ref="B165:E165"/>
    <mergeCell ref="B166:D166"/>
    <mergeCell ref="C168:F168"/>
    <mergeCell ref="A156:E156"/>
    <mergeCell ref="A7:I7"/>
    <mergeCell ref="A8:I8"/>
    <mergeCell ref="B88:C88"/>
    <mergeCell ref="B93:F93"/>
    <mergeCell ref="A95:A96"/>
    <mergeCell ref="A97:A98"/>
    <mergeCell ref="A99:A100"/>
    <mergeCell ref="A101:A102"/>
    <mergeCell ref="A103:A104"/>
    <mergeCell ref="A105:A106"/>
    <mergeCell ref="B115:E115"/>
    <mergeCell ref="A1:I1"/>
    <mergeCell ref="A2:I2"/>
    <mergeCell ref="A3:A5"/>
    <mergeCell ref="B3:B5"/>
    <mergeCell ref="C3:C5"/>
    <mergeCell ref="D3:D5"/>
    <mergeCell ref="E3:F4"/>
    <mergeCell ref="I3:I4"/>
    <mergeCell ref="G3:H4"/>
  </mergeCells>
  <phoneticPr fontId="23" type="noConversion"/>
  <printOptions horizontalCentered="1"/>
  <pageMargins left="0.7" right="0.7" top="0.75" bottom="0.75" header="0.3" footer="0.3"/>
  <pageSetup paperSize="9" scale="80" fitToHeight="0" orientation="landscape" r:id="rId1"/>
  <headerFooter>
    <oddFooter>&amp;C&amp;"Calibri,Regular"&amp;K0000002B-&amp;P</oddFooter>
  </headerFooter>
  <rowBreaks count="3" manualBreakCount="3">
    <brk id="96" max="8" man="1"/>
    <brk id="123" max="8" man="1"/>
    <brk id="147"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view="pageBreakPreview" topLeftCell="A8" zoomScale="85" zoomScaleNormal="100" zoomScaleSheetLayoutView="85" zoomScalePageLayoutView="90" workbookViewId="0">
      <selection activeCell="A8" sqref="A8:I8"/>
    </sheetView>
  </sheetViews>
  <sheetFormatPr defaultColWidth="8.7109375" defaultRowHeight="15" x14ac:dyDescent="0.25"/>
  <cols>
    <col min="1" max="1" width="14.28515625" customWidth="1"/>
    <col min="2" max="2" width="49" customWidth="1"/>
    <col min="3" max="3" width="8.7109375" customWidth="1"/>
    <col min="4" max="4" width="9.28515625" style="46" customWidth="1"/>
    <col min="5" max="5" width="14.28515625" customWidth="1"/>
    <col min="6" max="6" width="9.7109375" customWidth="1"/>
    <col min="7" max="7" width="8.7109375" customWidth="1"/>
    <col min="8" max="8" width="9.85546875" customWidth="1"/>
    <col min="9" max="9" width="16.28515625" customWidth="1"/>
    <col min="10" max="10" width="18.7109375" customWidth="1"/>
  </cols>
  <sheetData>
    <row r="1" spans="1:10" ht="42.75" customHeight="1" thickBot="1" x14ac:dyDescent="0.3">
      <c r="A1" s="465" t="s">
        <v>887</v>
      </c>
      <c r="B1" s="466"/>
      <c r="C1" s="466"/>
      <c r="D1" s="466"/>
      <c r="E1" s="466"/>
      <c r="F1" s="466"/>
      <c r="G1" s="466"/>
      <c r="H1" s="466"/>
      <c r="I1" s="467"/>
      <c r="J1" s="35"/>
    </row>
    <row r="2" spans="1:10" ht="40.5" customHeight="1" thickBot="1" x14ac:dyDescent="0.3">
      <c r="A2" s="468" t="s">
        <v>675</v>
      </c>
      <c r="B2" s="469"/>
      <c r="C2" s="469"/>
      <c r="D2" s="469"/>
      <c r="E2" s="469"/>
      <c r="F2" s="469"/>
      <c r="G2" s="469"/>
      <c r="H2" s="469"/>
      <c r="I2" s="470"/>
      <c r="J2" s="35"/>
    </row>
    <row r="3" spans="1:10" ht="15" customHeight="1" x14ac:dyDescent="0.25">
      <c r="A3" s="471" t="s">
        <v>0</v>
      </c>
      <c r="B3" s="474" t="s">
        <v>1</v>
      </c>
      <c r="C3" s="474" t="s">
        <v>2</v>
      </c>
      <c r="D3" s="474" t="s">
        <v>3</v>
      </c>
      <c r="E3" s="477" t="s">
        <v>199</v>
      </c>
      <c r="F3" s="478"/>
      <c r="G3" s="532" t="s">
        <v>778</v>
      </c>
      <c r="H3" s="533"/>
      <c r="I3" s="481" t="s">
        <v>475</v>
      </c>
      <c r="J3" s="36"/>
    </row>
    <row r="4" spans="1:10" ht="18.75" customHeight="1" thickBot="1" x14ac:dyDescent="0.3">
      <c r="A4" s="472"/>
      <c r="B4" s="475"/>
      <c r="C4" s="475"/>
      <c r="D4" s="475"/>
      <c r="E4" s="479"/>
      <c r="F4" s="480"/>
      <c r="G4" s="534"/>
      <c r="H4" s="535"/>
      <c r="I4" s="482"/>
      <c r="J4" s="36"/>
    </row>
    <row r="5" spans="1:10" ht="35.25" customHeight="1" thickBot="1" x14ac:dyDescent="0.3">
      <c r="A5" s="473"/>
      <c r="B5" s="476"/>
      <c r="C5" s="476"/>
      <c r="D5" s="476"/>
      <c r="E5" s="168" t="s">
        <v>473</v>
      </c>
      <c r="F5" s="176" t="s">
        <v>474</v>
      </c>
      <c r="G5" s="212" t="s">
        <v>779</v>
      </c>
      <c r="H5" s="212" t="s">
        <v>474</v>
      </c>
      <c r="I5" s="177" t="s">
        <v>187</v>
      </c>
      <c r="J5" s="36"/>
    </row>
    <row r="6" spans="1:10" x14ac:dyDescent="0.2">
      <c r="A6" s="178">
        <v>1</v>
      </c>
      <c r="B6" s="176">
        <v>2</v>
      </c>
      <c r="C6" s="176">
        <v>3</v>
      </c>
      <c r="D6" s="176">
        <v>4</v>
      </c>
      <c r="E6" s="179">
        <v>5</v>
      </c>
      <c r="F6" s="180" t="s">
        <v>339</v>
      </c>
      <c r="G6" s="180">
        <v>7</v>
      </c>
      <c r="H6" s="180" t="s">
        <v>780</v>
      </c>
      <c r="I6" s="180">
        <v>9</v>
      </c>
      <c r="J6" s="36"/>
    </row>
    <row r="7" spans="1:10" ht="17.100000000000001" customHeight="1" x14ac:dyDescent="0.25">
      <c r="A7" s="456" t="s">
        <v>923</v>
      </c>
      <c r="B7" s="457"/>
      <c r="C7" s="457"/>
      <c r="D7" s="457"/>
      <c r="E7" s="457"/>
      <c r="F7" s="457"/>
      <c r="G7" s="530"/>
      <c r="H7" s="530"/>
      <c r="I7" s="458"/>
      <c r="J7" s="37"/>
    </row>
    <row r="8" spans="1:10" ht="27.6" customHeight="1" x14ac:dyDescent="0.2">
      <c r="A8" s="459" t="s">
        <v>379</v>
      </c>
      <c r="B8" s="459"/>
      <c r="C8" s="459"/>
      <c r="D8" s="459"/>
      <c r="E8" s="459"/>
      <c r="F8" s="459"/>
      <c r="G8" s="459"/>
      <c r="H8" s="459"/>
      <c r="I8" s="459"/>
      <c r="J8" s="37"/>
    </row>
    <row r="9" spans="1:10" x14ac:dyDescent="0.2">
      <c r="A9" s="236">
        <v>1.1000000000000001</v>
      </c>
      <c r="B9" s="82" t="s">
        <v>493</v>
      </c>
      <c r="C9" s="235"/>
      <c r="D9" s="235"/>
      <c r="E9" s="235"/>
      <c r="F9" s="235"/>
      <c r="G9" s="235"/>
      <c r="H9" s="235"/>
      <c r="I9" s="235"/>
      <c r="J9" s="37"/>
    </row>
    <row r="10" spans="1:10" ht="14.85" customHeight="1" x14ac:dyDescent="0.2">
      <c r="A10" s="237" t="s">
        <v>9</v>
      </c>
      <c r="B10" s="24" t="s">
        <v>380</v>
      </c>
      <c r="C10" s="237" t="s">
        <v>90</v>
      </c>
      <c r="D10" s="237">
        <f>'Schedule No. 1C'!E10</f>
        <v>20</v>
      </c>
      <c r="E10" s="238"/>
      <c r="F10" s="238"/>
      <c r="G10" s="235"/>
      <c r="H10" s="235"/>
      <c r="I10" s="238"/>
      <c r="J10" s="38"/>
    </row>
    <row r="11" spans="1:10" x14ac:dyDescent="0.2">
      <c r="A11" s="237" t="s">
        <v>10</v>
      </c>
      <c r="B11" s="24" t="s">
        <v>388</v>
      </c>
      <c r="C11" s="237" t="s">
        <v>90</v>
      </c>
      <c r="D11" s="237">
        <f>'Schedule No. 1C'!E11</f>
        <v>25</v>
      </c>
      <c r="E11" s="241"/>
      <c r="F11" s="241"/>
      <c r="G11" s="235"/>
      <c r="H11" s="235"/>
      <c r="I11" s="241"/>
      <c r="J11" s="8"/>
    </row>
    <row r="12" spans="1:10" x14ac:dyDescent="0.2">
      <c r="A12" s="110" t="s">
        <v>721</v>
      </c>
      <c r="B12" s="24" t="s">
        <v>389</v>
      </c>
      <c r="C12" s="110" t="s">
        <v>90</v>
      </c>
      <c r="D12" s="110">
        <f>'Schedule No. 1C'!E12</f>
        <v>25</v>
      </c>
      <c r="E12" s="80"/>
      <c r="F12" s="80"/>
      <c r="G12" s="106"/>
      <c r="H12" s="106"/>
      <c r="I12" s="80"/>
      <c r="J12" s="8"/>
    </row>
    <row r="13" spans="1:10" x14ac:dyDescent="0.2">
      <c r="A13" s="251" t="s">
        <v>11</v>
      </c>
      <c r="B13" s="249" t="s">
        <v>390</v>
      </c>
      <c r="C13" s="251" t="s">
        <v>90</v>
      </c>
      <c r="D13" s="251">
        <f>'Schedule No. 1C'!E13</f>
        <v>40</v>
      </c>
      <c r="E13" s="250"/>
      <c r="F13" s="250"/>
      <c r="G13" s="80"/>
      <c r="H13" s="80"/>
      <c r="I13" s="80"/>
      <c r="J13" s="8"/>
    </row>
    <row r="14" spans="1:10" x14ac:dyDescent="0.2">
      <c r="A14" s="251" t="s">
        <v>12</v>
      </c>
      <c r="B14" s="249" t="s">
        <v>391</v>
      </c>
      <c r="C14" s="251" t="s">
        <v>90</v>
      </c>
      <c r="D14" s="251">
        <f>'Schedule No. 1C'!E14</f>
        <v>52</v>
      </c>
      <c r="E14" s="250"/>
      <c r="F14" s="250"/>
      <c r="G14" s="80"/>
      <c r="H14" s="80"/>
      <c r="I14" s="80"/>
      <c r="J14" s="8"/>
    </row>
    <row r="15" spans="1:10" x14ac:dyDescent="0.2">
      <c r="A15" s="251" t="s">
        <v>13</v>
      </c>
      <c r="B15" s="249" t="s">
        <v>392</v>
      </c>
      <c r="C15" s="251" t="s">
        <v>90</v>
      </c>
      <c r="D15" s="251">
        <f>'Schedule No. 1C'!E15</f>
        <v>52</v>
      </c>
      <c r="E15" s="250"/>
      <c r="F15" s="250"/>
      <c r="G15" s="80"/>
      <c r="H15" s="80"/>
      <c r="I15" s="80"/>
      <c r="J15" s="8"/>
    </row>
    <row r="16" spans="1:10" ht="14.85" customHeight="1" x14ac:dyDescent="0.2">
      <c r="A16" s="254">
        <v>1.2</v>
      </c>
      <c r="B16" s="255" t="s">
        <v>381</v>
      </c>
      <c r="C16" s="255"/>
      <c r="D16" s="255"/>
      <c r="E16" s="255"/>
      <c r="F16" s="255"/>
      <c r="G16" s="80"/>
      <c r="H16" s="80"/>
      <c r="I16" s="80"/>
      <c r="J16" s="86">
        <f>SUM(D10:D15)</f>
        <v>214</v>
      </c>
    </row>
    <row r="17" spans="1:10" x14ac:dyDescent="0.2">
      <c r="A17" s="251" t="s">
        <v>14</v>
      </c>
      <c r="B17" s="249" t="s">
        <v>393</v>
      </c>
      <c r="C17" s="251" t="s">
        <v>90</v>
      </c>
      <c r="D17" s="251" t="str">
        <f>'Schedule No. 1C'!E17</f>
        <v>NIL</v>
      </c>
      <c r="E17" s="250"/>
      <c r="F17" s="250"/>
      <c r="G17" s="80"/>
      <c r="H17" s="80"/>
      <c r="I17" s="80"/>
      <c r="J17" s="8"/>
    </row>
    <row r="18" spans="1:10" x14ac:dyDescent="0.2">
      <c r="A18" s="251" t="s">
        <v>15</v>
      </c>
      <c r="B18" s="249" t="s">
        <v>394</v>
      </c>
      <c r="C18" s="251" t="s">
        <v>90</v>
      </c>
      <c r="D18" s="251" t="str">
        <f>'Schedule No. 1C'!E18</f>
        <v>NIL</v>
      </c>
      <c r="E18" s="250"/>
      <c r="F18" s="250"/>
      <c r="G18" s="80"/>
      <c r="H18" s="80"/>
      <c r="I18" s="80"/>
      <c r="J18" s="8"/>
    </row>
    <row r="19" spans="1:10" x14ac:dyDescent="0.2">
      <c r="A19" s="251" t="s">
        <v>16</v>
      </c>
      <c r="B19" s="249" t="s">
        <v>395</v>
      </c>
      <c r="C19" s="251" t="s">
        <v>90</v>
      </c>
      <c r="D19" s="251" t="str">
        <f>'Schedule No. 1C'!E19</f>
        <v>NIL</v>
      </c>
      <c r="E19" s="250"/>
      <c r="F19" s="250"/>
      <c r="G19" s="80"/>
      <c r="H19" s="80"/>
      <c r="I19" s="80"/>
      <c r="J19" s="8"/>
    </row>
    <row r="20" spans="1:10" x14ac:dyDescent="0.2">
      <c r="A20" s="251" t="s">
        <v>17</v>
      </c>
      <c r="B20" s="249" t="s">
        <v>396</v>
      </c>
      <c r="C20" s="251" t="s">
        <v>90</v>
      </c>
      <c r="D20" s="251" t="str">
        <f>'Schedule No. 1C'!E20</f>
        <v>NIL</v>
      </c>
      <c r="E20" s="250"/>
      <c r="F20" s="250"/>
      <c r="G20" s="112"/>
      <c r="H20" s="112"/>
      <c r="I20" s="80"/>
      <c r="J20" s="8"/>
    </row>
    <row r="21" spans="1:10" x14ac:dyDescent="0.2">
      <c r="A21" s="251" t="s">
        <v>18</v>
      </c>
      <c r="B21" s="249" t="s">
        <v>397</v>
      </c>
      <c r="C21" s="251" t="s">
        <v>90</v>
      </c>
      <c r="D21" s="251">
        <f>'Schedule No. 1C'!E21</f>
        <v>5</v>
      </c>
      <c r="E21" s="250"/>
      <c r="F21" s="250"/>
      <c r="G21" s="80"/>
      <c r="H21" s="80"/>
      <c r="I21" s="80"/>
      <c r="J21" s="8"/>
    </row>
    <row r="22" spans="1:10" x14ac:dyDescent="0.2">
      <c r="A22" s="251" t="s">
        <v>19</v>
      </c>
      <c r="B22" s="249" t="s">
        <v>398</v>
      </c>
      <c r="C22" s="251" t="s">
        <v>90</v>
      </c>
      <c r="D22" s="251">
        <f>'Schedule No. 1C'!E22</f>
        <v>5</v>
      </c>
      <c r="E22" s="250"/>
      <c r="F22" s="250"/>
      <c r="G22" s="80"/>
      <c r="H22" s="80"/>
      <c r="I22" s="80"/>
      <c r="J22" s="8"/>
    </row>
    <row r="23" spans="1:10" x14ac:dyDescent="0.25">
      <c r="A23" s="251" t="s">
        <v>20</v>
      </c>
      <c r="B23" s="249" t="s">
        <v>399</v>
      </c>
      <c r="C23" s="251" t="s">
        <v>90</v>
      </c>
      <c r="D23" s="251">
        <f>'Schedule No. 1C'!E23</f>
        <v>10</v>
      </c>
      <c r="E23" s="250"/>
      <c r="F23" s="250"/>
      <c r="G23" s="80"/>
      <c r="H23" s="80"/>
      <c r="I23" s="80"/>
      <c r="J23" s="8"/>
    </row>
    <row r="24" spans="1:10" x14ac:dyDescent="0.25">
      <c r="A24" s="254">
        <v>1.3</v>
      </c>
      <c r="B24" s="255" t="s">
        <v>382</v>
      </c>
      <c r="C24" s="255"/>
      <c r="D24" s="255"/>
      <c r="E24" s="255"/>
      <c r="F24" s="255"/>
      <c r="G24" s="80"/>
      <c r="H24" s="80"/>
      <c r="I24" s="80"/>
      <c r="J24" s="86">
        <f>SUM(D17:D23)</f>
        <v>20</v>
      </c>
    </row>
    <row r="25" spans="1:10" x14ac:dyDescent="0.25">
      <c r="A25" s="251" t="s">
        <v>24</v>
      </c>
      <c r="B25" s="249" t="s">
        <v>400</v>
      </c>
      <c r="C25" s="251" t="s">
        <v>90</v>
      </c>
      <c r="D25" s="251">
        <f>'Schedule No. 1C'!E25</f>
        <v>5</v>
      </c>
      <c r="E25" s="250"/>
      <c r="F25" s="250"/>
      <c r="G25" s="80"/>
      <c r="H25" s="80"/>
      <c r="I25" s="80"/>
      <c r="J25" s="8"/>
    </row>
    <row r="26" spans="1:10" x14ac:dyDescent="0.25">
      <c r="A26" s="251" t="s">
        <v>25</v>
      </c>
      <c r="B26" s="249" t="s">
        <v>401</v>
      </c>
      <c r="C26" s="251" t="s">
        <v>90</v>
      </c>
      <c r="D26" s="251">
        <f>'Schedule No. 1C'!E26</f>
        <v>7</v>
      </c>
      <c r="E26" s="250"/>
      <c r="F26" s="250"/>
      <c r="G26" s="80"/>
      <c r="H26" s="80"/>
      <c r="I26" s="80"/>
      <c r="J26" s="8"/>
    </row>
    <row r="27" spans="1:10" x14ac:dyDescent="0.25">
      <c r="A27" s="251" t="s">
        <v>26</v>
      </c>
      <c r="B27" s="249" t="s">
        <v>402</v>
      </c>
      <c r="C27" s="251" t="s">
        <v>90</v>
      </c>
      <c r="D27" s="251">
        <f>'Schedule No. 1C'!E27</f>
        <v>10</v>
      </c>
      <c r="E27" s="250"/>
      <c r="F27" s="250"/>
      <c r="G27" s="80"/>
      <c r="H27" s="80"/>
      <c r="I27" s="80"/>
      <c r="J27" s="8"/>
    </row>
    <row r="28" spans="1:10" x14ac:dyDescent="0.25">
      <c r="A28" s="251" t="s">
        <v>27</v>
      </c>
      <c r="B28" s="249" t="s">
        <v>403</v>
      </c>
      <c r="C28" s="251" t="s">
        <v>90</v>
      </c>
      <c r="D28" s="251">
        <f>'Schedule No. 1C'!E28</f>
        <v>18</v>
      </c>
      <c r="E28" s="250"/>
      <c r="F28" s="250"/>
      <c r="G28" s="80"/>
      <c r="H28" s="80"/>
      <c r="I28" s="80"/>
      <c r="J28" s="8"/>
    </row>
    <row r="29" spans="1:10" x14ac:dyDescent="0.25">
      <c r="A29" s="254">
        <v>1.4</v>
      </c>
      <c r="B29" s="255" t="s">
        <v>383</v>
      </c>
      <c r="C29" s="255"/>
      <c r="D29" s="257"/>
      <c r="E29" s="255"/>
      <c r="F29" s="255"/>
      <c r="G29" s="80"/>
      <c r="H29" s="80"/>
      <c r="I29" s="80"/>
      <c r="J29" s="41"/>
    </row>
    <row r="30" spans="1:10" x14ac:dyDescent="0.25">
      <c r="A30" s="251" t="s">
        <v>30</v>
      </c>
      <c r="B30" s="258" t="s">
        <v>405</v>
      </c>
      <c r="C30" s="251" t="s">
        <v>90</v>
      </c>
      <c r="D30" s="251">
        <f>'Schedule No. 1C'!E30</f>
        <v>5</v>
      </c>
      <c r="E30" s="250"/>
      <c r="F30" s="250"/>
      <c r="G30" s="80"/>
      <c r="H30" s="80"/>
      <c r="I30" s="80"/>
      <c r="J30" s="8"/>
    </row>
    <row r="31" spans="1:10" x14ac:dyDescent="0.25">
      <c r="A31" s="251" t="s">
        <v>31</v>
      </c>
      <c r="B31" s="258" t="s">
        <v>404</v>
      </c>
      <c r="C31" s="251" t="s">
        <v>90</v>
      </c>
      <c r="D31" s="251">
        <f>'Schedule No. 1C'!E31</f>
        <v>5</v>
      </c>
      <c r="E31" s="250"/>
      <c r="F31" s="250"/>
      <c r="G31" s="112"/>
      <c r="H31" s="112"/>
      <c r="I31" s="80"/>
      <c r="J31" s="8"/>
    </row>
    <row r="32" spans="1:10" x14ac:dyDescent="0.25">
      <c r="A32" s="251" t="s">
        <v>32</v>
      </c>
      <c r="B32" s="258" t="s">
        <v>406</v>
      </c>
      <c r="C32" s="251" t="s">
        <v>90</v>
      </c>
      <c r="D32" s="251">
        <f>'Schedule No. 1C'!E32</f>
        <v>5</v>
      </c>
      <c r="E32" s="250"/>
      <c r="F32" s="250"/>
      <c r="G32" s="80"/>
      <c r="H32" s="80"/>
      <c r="I32" s="80"/>
      <c r="J32" s="8"/>
    </row>
    <row r="33" spans="1:10" x14ac:dyDescent="0.25">
      <c r="A33" s="251" t="s">
        <v>33</v>
      </c>
      <c r="B33" s="258" t="s">
        <v>407</v>
      </c>
      <c r="C33" s="251" t="s">
        <v>90</v>
      </c>
      <c r="D33" s="251">
        <f>'Schedule No. 1C'!E33</f>
        <v>9</v>
      </c>
      <c r="E33" s="250"/>
      <c r="F33" s="250"/>
      <c r="G33" s="80"/>
      <c r="H33" s="80"/>
      <c r="I33" s="80"/>
      <c r="J33" s="8"/>
    </row>
    <row r="34" spans="1:10" x14ac:dyDescent="0.25">
      <c r="A34" s="251" t="s">
        <v>34</v>
      </c>
      <c r="B34" s="258" t="s">
        <v>408</v>
      </c>
      <c r="C34" s="251" t="s">
        <v>90</v>
      </c>
      <c r="D34" s="251">
        <f>'Schedule No. 1C'!E34</f>
        <v>12</v>
      </c>
      <c r="E34" s="250"/>
      <c r="F34" s="250"/>
      <c r="G34" s="80"/>
      <c r="H34" s="80"/>
      <c r="I34" s="80"/>
      <c r="J34" s="8"/>
    </row>
    <row r="35" spans="1:10" x14ac:dyDescent="0.25">
      <c r="A35" s="251" t="s">
        <v>35</v>
      </c>
      <c r="B35" s="258" t="s">
        <v>409</v>
      </c>
      <c r="C35" s="251" t="s">
        <v>90</v>
      </c>
      <c r="D35" s="251">
        <f>'Schedule No. 1C'!E35</f>
        <v>12</v>
      </c>
      <c r="E35" s="250"/>
      <c r="F35" s="250"/>
      <c r="G35" s="80"/>
      <c r="H35" s="80"/>
      <c r="I35" s="80"/>
      <c r="J35" s="8"/>
    </row>
    <row r="36" spans="1:10" x14ac:dyDescent="0.25">
      <c r="A36" s="254">
        <v>1.5</v>
      </c>
      <c r="B36" s="318" t="s">
        <v>433</v>
      </c>
      <c r="C36" s="319"/>
      <c r="D36" s="319"/>
      <c r="E36" s="319"/>
      <c r="F36" s="319"/>
      <c r="G36" s="80"/>
      <c r="H36" s="80"/>
      <c r="I36" s="96"/>
    </row>
    <row r="37" spans="1:10" x14ac:dyDescent="0.25">
      <c r="A37" s="251" t="s">
        <v>36</v>
      </c>
      <c r="B37" s="320" t="s">
        <v>604</v>
      </c>
      <c r="C37" s="321" t="s">
        <v>90</v>
      </c>
      <c r="D37" s="251" t="str">
        <f>'Schedule No. 1C'!E37</f>
        <v>NIL</v>
      </c>
      <c r="E37" s="319"/>
      <c r="F37" s="319"/>
      <c r="G37" s="80"/>
      <c r="H37" s="80"/>
      <c r="I37" s="96"/>
    </row>
    <row r="38" spans="1:10" x14ac:dyDescent="0.25">
      <c r="A38" s="251" t="s">
        <v>37</v>
      </c>
      <c r="B38" s="320" t="s">
        <v>655</v>
      </c>
      <c r="C38" s="321" t="s">
        <v>90</v>
      </c>
      <c r="D38" s="251" t="str">
        <f>'Schedule No. 1C'!E37</f>
        <v>NIL</v>
      </c>
      <c r="E38" s="331"/>
      <c r="F38" s="319"/>
      <c r="G38" s="80"/>
      <c r="H38" s="80"/>
      <c r="I38" s="96"/>
    </row>
    <row r="39" spans="1:10" x14ac:dyDescent="0.25">
      <c r="A39" s="251" t="s">
        <v>38</v>
      </c>
      <c r="B39" s="320" t="s">
        <v>605</v>
      </c>
      <c r="C39" s="321" t="s">
        <v>90</v>
      </c>
      <c r="D39" s="251">
        <f>'Schedule No. 1C'!E39</f>
        <v>3</v>
      </c>
      <c r="E39" s="319"/>
      <c r="F39" s="319"/>
      <c r="G39" s="80"/>
      <c r="H39" s="80"/>
      <c r="I39" s="96"/>
    </row>
    <row r="40" spans="1:10" x14ac:dyDescent="0.25">
      <c r="A40" s="251" t="s">
        <v>304</v>
      </c>
      <c r="B40" s="320" t="s">
        <v>656</v>
      </c>
      <c r="C40" s="321" t="s">
        <v>90</v>
      </c>
      <c r="D40" s="251" t="str">
        <f>'Schedule No. 1C'!E40</f>
        <v>NIL</v>
      </c>
      <c r="E40" s="322"/>
      <c r="F40" s="319"/>
      <c r="G40" s="112"/>
      <c r="H40" s="112"/>
      <c r="I40" s="96"/>
    </row>
    <row r="41" spans="1:10" x14ac:dyDescent="0.25">
      <c r="A41" s="251" t="s">
        <v>305</v>
      </c>
      <c r="B41" s="320" t="s">
        <v>606</v>
      </c>
      <c r="C41" s="321" t="s">
        <v>90</v>
      </c>
      <c r="D41" s="251">
        <f>'Schedule No. 1C'!E41</f>
        <v>3</v>
      </c>
      <c r="E41" s="319"/>
      <c r="F41" s="319"/>
      <c r="G41" s="80"/>
      <c r="H41" s="80"/>
      <c r="I41" s="96"/>
    </row>
    <row r="42" spans="1:10" x14ac:dyDescent="0.25">
      <c r="A42" s="251" t="s">
        <v>306</v>
      </c>
      <c r="B42" s="320" t="s">
        <v>434</v>
      </c>
      <c r="C42" s="321" t="s">
        <v>90</v>
      </c>
      <c r="D42" s="251">
        <f>'Schedule No. 1C'!E42</f>
        <v>6</v>
      </c>
      <c r="E42" s="319"/>
      <c r="F42" s="319"/>
      <c r="G42" s="80"/>
      <c r="H42" s="80"/>
      <c r="I42" s="96"/>
    </row>
    <row r="43" spans="1:10" x14ac:dyDescent="0.25">
      <c r="A43" s="254">
        <v>1.6</v>
      </c>
      <c r="B43" s="323" t="s">
        <v>435</v>
      </c>
      <c r="C43" s="319"/>
      <c r="D43" s="319"/>
      <c r="E43" s="319"/>
      <c r="F43" s="319"/>
      <c r="G43" s="80"/>
      <c r="H43" s="80"/>
      <c r="I43" s="96"/>
      <c r="J43">
        <f>SUM(D37:D42)</f>
        <v>12</v>
      </c>
    </row>
    <row r="44" spans="1:10" x14ac:dyDescent="0.25">
      <c r="A44" s="251" t="s">
        <v>360</v>
      </c>
      <c r="B44" s="324" t="s">
        <v>607</v>
      </c>
      <c r="C44" s="321" t="s">
        <v>90</v>
      </c>
      <c r="D44" s="251" t="str">
        <f>'Schedule No. 1C'!E44</f>
        <v>NIL</v>
      </c>
      <c r="E44" s="319"/>
      <c r="F44" s="319"/>
      <c r="G44" s="80"/>
      <c r="H44" s="80"/>
      <c r="I44" s="96"/>
    </row>
    <row r="45" spans="1:10" x14ac:dyDescent="0.25">
      <c r="A45" s="251" t="s">
        <v>361</v>
      </c>
      <c r="B45" s="324" t="s">
        <v>657</v>
      </c>
      <c r="C45" s="321" t="s">
        <v>90</v>
      </c>
      <c r="D45" s="251" t="str">
        <f>'Schedule No. 1C'!E45</f>
        <v>NIL</v>
      </c>
      <c r="E45" s="322"/>
      <c r="F45" s="319"/>
      <c r="G45" s="80"/>
      <c r="H45" s="80"/>
      <c r="I45" s="96"/>
    </row>
    <row r="46" spans="1:10" x14ac:dyDescent="0.25">
      <c r="A46" s="251" t="s">
        <v>362</v>
      </c>
      <c r="B46" s="324" t="s">
        <v>608</v>
      </c>
      <c r="C46" s="321" t="s">
        <v>90</v>
      </c>
      <c r="D46" s="251" t="str">
        <f>'Schedule No. 1C'!E46</f>
        <v>NIL</v>
      </c>
      <c r="E46" s="319"/>
      <c r="F46" s="319"/>
      <c r="G46" s="80"/>
      <c r="H46" s="80"/>
      <c r="I46" s="96"/>
    </row>
    <row r="47" spans="1:10" x14ac:dyDescent="0.25">
      <c r="A47" s="251" t="s">
        <v>363</v>
      </c>
      <c r="B47" s="324" t="s">
        <v>658</v>
      </c>
      <c r="C47" s="321" t="s">
        <v>90</v>
      </c>
      <c r="D47" s="251" t="str">
        <f>'Schedule No. 1C'!E47</f>
        <v>NIL</v>
      </c>
      <c r="E47" s="322"/>
      <c r="F47" s="319"/>
      <c r="G47" s="80"/>
      <c r="H47" s="80"/>
      <c r="I47" s="96"/>
    </row>
    <row r="48" spans="1:10" x14ac:dyDescent="0.25">
      <c r="A48" s="251" t="s">
        <v>580</v>
      </c>
      <c r="B48" s="324" t="s">
        <v>616</v>
      </c>
      <c r="C48" s="321" t="s">
        <v>90</v>
      </c>
      <c r="D48" s="251">
        <f>'Schedule No. 1C'!E48</f>
        <v>1</v>
      </c>
      <c r="E48" s="319"/>
      <c r="F48" s="319"/>
      <c r="G48" s="80"/>
      <c r="H48" s="80"/>
      <c r="I48" s="96"/>
    </row>
    <row r="49" spans="1:10" x14ac:dyDescent="0.25">
      <c r="A49" s="251" t="s">
        <v>688</v>
      </c>
      <c r="B49" s="324" t="s">
        <v>609</v>
      </c>
      <c r="C49" s="321" t="s">
        <v>90</v>
      </c>
      <c r="D49" s="251">
        <f>'Schedule No. 1C'!E49</f>
        <v>1</v>
      </c>
      <c r="E49" s="319"/>
      <c r="F49" s="319"/>
      <c r="G49" s="112"/>
      <c r="H49" s="112"/>
      <c r="I49" s="96"/>
    </row>
    <row r="50" spans="1:10" x14ac:dyDescent="0.25">
      <c r="A50" s="251" t="s">
        <v>689</v>
      </c>
      <c r="B50" s="324" t="s">
        <v>659</v>
      </c>
      <c r="C50" s="321" t="s">
        <v>90</v>
      </c>
      <c r="D50" s="251">
        <f>'Schedule No. 1C'!E50</f>
        <v>1</v>
      </c>
      <c r="E50" s="322"/>
      <c r="F50" s="319"/>
      <c r="G50" s="80"/>
      <c r="H50" s="80"/>
      <c r="I50" s="96"/>
    </row>
    <row r="51" spans="1:10" x14ac:dyDescent="0.25">
      <c r="A51" s="251" t="s">
        <v>690</v>
      </c>
      <c r="B51" s="324" t="s">
        <v>436</v>
      </c>
      <c r="C51" s="321" t="s">
        <v>90</v>
      </c>
      <c r="D51" s="251" t="str">
        <f>'Schedule No. 1C'!E51</f>
        <v>NIL</v>
      </c>
      <c r="E51" s="322"/>
      <c r="F51" s="319"/>
      <c r="G51" s="80"/>
      <c r="H51" s="80"/>
      <c r="I51" s="96"/>
    </row>
    <row r="52" spans="1:10" x14ac:dyDescent="0.25">
      <c r="A52" s="254">
        <v>1.7</v>
      </c>
      <c r="B52" s="323" t="s">
        <v>437</v>
      </c>
      <c r="C52" s="321"/>
      <c r="D52" s="322"/>
      <c r="E52" s="319"/>
      <c r="F52" s="319"/>
      <c r="G52" s="80"/>
      <c r="H52" s="80"/>
      <c r="I52" s="96"/>
      <c r="J52">
        <f>SUM(D44:D49)</f>
        <v>2</v>
      </c>
    </row>
    <row r="53" spans="1:10" x14ac:dyDescent="0.25">
      <c r="A53" s="251" t="s">
        <v>583</v>
      </c>
      <c r="B53" s="324" t="s">
        <v>610</v>
      </c>
      <c r="C53" s="321" t="s">
        <v>90</v>
      </c>
      <c r="D53" s="251" t="str">
        <f>'Schedule No. 1C'!E53</f>
        <v>NIL</v>
      </c>
      <c r="E53" s="319"/>
      <c r="F53" s="319"/>
      <c r="G53" s="80"/>
      <c r="H53" s="80"/>
      <c r="I53" s="96"/>
    </row>
    <row r="54" spans="1:10" x14ac:dyDescent="0.25">
      <c r="A54" s="251" t="s">
        <v>691</v>
      </c>
      <c r="B54" s="324" t="s">
        <v>611</v>
      </c>
      <c r="C54" s="321" t="s">
        <v>90</v>
      </c>
      <c r="D54" s="251">
        <f>'Schedule No. 1C'!E54</f>
        <v>1</v>
      </c>
      <c r="E54" s="319"/>
      <c r="F54" s="319"/>
      <c r="G54" s="80"/>
      <c r="H54" s="80"/>
      <c r="I54" s="96"/>
    </row>
    <row r="55" spans="1:10" x14ac:dyDescent="0.25">
      <c r="A55" s="251" t="s">
        <v>692</v>
      </c>
      <c r="B55" s="324" t="s">
        <v>660</v>
      </c>
      <c r="C55" s="321" t="s">
        <v>90</v>
      </c>
      <c r="D55" s="251" t="str">
        <f>'Schedule No. 1C'!E55</f>
        <v>NIL</v>
      </c>
      <c r="E55" s="322"/>
      <c r="F55" s="319"/>
      <c r="G55" s="80"/>
      <c r="H55" s="80"/>
      <c r="I55" s="96"/>
    </row>
    <row r="56" spans="1:10" x14ac:dyDescent="0.25">
      <c r="A56" s="251" t="s">
        <v>585</v>
      </c>
      <c r="B56" s="324" t="s">
        <v>612</v>
      </c>
      <c r="C56" s="321" t="s">
        <v>90</v>
      </c>
      <c r="D56" s="251">
        <f>'Schedule No. 1C'!E56</f>
        <v>1</v>
      </c>
      <c r="E56" s="319"/>
      <c r="F56" s="319"/>
      <c r="G56" s="80"/>
      <c r="H56" s="80"/>
      <c r="I56" s="96"/>
    </row>
    <row r="57" spans="1:10" x14ac:dyDescent="0.25">
      <c r="A57" s="251" t="s">
        <v>587</v>
      </c>
      <c r="B57" s="324" t="s">
        <v>438</v>
      </c>
      <c r="C57" s="321" t="s">
        <v>90</v>
      </c>
      <c r="D57" s="251">
        <f>'Schedule No. 1C'!E57</f>
        <v>1</v>
      </c>
      <c r="E57" s="319"/>
      <c r="F57" s="319"/>
      <c r="G57" s="80"/>
      <c r="H57" s="80"/>
      <c r="I57" s="96"/>
    </row>
    <row r="58" spans="1:10" s="196" customFormat="1" x14ac:dyDescent="0.25">
      <c r="A58" s="254">
        <v>1.8</v>
      </c>
      <c r="B58" s="318" t="s">
        <v>439</v>
      </c>
      <c r="C58" s="319"/>
      <c r="D58" s="319"/>
      <c r="E58" s="319"/>
      <c r="F58" s="319"/>
      <c r="G58" s="188"/>
      <c r="H58" s="188"/>
      <c r="I58" s="195"/>
      <c r="J58" s="196">
        <f>SUM(D53:D57)</f>
        <v>3</v>
      </c>
    </row>
    <row r="59" spans="1:10" s="196" customFormat="1" x14ac:dyDescent="0.25">
      <c r="A59" s="251" t="s">
        <v>590</v>
      </c>
      <c r="B59" s="324" t="s">
        <v>613</v>
      </c>
      <c r="C59" s="321" t="s">
        <v>90</v>
      </c>
      <c r="D59" s="251" t="str">
        <f>'Schedule No. 1C'!E59</f>
        <v>NIL</v>
      </c>
      <c r="E59" s="319"/>
      <c r="F59" s="319"/>
      <c r="G59" s="39"/>
      <c r="H59" s="39"/>
      <c r="I59" s="195"/>
    </row>
    <row r="60" spans="1:10" s="196" customFormat="1" x14ac:dyDescent="0.25">
      <c r="A60" s="251" t="s">
        <v>694</v>
      </c>
      <c r="B60" s="324" t="s">
        <v>661</v>
      </c>
      <c r="C60" s="321" t="s">
        <v>90</v>
      </c>
      <c r="D60" s="251" t="str">
        <f>'Schedule No. 1C'!E60</f>
        <v>NIL</v>
      </c>
      <c r="E60" s="322"/>
      <c r="F60" s="319"/>
      <c r="G60" s="39"/>
      <c r="H60" s="39"/>
      <c r="I60" s="195"/>
    </row>
    <row r="61" spans="1:10" s="196" customFormat="1" x14ac:dyDescent="0.25">
      <c r="A61" s="251" t="s">
        <v>695</v>
      </c>
      <c r="B61" s="324" t="s">
        <v>614</v>
      </c>
      <c r="C61" s="321" t="s">
        <v>90</v>
      </c>
      <c r="D61" s="251">
        <f>'Schedule No. 1C'!E61</f>
        <v>1</v>
      </c>
      <c r="E61" s="319"/>
      <c r="F61" s="319"/>
      <c r="G61" s="39"/>
      <c r="H61" s="39"/>
      <c r="I61" s="195"/>
    </row>
    <row r="62" spans="1:10" s="196" customFormat="1" x14ac:dyDescent="0.25">
      <c r="A62" s="251" t="s">
        <v>696</v>
      </c>
      <c r="B62" s="324" t="s">
        <v>662</v>
      </c>
      <c r="C62" s="321" t="s">
        <v>90</v>
      </c>
      <c r="D62" s="251" t="str">
        <f>'Schedule No. 1C'!E62</f>
        <v>NIL</v>
      </c>
      <c r="E62" s="322"/>
      <c r="F62" s="319"/>
      <c r="G62" s="39"/>
      <c r="H62" s="39"/>
      <c r="I62" s="195"/>
    </row>
    <row r="63" spans="1:10" s="196" customFormat="1" x14ac:dyDescent="0.25">
      <c r="A63" s="251" t="s">
        <v>592</v>
      </c>
      <c r="B63" s="325" t="s">
        <v>615</v>
      </c>
      <c r="C63" s="321" t="s">
        <v>90</v>
      </c>
      <c r="D63" s="251">
        <f>'Schedule No. 1C'!E63</f>
        <v>1</v>
      </c>
      <c r="E63" s="326"/>
      <c r="F63" s="326"/>
      <c r="G63" s="39"/>
      <c r="H63" s="39"/>
      <c r="I63" s="199"/>
    </row>
    <row r="64" spans="1:10" x14ac:dyDescent="0.25">
      <c r="A64" s="251" t="s">
        <v>594</v>
      </c>
      <c r="B64" s="325" t="s">
        <v>440</v>
      </c>
      <c r="C64" s="321" t="s">
        <v>90</v>
      </c>
      <c r="D64" s="251">
        <f>'Schedule No. 1C'!E64</f>
        <v>3</v>
      </c>
      <c r="E64" s="326"/>
      <c r="F64" s="326"/>
      <c r="G64" s="39"/>
      <c r="H64" s="39"/>
      <c r="I64" s="39"/>
    </row>
    <row r="65" spans="1:12" x14ac:dyDescent="0.25">
      <c r="A65" s="254">
        <v>1.9</v>
      </c>
      <c r="B65" s="253" t="s">
        <v>359</v>
      </c>
      <c r="C65" s="251"/>
      <c r="D65" s="251"/>
      <c r="E65" s="250"/>
      <c r="F65" s="250"/>
      <c r="G65" s="188"/>
      <c r="H65" s="188"/>
      <c r="I65" s="80"/>
      <c r="J65" s="8"/>
    </row>
    <row r="66" spans="1:12" x14ac:dyDescent="0.25">
      <c r="A66" s="251" t="s">
        <v>597</v>
      </c>
      <c r="B66" s="259" t="s">
        <v>384</v>
      </c>
      <c r="C66" s="251" t="s">
        <v>90</v>
      </c>
      <c r="D66" s="251">
        <f>'Schedule No. 1C'!E66</f>
        <v>1</v>
      </c>
      <c r="E66" s="255"/>
      <c r="F66" s="255"/>
      <c r="G66" s="39"/>
      <c r="H66" s="39"/>
      <c r="I66" s="112"/>
      <c r="J66" s="44"/>
    </row>
    <row r="67" spans="1:12" x14ac:dyDescent="0.25">
      <c r="A67" s="251" t="s">
        <v>701</v>
      </c>
      <c r="B67" s="258" t="s">
        <v>385</v>
      </c>
      <c r="C67" s="251" t="s">
        <v>90</v>
      </c>
      <c r="D67" s="251">
        <f>'Schedule No. 1C'!E67</f>
        <v>1</v>
      </c>
      <c r="E67" s="250"/>
      <c r="F67" s="250"/>
      <c r="G67" s="39"/>
      <c r="H67" s="39"/>
      <c r="I67" s="80"/>
      <c r="J67" s="8"/>
    </row>
    <row r="68" spans="1:12" x14ac:dyDescent="0.25">
      <c r="A68" s="251" t="s">
        <v>702</v>
      </c>
      <c r="B68" s="258" t="s">
        <v>386</v>
      </c>
      <c r="C68" s="251" t="s">
        <v>90</v>
      </c>
      <c r="D68" s="251">
        <f>'Schedule No. 1C'!E68</f>
        <v>1</v>
      </c>
      <c r="E68" s="250"/>
      <c r="F68" s="250"/>
      <c r="G68" s="39"/>
      <c r="H68" s="39"/>
      <c r="I68" s="80"/>
      <c r="J68" s="8"/>
    </row>
    <row r="69" spans="1:12" x14ac:dyDescent="0.25">
      <c r="A69" s="251" t="s">
        <v>703</v>
      </c>
      <c r="B69" s="258" t="s">
        <v>387</v>
      </c>
      <c r="C69" s="251" t="s">
        <v>90</v>
      </c>
      <c r="D69" s="251">
        <f>'Schedule No. 1C'!E69</f>
        <v>1</v>
      </c>
      <c r="E69" s="250"/>
      <c r="F69" s="250"/>
      <c r="G69" s="39"/>
      <c r="H69" s="39"/>
      <c r="I69" s="80"/>
      <c r="J69" s="8">
        <f>SUM(D66:D69)</f>
        <v>4</v>
      </c>
    </row>
    <row r="70" spans="1:12" x14ac:dyDescent="0.25">
      <c r="A70" s="251" t="s">
        <v>599</v>
      </c>
      <c r="B70" s="258" t="s">
        <v>663</v>
      </c>
      <c r="C70" s="251" t="s">
        <v>90</v>
      </c>
      <c r="D70" s="251">
        <f>'Schedule No. 1C'!E70</f>
        <v>1</v>
      </c>
      <c r="E70" s="251"/>
      <c r="F70" s="251"/>
      <c r="G70" s="39"/>
      <c r="H70" s="39"/>
      <c r="I70" s="80"/>
      <c r="J70" s="80"/>
      <c r="K70" s="80"/>
      <c r="L70" s="8"/>
    </row>
    <row r="71" spans="1:12" ht="24.75" customHeight="1" x14ac:dyDescent="0.25">
      <c r="A71" s="261" t="s">
        <v>704</v>
      </c>
      <c r="B71" s="258" t="s">
        <v>537</v>
      </c>
      <c r="C71" s="251" t="s">
        <v>39</v>
      </c>
      <c r="D71" s="251">
        <f>'Schedule No. 1C'!E71</f>
        <v>1</v>
      </c>
      <c r="E71" s="250"/>
      <c r="F71" s="250"/>
      <c r="G71" s="39"/>
      <c r="H71" s="39"/>
      <c r="I71" s="80"/>
      <c r="J71" s="41"/>
    </row>
    <row r="72" spans="1:12" ht="24" customHeight="1" x14ac:dyDescent="0.25">
      <c r="A72" s="261" t="s">
        <v>711</v>
      </c>
      <c r="B72" s="259" t="s">
        <v>538</v>
      </c>
      <c r="C72" s="251" t="s">
        <v>39</v>
      </c>
      <c r="D72" s="251">
        <f>'Schedule No. 1C'!E72</f>
        <v>3</v>
      </c>
      <c r="E72" s="250"/>
      <c r="F72" s="250"/>
      <c r="G72" s="39"/>
      <c r="H72" s="39"/>
      <c r="I72" s="80"/>
      <c r="J72" s="8"/>
    </row>
    <row r="73" spans="1:12" ht="24" customHeight="1" x14ac:dyDescent="0.25">
      <c r="A73" s="261" t="s">
        <v>729</v>
      </c>
      <c r="B73" s="259" t="s">
        <v>916</v>
      </c>
      <c r="C73" s="373" t="s">
        <v>39</v>
      </c>
      <c r="D73" s="373">
        <v>4</v>
      </c>
      <c r="F73" s="373"/>
      <c r="G73" s="250"/>
      <c r="H73" s="374"/>
      <c r="I73" s="374"/>
      <c r="J73" s="8"/>
    </row>
    <row r="74" spans="1:12" x14ac:dyDescent="0.25">
      <c r="A74" s="254">
        <v>1.1299999999999999</v>
      </c>
      <c r="B74" s="258" t="s">
        <v>902</v>
      </c>
      <c r="C74" s="251"/>
      <c r="D74" s="251"/>
      <c r="E74" s="250"/>
      <c r="F74" s="250"/>
      <c r="G74" s="80"/>
      <c r="H74" s="80"/>
      <c r="I74" s="80"/>
      <c r="J74" s="8"/>
    </row>
    <row r="75" spans="1:12" x14ac:dyDescent="0.25">
      <c r="A75" s="266" t="s">
        <v>95</v>
      </c>
      <c r="B75" s="258" t="s">
        <v>249</v>
      </c>
      <c r="C75" s="251" t="s">
        <v>251</v>
      </c>
      <c r="D75" s="251">
        <f>'Schedule No. 1C'!E75</f>
        <v>20</v>
      </c>
      <c r="E75" s="250"/>
      <c r="F75" s="250"/>
      <c r="G75" s="80"/>
      <c r="H75" s="80"/>
      <c r="I75" s="80"/>
      <c r="J75" s="8"/>
    </row>
    <row r="76" spans="1:12" x14ac:dyDescent="0.25">
      <c r="A76" s="266" t="s">
        <v>97</v>
      </c>
      <c r="B76" s="258" t="s">
        <v>250</v>
      </c>
      <c r="C76" s="251" t="s">
        <v>251</v>
      </c>
      <c r="D76" s="251">
        <f>'Schedule No. 1C'!E76</f>
        <v>10</v>
      </c>
      <c r="E76" s="250"/>
      <c r="F76" s="250"/>
      <c r="G76" s="80"/>
      <c r="H76" s="80"/>
      <c r="I76" s="80"/>
      <c r="J76" s="8"/>
    </row>
    <row r="77" spans="1:12" ht="23.1" customHeight="1" x14ac:dyDescent="0.25">
      <c r="A77" s="254">
        <v>2</v>
      </c>
      <c r="B77" s="489" t="s">
        <v>40</v>
      </c>
      <c r="C77" s="489"/>
      <c r="D77" s="251"/>
      <c r="E77" s="255"/>
      <c r="F77" s="255"/>
      <c r="G77" s="39"/>
      <c r="H77" s="39"/>
      <c r="I77" s="112"/>
      <c r="J77" s="45"/>
    </row>
    <row r="78" spans="1:12" ht="23.1" customHeight="1" x14ac:dyDescent="0.25">
      <c r="A78" s="254">
        <v>2.1</v>
      </c>
      <c r="B78" s="254" t="s">
        <v>202</v>
      </c>
      <c r="C78" s="254"/>
      <c r="D78" s="255"/>
      <c r="E78" s="255"/>
      <c r="F78" s="255"/>
      <c r="G78" s="39"/>
      <c r="H78" s="39"/>
      <c r="I78" s="112"/>
      <c r="J78" s="45"/>
    </row>
    <row r="79" spans="1:12" ht="25.5" x14ac:dyDescent="0.25">
      <c r="A79" s="251" t="s">
        <v>65</v>
      </c>
      <c r="B79" s="258" t="s">
        <v>419</v>
      </c>
      <c r="C79" s="251" t="s">
        <v>554</v>
      </c>
      <c r="D79" s="251">
        <f>'Schedule No. 1C'!E79</f>
        <v>65</v>
      </c>
      <c r="E79" s="250"/>
      <c r="F79" s="250"/>
      <c r="G79" s="39"/>
      <c r="H79" s="39"/>
      <c r="I79" s="80"/>
      <c r="J79" s="8"/>
    </row>
    <row r="80" spans="1:12" ht="35.85" customHeight="1" x14ac:dyDescent="0.25">
      <c r="A80" s="251" t="s">
        <v>66</v>
      </c>
      <c r="B80" s="258" t="s">
        <v>420</v>
      </c>
      <c r="C80" s="251" t="s">
        <v>554</v>
      </c>
      <c r="D80" s="251">
        <f>'Schedule No. 1C'!E80</f>
        <v>65</v>
      </c>
      <c r="E80" s="250"/>
      <c r="F80" s="250"/>
      <c r="G80" s="39"/>
      <c r="H80" s="39"/>
      <c r="I80" s="80"/>
      <c r="J80" s="8"/>
    </row>
    <row r="81" spans="1:10" ht="25.5" x14ac:dyDescent="0.25">
      <c r="A81" s="251" t="s">
        <v>67</v>
      </c>
      <c r="B81" s="258" t="s">
        <v>421</v>
      </c>
      <c r="C81" s="251" t="s">
        <v>554</v>
      </c>
      <c r="D81" s="251">
        <f>'Schedule No. 1C'!E81</f>
        <v>65</v>
      </c>
      <c r="E81" s="250"/>
      <c r="F81" s="250"/>
      <c r="G81" s="39"/>
      <c r="H81" s="39"/>
      <c r="I81" s="80"/>
      <c r="J81" s="8"/>
    </row>
    <row r="82" spans="1:10" ht="27.75" customHeight="1" x14ac:dyDescent="0.25">
      <c r="A82" s="254">
        <v>3</v>
      </c>
      <c r="B82" s="412" t="s">
        <v>342</v>
      </c>
      <c r="C82" s="413"/>
      <c r="D82" s="413"/>
      <c r="E82" s="413"/>
      <c r="F82" s="414"/>
      <c r="G82" s="39"/>
      <c r="H82" s="39"/>
      <c r="I82" s="112"/>
      <c r="J82" s="45"/>
    </row>
    <row r="83" spans="1:10" ht="18" customHeight="1" x14ac:dyDescent="0.25">
      <c r="A83" s="254">
        <v>3.1</v>
      </c>
      <c r="B83" s="267" t="s">
        <v>376</v>
      </c>
      <c r="C83" s="268"/>
      <c r="D83" s="268"/>
      <c r="E83" s="268"/>
      <c r="F83" s="269"/>
      <c r="G83" s="39"/>
      <c r="H83" s="39"/>
      <c r="I83" s="112"/>
      <c r="J83" s="45"/>
    </row>
    <row r="84" spans="1:10" x14ac:dyDescent="0.25">
      <c r="A84" s="486" t="s">
        <v>85</v>
      </c>
      <c r="B84" s="258" t="s">
        <v>556</v>
      </c>
      <c r="C84" s="251" t="s">
        <v>41</v>
      </c>
      <c r="D84" s="251">
        <f>'Schedule No. 1C'!E84</f>
        <v>1362</v>
      </c>
      <c r="E84" s="250"/>
      <c r="F84" s="250"/>
      <c r="G84" s="39"/>
      <c r="H84" s="39"/>
      <c r="I84" s="80"/>
      <c r="J84" s="8"/>
    </row>
    <row r="85" spans="1:10" x14ac:dyDescent="0.25">
      <c r="A85" s="486"/>
      <c r="B85" s="258" t="s">
        <v>557</v>
      </c>
      <c r="C85" s="251" t="s">
        <v>41</v>
      </c>
      <c r="D85" s="251">
        <f>'Schedule No. 1C'!E85</f>
        <v>1362</v>
      </c>
      <c r="E85" s="250"/>
      <c r="F85" s="250"/>
      <c r="G85" s="39"/>
      <c r="H85" s="39"/>
      <c r="I85" s="80"/>
      <c r="J85" s="8"/>
    </row>
    <row r="86" spans="1:10" ht="24" x14ac:dyDescent="0.25">
      <c r="A86" s="486" t="s">
        <v>84</v>
      </c>
      <c r="B86" s="258" t="s">
        <v>410</v>
      </c>
      <c r="C86" s="251" t="s">
        <v>41</v>
      </c>
      <c r="D86" s="251">
        <f>'Schedule No. 1C'!E86</f>
        <v>126</v>
      </c>
      <c r="E86" s="250"/>
      <c r="F86" s="250"/>
      <c r="G86" s="188"/>
      <c r="H86" s="188"/>
      <c r="I86" s="80"/>
      <c r="J86" s="8"/>
    </row>
    <row r="87" spans="1:10" ht="24" x14ac:dyDescent="0.25">
      <c r="A87" s="486"/>
      <c r="B87" s="258" t="s">
        <v>418</v>
      </c>
      <c r="C87" s="251" t="s">
        <v>41</v>
      </c>
      <c r="D87" s="251">
        <f>'Schedule No. 1C'!E87</f>
        <v>126</v>
      </c>
      <c r="E87" s="250"/>
      <c r="F87" s="250"/>
      <c r="G87" s="39"/>
      <c r="H87" s="39"/>
      <c r="I87" s="80"/>
      <c r="J87" s="8"/>
    </row>
    <row r="88" spans="1:10" x14ac:dyDescent="0.25">
      <c r="A88" s="486" t="s">
        <v>86</v>
      </c>
      <c r="B88" s="258" t="s">
        <v>411</v>
      </c>
      <c r="C88" s="251" t="s">
        <v>41</v>
      </c>
      <c r="D88" s="251">
        <f>'Schedule No. 1C'!E88</f>
        <v>1224</v>
      </c>
      <c r="E88" s="250"/>
      <c r="F88" s="250"/>
      <c r="G88" s="39"/>
      <c r="H88" s="39"/>
      <c r="I88" s="80"/>
      <c r="J88" s="8"/>
    </row>
    <row r="89" spans="1:10" x14ac:dyDescent="0.25">
      <c r="A89" s="486"/>
      <c r="B89" s="258" t="s">
        <v>412</v>
      </c>
      <c r="C89" s="251" t="s">
        <v>41</v>
      </c>
      <c r="D89" s="251">
        <f>'Schedule No. 1C'!E89</f>
        <v>1224</v>
      </c>
      <c r="E89" s="250"/>
      <c r="F89" s="250"/>
      <c r="G89" s="39"/>
      <c r="H89" s="39"/>
      <c r="I89" s="80"/>
      <c r="J89" s="8"/>
    </row>
    <row r="90" spans="1:10" ht="24" x14ac:dyDescent="0.25">
      <c r="A90" s="486" t="s">
        <v>87</v>
      </c>
      <c r="B90" s="258" t="s">
        <v>558</v>
      </c>
      <c r="C90" s="251" t="s">
        <v>41</v>
      </c>
      <c r="D90" s="251">
        <f>'Schedule No. 1C'!E90</f>
        <v>306</v>
      </c>
      <c r="E90" s="250"/>
      <c r="F90" s="250"/>
      <c r="G90" s="39"/>
      <c r="H90" s="39"/>
      <c r="I90" s="80"/>
      <c r="J90" s="8"/>
    </row>
    <row r="91" spans="1:10" ht="24" x14ac:dyDescent="0.25">
      <c r="A91" s="486"/>
      <c r="B91" s="258" t="s">
        <v>559</v>
      </c>
      <c r="C91" s="251" t="s">
        <v>41</v>
      </c>
      <c r="D91" s="251">
        <f>'Schedule No. 1C'!E91</f>
        <v>306</v>
      </c>
      <c r="E91" s="250"/>
      <c r="F91" s="250"/>
      <c r="G91" s="39"/>
      <c r="H91" s="39"/>
      <c r="I91" s="80"/>
      <c r="J91" s="8"/>
    </row>
    <row r="92" spans="1:10" ht="18.600000000000001" customHeight="1" x14ac:dyDescent="0.25">
      <c r="A92" s="486" t="s">
        <v>88</v>
      </c>
      <c r="B92" s="258" t="s">
        <v>413</v>
      </c>
      <c r="C92" s="251" t="s">
        <v>41</v>
      </c>
      <c r="D92" s="251">
        <f>'Schedule No. 1C'!E92</f>
        <v>12</v>
      </c>
      <c r="E92" s="250"/>
      <c r="F92" s="250"/>
      <c r="G92" s="39"/>
      <c r="H92" s="39"/>
      <c r="I92" s="80"/>
      <c r="J92" s="8"/>
    </row>
    <row r="93" spans="1:10" ht="21" customHeight="1" x14ac:dyDescent="0.25">
      <c r="A93" s="486"/>
      <c r="B93" s="258" t="s">
        <v>414</v>
      </c>
      <c r="C93" s="251" t="s">
        <v>41</v>
      </c>
      <c r="D93" s="251">
        <f>'Schedule No. 1C'!E93</f>
        <v>12</v>
      </c>
      <c r="E93" s="250"/>
      <c r="F93" s="250"/>
      <c r="G93" s="188"/>
      <c r="H93" s="188"/>
      <c r="I93" s="80"/>
      <c r="J93" s="8"/>
    </row>
    <row r="94" spans="1:10" ht="22.35" customHeight="1" x14ac:dyDescent="0.25">
      <c r="A94" s="486" t="s">
        <v>89</v>
      </c>
      <c r="B94" s="258" t="s">
        <v>415</v>
      </c>
      <c r="C94" s="251" t="s">
        <v>41</v>
      </c>
      <c r="D94" s="251">
        <f>'Schedule No. 1C'!E94</f>
        <v>12</v>
      </c>
      <c r="E94" s="250"/>
      <c r="F94" s="250"/>
      <c r="G94" s="188"/>
      <c r="H94" s="188"/>
      <c r="I94" s="80"/>
      <c r="J94" s="8"/>
    </row>
    <row r="95" spans="1:10" ht="22.35" customHeight="1" x14ac:dyDescent="0.25">
      <c r="A95" s="486"/>
      <c r="B95" s="258" t="s">
        <v>416</v>
      </c>
      <c r="C95" s="251" t="s">
        <v>41</v>
      </c>
      <c r="D95" s="251">
        <f>'Schedule No. 1C'!E95</f>
        <v>12</v>
      </c>
      <c r="E95" s="250"/>
      <c r="F95" s="250"/>
      <c r="G95" s="39"/>
      <c r="H95" s="39"/>
      <c r="I95" s="80"/>
      <c r="J95" s="8"/>
    </row>
    <row r="96" spans="1:10" ht="36" x14ac:dyDescent="0.25">
      <c r="A96" s="251" t="s">
        <v>246</v>
      </c>
      <c r="B96" s="258" t="s">
        <v>417</v>
      </c>
      <c r="C96" s="251"/>
      <c r="D96" s="251"/>
      <c r="E96" s="250"/>
      <c r="F96" s="250"/>
      <c r="G96" s="39"/>
      <c r="H96" s="39"/>
      <c r="I96" s="80"/>
      <c r="J96" s="8"/>
    </row>
    <row r="97" spans="1:10" x14ac:dyDescent="0.25">
      <c r="A97" s="251" t="s">
        <v>95</v>
      </c>
      <c r="B97" s="258" t="s">
        <v>96</v>
      </c>
      <c r="C97" s="251" t="s">
        <v>90</v>
      </c>
      <c r="D97" s="251">
        <f>'Schedule No. 1C'!E97</f>
        <v>3</v>
      </c>
      <c r="E97" s="250"/>
      <c r="F97" s="250"/>
      <c r="G97" s="39"/>
      <c r="H97" s="39"/>
      <c r="I97" s="80"/>
      <c r="J97" s="8"/>
    </row>
    <row r="98" spans="1:10" x14ac:dyDescent="0.25">
      <c r="A98" s="251" t="s">
        <v>97</v>
      </c>
      <c r="B98" s="258" t="s">
        <v>98</v>
      </c>
      <c r="C98" s="251" t="s">
        <v>90</v>
      </c>
      <c r="D98" s="251">
        <f>'Schedule No. 1C'!E98</f>
        <v>3</v>
      </c>
      <c r="E98" s="250"/>
      <c r="F98" s="250"/>
      <c r="G98" s="39"/>
      <c r="H98" s="39"/>
      <c r="I98" s="80"/>
      <c r="J98" s="8"/>
    </row>
    <row r="99" spans="1:10" x14ac:dyDescent="0.25">
      <c r="A99" s="251" t="s">
        <v>99</v>
      </c>
      <c r="B99" s="258" t="s">
        <v>100</v>
      </c>
      <c r="C99" s="251" t="s">
        <v>90</v>
      </c>
      <c r="D99" s="251">
        <f>'Schedule No. 1C'!E99</f>
        <v>5</v>
      </c>
      <c r="E99" s="250"/>
      <c r="F99" s="250"/>
      <c r="G99" s="39"/>
      <c r="H99" s="39"/>
      <c r="I99" s="80"/>
      <c r="J99" s="8"/>
    </row>
    <row r="100" spans="1:10" x14ac:dyDescent="0.25">
      <c r="A100" s="254">
        <v>4</v>
      </c>
      <c r="B100" s="255" t="s">
        <v>42</v>
      </c>
      <c r="C100" s="255"/>
      <c r="D100" s="251"/>
      <c r="E100" s="255"/>
      <c r="F100" s="255"/>
      <c r="G100" s="80"/>
      <c r="H100" s="80"/>
      <c r="I100" s="112"/>
      <c r="J100" s="45"/>
    </row>
    <row r="101" spans="1:10" x14ac:dyDescent="0.25">
      <c r="A101" s="254">
        <v>4.0999999999999996</v>
      </c>
      <c r="B101" s="255" t="s">
        <v>376</v>
      </c>
      <c r="C101" s="255"/>
      <c r="D101" s="254"/>
      <c r="E101" s="255"/>
      <c r="F101" s="255"/>
      <c r="G101" s="80"/>
      <c r="H101" s="80"/>
      <c r="I101" s="112"/>
      <c r="J101" s="45"/>
    </row>
    <row r="102" spans="1:10" x14ac:dyDescent="0.25">
      <c r="A102" s="251" t="s">
        <v>372</v>
      </c>
      <c r="B102" s="258" t="s">
        <v>43</v>
      </c>
      <c r="C102" s="251" t="s">
        <v>44</v>
      </c>
      <c r="D102" s="251">
        <f>'Schedule No. 1C'!E102</f>
        <v>247</v>
      </c>
      <c r="E102" s="250"/>
      <c r="F102" s="250"/>
      <c r="G102" s="80"/>
      <c r="H102" s="80"/>
      <c r="I102" s="80"/>
      <c r="J102" s="8"/>
    </row>
    <row r="103" spans="1:10" x14ac:dyDescent="0.25">
      <c r="A103" s="251" t="s">
        <v>373</v>
      </c>
      <c r="B103" s="258" t="s">
        <v>45</v>
      </c>
      <c r="C103" s="251" t="s">
        <v>44</v>
      </c>
      <c r="D103" s="251">
        <f>'Schedule No. 1C'!E103</f>
        <v>204</v>
      </c>
      <c r="E103" s="250"/>
      <c r="F103" s="250"/>
      <c r="G103" s="80"/>
      <c r="H103" s="80"/>
      <c r="I103" s="80"/>
      <c r="J103" s="8"/>
    </row>
    <row r="104" spans="1:10" ht="15" customHeight="1" x14ac:dyDescent="0.25">
      <c r="A104" s="254">
        <v>5</v>
      </c>
      <c r="B104" s="412" t="s">
        <v>46</v>
      </c>
      <c r="C104" s="413"/>
      <c r="D104" s="413"/>
      <c r="E104" s="414"/>
      <c r="F104" s="255"/>
      <c r="G104" s="80"/>
      <c r="H104" s="80"/>
      <c r="I104" s="112"/>
      <c r="J104" s="45"/>
    </row>
    <row r="105" spans="1:10" ht="15" customHeight="1" x14ac:dyDescent="0.25">
      <c r="A105" s="254">
        <v>5.0999999999999996</v>
      </c>
      <c r="B105" s="274" t="s">
        <v>376</v>
      </c>
      <c r="C105" s="268"/>
      <c r="D105" s="268"/>
      <c r="E105" s="269"/>
      <c r="F105" s="255"/>
      <c r="G105" s="80"/>
      <c r="H105" s="80"/>
      <c r="I105" s="112"/>
      <c r="J105" s="45"/>
    </row>
    <row r="106" spans="1:10" ht="24" x14ac:dyDescent="0.25">
      <c r="A106" s="266" t="s">
        <v>268</v>
      </c>
      <c r="B106" s="258" t="s">
        <v>47</v>
      </c>
      <c r="C106" s="251" t="s">
        <v>44</v>
      </c>
      <c r="D106" s="251">
        <f>'Schedule No. 1C'!E106</f>
        <v>247</v>
      </c>
      <c r="E106" s="250"/>
      <c r="F106" s="250"/>
      <c r="G106" s="112"/>
      <c r="H106" s="112"/>
      <c r="I106" s="80"/>
      <c r="J106" s="8"/>
    </row>
    <row r="107" spans="1:10" ht="24" x14ac:dyDescent="0.25">
      <c r="A107" s="266" t="s">
        <v>269</v>
      </c>
      <c r="B107" s="258" t="s">
        <v>48</v>
      </c>
      <c r="C107" s="251" t="s">
        <v>44</v>
      </c>
      <c r="D107" s="251">
        <f>'Schedule No. 1C'!E107</f>
        <v>204</v>
      </c>
      <c r="E107" s="250"/>
      <c r="F107" s="250"/>
      <c r="G107" s="112"/>
      <c r="H107" s="112"/>
      <c r="I107" s="80"/>
      <c r="J107" s="8"/>
    </row>
    <row r="108" spans="1:10" x14ac:dyDescent="0.25">
      <c r="A108" s="254">
        <v>6</v>
      </c>
      <c r="B108" s="255" t="s">
        <v>49</v>
      </c>
      <c r="C108" s="255"/>
      <c r="D108" s="251"/>
      <c r="E108" s="255"/>
      <c r="F108" s="255"/>
      <c r="G108" s="80"/>
      <c r="H108" s="80"/>
      <c r="I108" s="112"/>
      <c r="J108" s="45"/>
    </row>
    <row r="109" spans="1:10" x14ac:dyDescent="0.25">
      <c r="A109" s="254">
        <v>6.1</v>
      </c>
      <c r="B109" s="255" t="s">
        <v>376</v>
      </c>
      <c r="C109" s="255"/>
      <c r="D109" s="251"/>
      <c r="E109" s="255"/>
      <c r="F109" s="255"/>
      <c r="G109" s="80"/>
      <c r="H109" s="80"/>
      <c r="I109" s="112"/>
      <c r="J109" s="45"/>
    </row>
    <row r="110" spans="1:10" x14ac:dyDescent="0.25">
      <c r="A110" s="251" t="s">
        <v>377</v>
      </c>
      <c r="B110" s="258" t="s">
        <v>50</v>
      </c>
      <c r="C110" s="251" t="s">
        <v>51</v>
      </c>
      <c r="D110" s="251">
        <f>'Schedule No. 1C'!E110</f>
        <v>349</v>
      </c>
      <c r="E110" s="250"/>
      <c r="F110" s="250"/>
      <c r="G110" s="80"/>
      <c r="H110" s="80"/>
      <c r="I110" s="80"/>
      <c r="J110" s="8"/>
    </row>
    <row r="111" spans="1:10" x14ac:dyDescent="0.25">
      <c r="A111" s="370" t="s">
        <v>378</v>
      </c>
      <c r="B111" s="258" t="s">
        <v>53</v>
      </c>
      <c r="C111" s="251" t="s">
        <v>51</v>
      </c>
      <c r="D111" s="251">
        <f>'Schedule No. 1C'!E111</f>
        <v>349</v>
      </c>
      <c r="E111" s="250"/>
      <c r="F111" s="250"/>
      <c r="G111" s="80"/>
      <c r="H111" s="80"/>
      <c r="I111" s="80"/>
      <c r="J111" s="8"/>
    </row>
    <row r="112" spans="1:10" x14ac:dyDescent="0.25">
      <c r="A112" s="370" t="s">
        <v>513</v>
      </c>
      <c r="B112" s="258" t="s">
        <v>54</v>
      </c>
      <c r="C112" s="251" t="s">
        <v>51</v>
      </c>
      <c r="D112" s="251">
        <f>'Schedule No. 1C'!E112</f>
        <v>349</v>
      </c>
      <c r="E112" s="250"/>
      <c r="F112" s="250"/>
      <c r="G112" s="166"/>
      <c r="H112" s="166"/>
      <c r="I112" s="80"/>
      <c r="J112" s="8"/>
    </row>
    <row r="113" spans="1:10" x14ac:dyDescent="0.25">
      <c r="A113" s="370" t="s">
        <v>514</v>
      </c>
      <c r="B113" s="258" t="s">
        <v>560</v>
      </c>
      <c r="C113" s="251" t="s">
        <v>55</v>
      </c>
      <c r="D113" s="251">
        <f>'Schedule No. 1C'!E113</f>
        <v>291</v>
      </c>
      <c r="E113" s="250"/>
      <c r="F113" s="250"/>
      <c r="G113" s="166"/>
      <c r="H113" s="166"/>
      <c r="I113" s="80"/>
      <c r="J113" s="8"/>
    </row>
    <row r="114" spans="1:10" x14ac:dyDescent="0.25">
      <c r="A114" s="254">
        <v>7</v>
      </c>
      <c r="B114" s="253" t="s">
        <v>56</v>
      </c>
      <c r="C114" s="251"/>
      <c r="D114" s="256"/>
      <c r="E114" s="250"/>
      <c r="F114" s="250"/>
      <c r="G114" s="80"/>
      <c r="H114" s="80"/>
      <c r="I114" s="80"/>
      <c r="J114" s="8"/>
    </row>
    <row r="115" spans="1:10" ht="36" x14ac:dyDescent="0.25">
      <c r="A115" s="254">
        <v>7.1</v>
      </c>
      <c r="B115" s="258" t="s">
        <v>247</v>
      </c>
      <c r="C115" s="251" t="s">
        <v>74</v>
      </c>
      <c r="D115" s="251">
        <f>'Schedule No. 1C'!E115</f>
        <v>5</v>
      </c>
      <c r="E115" s="250"/>
      <c r="F115" s="250"/>
      <c r="G115" s="80"/>
      <c r="H115" s="80"/>
      <c r="I115" s="80"/>
      <c r="J115" s="8"/>
    </row>
    <row r="116" spans="1:10" ht="54.75" customHeight="1" x14ac:dyDescent="0.25">
      <c r="A116" s="254">
        <v>7.2</v>
      </c>
      <c r="B116" s="258" t="s">
        <v>248</v>
      </c>
      <c r="C116" s="251" t="s">
        <v>74</v>
      </c>
      <c r="D116" s="251">
        <f>'Schedule No. 1C'!E116</f>
        <v>5</v>
      </c>
      <c r="E116" s="250"/>
      <c r="F116" s="250"/>
      <c r="G116" s="80"/>
      <c r="H116" s="80"/>
      <c r="I116" s="80"/>
      <c r="J116" s="8"/>
    </row>
    <row r="117" spans="1:10" ht="36" x14ac:dyDescent="0.25">
      <c r="A117" s="254">
        <v>7.3</v>
      </c>
      <c r="B117" s="258" t="s">
        <v>310</v>
      </c>
      <c r="C117" s="251" t="s">
        <v>90</v>
      </c>
      <c r="D117" s="251">
        <f>'Schedule No. 1C'!E117</f>
        <v>12</v>
      </c>
      <c r="E117" s="250"/>
      <c r="F117" s="250"/>
      <c r="G117" s="80"/>
      <c r="H117" s="80"/>
      <c r="I117" s="80"/>
      <c r="J117" s="8"/>
    </row>
    <row r="118" spans="1:10" ht="24" customHeight="1" x14ac:dyDescent="0.25">
      <c r="A118" s="254">
        <v>7.4</v>
      </c>
      <c r="B118" s="258" t="s">
        <v>311</v>
      </c>
      <c r="C118" s="251" t="s">
        <v>90</v>
      </c>
      <c r="D118" s="251">
        <f>'Schedule No. 1C'!E118</f>
        <v>12</v>
      </c>
      <c r="E118" s="250"/>
      <c r="F118" s="250"/>
      <c r="G118" s="80"/>
      <c r="H118" s="80"/>
      <c r="I118" s="80"/>
      <c r="J118" s="8"/>
    </row>
    <row r="119" spans="1:10" x14ac:dyDescent="0.25">
      <c r="A119" s="254">
        <v>7.5</v>
      </c>
      <c r="B119" s="258" t="s">
        <v>312</v>
      </c>
      <c r="C119" s="251" t="s">
        <v>90</v>
      </c>
      <c r="D119" s="251">
        <f>'Schedule No. 1C'!E119</f>
        <v>15</v>
      </c>
      <c r="E119" s="250"/>
      <c r="F119" s="250"/>
      <c r="G119" s="80"/>
      <c r="H119" s="80"/>
      <c r="I119" s="80"/>
      <c r="J119" s="8"/>
    </row>
    <row r="120" spans="1:10" ht="24" x14ac:dyDescent="0.25">
      <c r="A120" s="254">
        <v>7.6</v>
      </c>
      <c r="B120" s="258" t="s">
        <v>313</v>
      </c>
      <c r="C120" s="251" t="s">
        <v>90</v>
      </c>
      <c r="D120" s="251">
        <f>'Schedule No. 1C'!E120</f>
        <v>1416</v>
      </c>
      <c r="E120" s="250"/>
      <c r="F120" s="250"/>
      <c r="G120" s="80"/>
      <c r="H120" s="80"/>
      <c r="I120" s="80"/>
      <c r="J120" s="8"/>
    </row>
    <row r="121" spans="1:10" x14ac:dyDescent="0.25">
      <c r="A121" s="254">
        <v>8</v>
      </c>
      <c r="B121" s="255" t="s">
        <v>57</v>
      </c>
      <c r="C121" s="255"/>
      <c r="D121" s="255"/>
      <c r="E121" s="255"/>
      <c r="F121" s="255"/>
      <c r="G121" s="80"/>
      <c r="H121" s="80"/>
      <c r="I121" s="112"/>
      <c r="J121" s="45"/>
    </row>
    <row r="122" spans="1:10" x14ac:dyDescent="0.25">
      <c r="A122" s="254">
        <v>8.1</v>
      </c>
      <c r="B122" s="253" t="s">
        <v>252</v>
      </c>
      <c r="C122" s="251"/>
      <c r="D122" s="251"/>
      <c r="E122" s="250"/>
      <c r="F122" s="250"/>
      <c r="G122" s="80"/>
      <c r="H122" s="80"/>
      <c r="I122" s="80"/>
      <c r="J122" s="8"/>
    </row>
    <row r="123" spans="1:10" ht="36" x14ac:dyDescent="0.25">
      <c r="A123" s="266"/>
      <c r="B123" s="258" t="s">
        <v>253</v>
      </c>
      <c r="C123" s="251"/>
      <c r="D123" s="251"/>
      <c r="E123" s="250"/>
      <c r="F123" s="250"/>
      <c r="G123" s="80"/>
      <c r="H123" s="80"/>
      <c r="I123" s="80"/>
      <c r="J123" s="8"/>
    </row>
    <row r="124" spans="1:10" ht="24" x14ac:dyDescent="0.25">
      <c r="A124" s="266" t="s">
        <v>516</v>
      </c>
      <c r="B124" s="258" t="s">
        <v>539</v>
      </c>
      <c r="C124" s="251" t="s">
        <v>44</v>
      </c>
      <c r="D124" s="251">
        <f>'Schedule No. 1C'!E124</f>
        <v>5</v>
      </c>
      <c r="E124" s="250"/>
      <c r="F124" s="250"/>
      <c r="G124" s="80"/>
      <c r="H124" s="80"/>
      <c r="I124" s="80"/>
      <c r="J124" s="8"/>
    </row>
    <row r="125" spans="1:10" ht="24" x14ac:dyDescent="0.25">
      <c r="A125" s="266" t="s">
        <v>517</v>
      </c>
      <c r="B125" s="258" t="s">
        <v>543</v>
      </c>
      <c r="C125" s="251" t="s">
        <v>44</v>
      </c>
      <c r="D125" s="251">
        <f>'Schedule No. 1C'!E125</f>
        <v>10</v>
      </c>
      <c r="E125" s="250"/>
      <c r="F125" s="250"/>
      <c r="G125" s="80"/>
      <c r="H125" s="80"/>
      <c r="I125" s="80"/>
      <c r="J125" s="8"/>
    </row>
    <row r="126" spans="1:10" ht="24" x14ac:dyDescent="0.25">
      <c r="A126" s="266" t="s">
        <v>518</v>
      </c>
      <c r="B126" s="258" t="s">
        <v>544</v>
      </c>
      <c r="C126" s="251" t="s">
        <v>44</v>
      </c>
      <c r="D126" s="251">
        <f>'Schedule No. 1C'!E126</f>
        <v>20</v>
      </c>
      <c r="E126" s="250"/>
      <c r="F126" s="250"/>
      <c r="G126" s="80"/>
      <c r="H126" s="80"/>
      <c r="I126" s="80"/>
      <c r="J126" s="8"/>
    </row>
    <row r="127" spans="1:10" x14ac:dyDescent="0.25">
      <c r="A127" s="254">
        <v>8.1999999999999993</v>
      </c>
      <c r="B127" s="253" t="s">
        <v>254</v>
      </c>
      <c r="C127" s="251"/>
      <c r="D127" s="251"/>
      <c r="E127" s="250"/>
      <c r="F127" s="250"/>
      <c r="G127" s="112"/>
      <c r="H127" s="112"/>
      <c r="I127" s="80"/>
      <c r="J127" s="8"/>
    </row>
    <row r="128" spans="1:10" x14ac:dyDescent="0.25">
      <c r="A128" s="266" t="s">
        <v>718</v>
      </c>
      <c r="B128" s="258" t="s">
        <v>519</v>
      </c>
      <c r="C128" s="251" t="s">
        <v>58</v>
      </c>
      <c r="D128" s="251">
        <f>'Schedule No. 1C'!E128</f>
        <v>7</v>
      </c>
      <c r="E128" s="250"/>
      <c r="F128" s="250"/>
      <c r="G128" s="112"/>
      <c r="H128" s="112"/>
      <c r="I128" s="80"/>
      <c r="J128" s="8"/>
    </row>
    <row r="129" spans="1:10" x14ac:dyDescent="0.25">
      <c r="A129" s="266" t="s">
        <v>719</v>
      </c>
      <c r="B129" s="258" t="s">
        <v>520</v>
      </c>
      <c r="C129" s="251" t="s">
        <v>90</v>
      </c>
      <c r="D129" s="251">
        <f>'Schedule No. 1C'!E129</f>
        <v>5</v>
      </c>
      <c r="E129" s="250"/>
      <c r="F129" s="250"/>
      <c r="G129" s="80"/>
      <c r="H129" s="80"/>
      <c r="I129" s="80"/>
      <c r="J129" s="8"/>
    </row>
    <row r="130" spans="1:10" x14ac:dyDescent="0.25">
      <c r="A130" s="266" t="s">
        <v>720</v>
      </c>
      <c r="B130" s="258" t="s">
        <v>521</v>
      </c>
      <c r="C130" s="251" t="s">
        <v>90</v>
      </c>
      <c r="D130" s="251">
        <f>'Schedule No. 1C'!E130</f>
        <v>5</v>
      </c>
      <c r="E130" s="250"/>
      <c r="F130" s="250"/>
      <c r="G130" s="80"/>
      <c r="H130" s="80"/>
      <c r="I130" s="80"/>
      <c r="J130" s="8"/>
    </row>
    <row r="131" spans="1:10" x14ac:dyDescent="0.25">
      <c r="A131" s="266" t="s">
        <v>798</v>
      </c>
      <c r="B131" s="258" t="s">
        <v>724</v>
      </c>
      <c r="C131" s="251" t="s">
        <v>90</v>
      </c>
      <c r="D131" s="251">
        <f>'Schedule No. 1C'!E131</f>
        <v>7</v>
      </c>
      <c r="E131" s="250"/>
      <c r="F131" s="250"/>
      <c r="G131" s="80"/>
      <c r="H131" s="80"/>
      <c r="I131" s="80"/>
      <c r="J131" s="8"/>
    </row>
    <row r="132" spans="1:10" x14ac:dyDescent="0.25">
      <c r="A132" s="266" t="s">
        <v>799</v>
      </c>
      <c r="B132" s="258" t="s">
        <v>725</v>
      </c>
      <c r="C132" s="251" t="s">
        <v>58</v>
      </c>
      <c r="D132" s="251">
        <f>'Schedule No. 1C'!E132</f>
        <v>7</v>
      </c>
      <c r="E132" s="250"/>
      <c r="F132" s="250"/>
      <c r="G132" s="80"/>
      <c r="H132" s="80"/>
      <c r="I132" s="80"/>
      <c r="J132" s="8"/>
    </row>
    <row r="133" spans="1:10" x14ac:dyDescent="0.25">
      <c r="A133" s="266" t="s">
        <v>800</v>
      </c>
      <c r="B133" s="258" t="s">
        <v>423</v>
      </c>
      <c r="C133" s="251" t="s">
        <v>90</v>
      </c>
      <c r="D133" s="251">
        <f>'Schedule No. 1C'!E133</f>
        <v>3</v>
      </c>
      <c r="E133" s="250"/>
      <c r="F133" s="250"/>
      <c r="G133" s="112"/>
      <c r="H133" s="112"/>
      <c r="I133" s="80"/>
      <c r="J133" s="8"/>
    </row>
    <row r="134" spans="1:10" x14ac:dyDescent="0.25">
      <c r="A134" s="266" t="s">
        <v>801</v>
      </c>
      <c r="B134" s="258" t="s">
        <v>726</v>
      </c>
      <c r="C134" s="251" t="s">
        <v>90</v>
      </c>
      <c r="D134" s="251">
        <f>'Schedule No. 1C'!E134</f>
        <v>10</v>
      </c>
      <c r="E134" s="250"/>
      <c r="F134" s="250"/>
      <c r="G134" s="112"/>
      <c r="H134" s="112"/>
      <c r="I134" s="80"/>
      <c r="J134" s="8"/>
    </row>
    <row r="135" spans="1:10" x14ac:dyDescent="0.25">
      <c r="A135" s="266" t="s">
        <v>802</v>
      </c>
      <c r="B135" s="258" t="s">
        <v>727</v>
      </c>
      <c r="C135" s="251" t="s">
        <v>90</v>
      </c>
      <c r="D135" s="251">
        <f>'Schedule No. 1C'!E135</f>
        <v>10</v>
      </c>
      <c r="E135" s="250"/>
      <c r="F135" s="250"/>
      <c r="G135" s="80"/>
      <c r="H135" s="80"/>
      <c r="I135" s="80"/>
      <c r="J135" s="8"/>
    </row>
    <row r="136" spans="1:10" x14ac:dyDescent="0.25">
      <c r="A136" s="266" t="s">
        <v>803</v>
      </c>
      <c r="B136" s="258" t="s">
        <v>728</v>
      </c>
      <c r="C136" s="251" t="s">
        <v>90</v>
      </c>
      <c r="D136" s="251">
        <f>'Schedule No. 1C'!E136</f>
        <v>15</v>
      </c>
      <c r="E136" s="250"/>
      <c r="F136" s="250"/>
      <c r="G136" s="80"/>
      <c r="H136" s="80"/>
      <c r="I136" s="80"/>
      <c r="J136" s="8"/>
    </row>
    <row r="137" spans="1:10" x14ac:dyDescent="0.25">
      <c r="A137" s="266" t="s">
        <v>804</v>
      </c>
      <c r="B137" s="23" t="s">
        <v>424</v>
      </c>
      <c r="C137" s="110" t="s">
        <v>58</v>
      </c>
      <c r="D137" s="110">
        <f>'Schedule No. 1C'!E137</f>
        <v>10</v>
      </c>
      <c r="E137" s="80"/>
      <c r="F137" s="80"/>
      <c r="G137" s="80"/>
      <c r="H137" s="80"/>
      <c r="I137" s="80"/>
      <c r="J137" s="8"/>
    </row>
    <row r="138" spans="1:10" x14ac:dyDescent="0.25">
      <c r="A138" s="266" t="s">
        <v>805</v>
      </c>
      <c r="B138" s="23" t="s">
        <v>425</v>
      </c>
      <c r="C138" s="110" t="s">
        <v>90</v>
      </c>
      <c r="D138" s="110">
        <f>'Schedule No. 1C'!E138</f>
        <v>12</v>
      </c>
      <c r="E138" s="80"/>
      <c r="F138" s="80"/>
      <c r="G138" s="80"/>
      <c r="H138" s="80"/>
      <c r="I138" s="80"/>
      <c r="J138" s="8"/>
    </row>
    <row r="139" spans="1:10" x14ac:dyDescent="0.25">
      <c r="A139" s="266" t="s">
        <v>806</v>
      </c>
      <c r="B139" s="23" t="s">
        <v>426</v>
      </c>
      <c r="C139" s="110" t="s">
        <v>90</v>
      </c>
      <c r="D139" s="110">
        <f>'Schedule No. 1C'!E139</f>
        <v>12</v>
      </c>
      <c r="E139" s="80"/>
      <c r="F139" s="80"/>
      <c r="G139" s="80"/>
      <c r="H139" s="80"/>
      <c r="I139" s="80"/>
      <c r="J139" s="8"/>
    </row>
    <row r="140" spans="1:10" x14ac:dyDescent="0.25">
      <c r="A140" s="266" t="s">
        <v>807</v>
      </c>
      <c r="B140" s="23" t="s">
        <v>427</v>
      </c>
      <c r="C140" s="110" t="s">
        <v>90</v>
      </c>
      <c r="D140" s="110">
        <f>'Schedule No. 1C'!E140</f>
        <v>15</v>
      </c>
      <c r="E140" s="80"/>
      <c r="F140" s="80"/>
      <c r="G140" s="80"/>
      <c r="H140" s="80"/>
      <c r="I140" s="80"/>
      <c r="J140" s="8"/>
    </row>
    <row r="141" spans="1:10" ht="18" customHeight="1" x14ac:dyDescent="0.25">
      <c r="A141" s="111">
        <v>8.3000000000000007</v>
      </c>
      <c r="B141" s="106" t="s">
        <v>264</v>
      </c>
      <c r="C141" s="110" t="s">
        <v>90</v>
      </c>
      <c r="D141" s="110">
        <f>'Schedule No. 1C'!E141</f>
        <v>1</v>
      </c>
      <c r="E141" s="80"/>
      <c r="F141" s="80"/>
      <c r="G141" s="80"/>
      <c r="H141" s="80"/>
      <c r="I141" s="80"/>
      <c r="J141" s="8"/>
    </row>
    <row r="142" spans="1:10" ht="43.35" customHeight="1" x14ac:dyDescent="0.25">
      <c r="A142" s="111">
        <v>8.4</v>
      </c>
      <c r="B142" s="106" t="s">
        <v>265</v>
      </c>
      <c r="C142" s="110" t="s">
        <v>90</v>
      </c>
      <c r="D142" s="110">
        <f>'Schedule No. 1C'!E142</f>
        <v>2</v>
      </c>
      <c r="E142" s="80"/>
      <c r="F142" s="80"/>
      <c r="G142" s="80"/>
      <c r="H142" s="80"/>
      <c r="I142" s="80"/>
      <c r="J142" s="8"/>
    </row>
    <row r="143" spans="1:10" ht="15.75" customHeight="1" x14ac:dyDescent="0.25">
      <c r="A143" s="453" t="s">
        <v>193</v>
      </c>
      <c r="B143" s="454"/>
      <c r="C143" s="454"/>
      <c r="D143" s="454"/>
      <c r="E143" s="455"/>
      <c r="F143" s="111"/>
      <c r="G143" s="241"/>
      <c r="H143" s="241"/>
      <c r="I143" s="80"/>
      <c r="J143" s="8"/>
    </row>
    <row r="144" spans="1:10" ht="15.75" thickBot="1" x14ac:dyDescent="0.3">
      <c r="D144"/>
      <c r="G144" s="351"/>
      <c r="H144" s="351"/>
    </row>
    <row r="145" spans="1:8" x14ac:dyDescent="0.25">
      <c r="E145" s="13"/>
      <c r="F145" s="345"/>
      <c r="G145" s="351"/>
      <c r="H145" s="351"/>
    </row>
    <row r="146" spans="1:8" x14ac:dyDescent="0.25">
      <c r="E146" s="15" t="s">
        <v>179</v>
      </c>
      <c r="F146" s="346"/>
      <c r="G146" s="351"/>
      <c r="H146" s="351"/>
    </row>
    <row r="147" spans="1:8" x14ac:dyDescent="0.25">
      <c r="E147" s="17"/>
      <c r="F147" s="347"/>
      <c r="G147" s="351"/>
      <c r="H147" s="351"/>
    </row>
    <row r="148" spans="1:8" x14ac:dyDescent="0.25">
      <c r="E148" s="15" t="s">
        <v>180</v>
      </c>
      <c r="F148" s="346"/>
      <c r="G148" s="351"/>
      <c r="H148" s="351"/>
    </row>
    <row r="149" spans="1:8" ht="15.75" thickBot="1" x14ac:dyDescent="0.3">
      <c r="E149" s="19"/>
      <c r="F149" s="348"/>
      <c r="G149" s="351"/>
      <c r="H149" s="351"/>
    </row>
    <row r="150" spans="1:8" ht="22.5" customHeight="1" x14ac:dyDescent="0.25">
      <c r="B150" s="447" t="s">
        <v>91</v>
      </c>
      <c r="C150" s="447"/>
      <c r="D150" s="447"/>
      <c r="E150" s="447"/>
      <c r="F150" s="50"/>
      <c r="G150" s="351"/>
      <c r="H150" s="351"/>
    </row>
    <row r="151" spans="1:8" ht="15" customHeight="1" x14ac:dyDescent="0.25">
      <c r="B151" s="447" t="s">
        <v>92</v>
      </c>
      <c r="C151" s="447"/>
      <c r="D151" s="447"/>
      <c r="E151" s="447"/>
      <c r="F151" s="50"/>
      <c r="G151" s="351"/>
      <c r="H151" s="351"/>
    </row>
    <row r="152" spans="1:8" ht="27.75" customHeight="1" x14ac:dyDescent="0.25">
      <c r="B152" s="448" t="s">
        <v>93</v>
      </c>
      <c r="C152" s="448"/>
      <c r="D152" s="448"/>
      <c r="E152" s="448"/>
      <c r="F152" s="51"/>
      <c r="G152" s="351"/>
      <c r="H152" s="351"/>
    </row>
    <row r="153" spans="1:8" ht="14.85" customHeight="1" x14ac:dyDescent="0.25">
      <c r="B153" s="449"/>
      <c r="C153" s="449"/>
      <c r="D153" s="449"/>
      <c r="E153" s="52"/>
      <c r="F153" s="52"/>
      <c r="G153" s="353"/>
      <c r="H153" s="353"/>
    </row>
    <row r="154" spans="1:8" x14ac:dyDescent="0.25">
      <c r="A154" s="53" t="s">
        <v>181</v>
      </c>
      <c r="B154" s="48"/>
      <c r="C154" s="54"/>
      <c r="D154" s="55"/>
      <c r="E154" s="48"/>
      <c r="F154" s="48"/>
      <c r="G154" s="354"/>
      <c r="H154" s="354"/>
    </row>
    <row r="155" spans="1:8" x14ac:dyDescent="0.25">
      <c r="A155" s="56" t="s">
        <v>182</v>
      </c>
      <c r="B155" s="57" t="s">
        <v>183</v>
      </c>
      <c r="C155" s="450" t="s">
        <v>185</v>
      </c>
      <c r="D155" s="451"/>
      <c r="E155" s="451"/>
      <c r="F155" s="452"/>
      <c r="G155" s="351"/>
      <c r="H155" s="351"/>
    </row>
    <row r="156" spans="1:8" x14ac:dyDescent="0.25">
      <c r="A156" s="58"/>
      <c r="B156" s="59"/>
      <c r="C156" s="60"/>
      <c r="D156" s="61"/>
      <c r="E156" s="62"/>
      <c r="F156" s="63"/>
      <c r="G156" s="351"/>
      <c r="H156" s="351"/>
    </row>
    <row r="157" spans="1:8" x14ac:dyDescent="0.25">
      <c r="A157" s="64"/>
      <c r="B157" s="65"/>
      <c r="C157" s="66"/>
      <c r="D157" s="67"/>
      <c r="E157" s="68"/>
      <c r="F157" s="69"/>
      <c r="G157" s="215"/>
      <c r="H157" s="215"/>
    </row>
    <row r="158" spans="1:8" x14ac:dyDescent="0.25">
      <c r="A158" s="64"/>
      <c r="B158" s="65"/>
      <c r="C158" s="66"/>
      <c r="D158" s="67"/>
      <c r="E158" s="68"/>
      <c r="F158" s="69"/>
      <c r="G158" s="215"/>
      <c r="H158" s="215"/>
    </row>
    <row r="159" spans="1:8" x14ac:dyDescent="0.25">
      <c r="A159" s="70"/>
      <c r="B159" s="71"/>
      <c r="C159" s="72"/>
      <c r="D159" s="73"/>
      <c r="E159" s="74"/>
      <c r="F159" s="75"/>
      <c r="G159" s="215"/>
      <c r="H159" s="215"/>
    </row>
    <row r="160" spans="1:8" x14ac:dyDescent="0.25">
      <c r="G160" s="215"/>
      <c r="H160" s="215"/>
    </row>
    <row r="161" spans="7:8" x14ac:dyDescent="0.25">
      <c r="G161" s="215"/>
      <c r="H161" s="215"/>
    </row>
    <row r="162" spans="7:8" x14ac:dyDescent="0.25">
      <c r="G162" s="215"/>
      <c r="H162" s="215"/>
    </row>
    <row r="163" spans="7:8" x14ac:dyDescent="0.25">
      <c r="G163" s="215"/>
      <c r="H163" s="215"/>
    </row>
    <row r="164" spans="7:8" x14ac:dyDescent="0.25">
      <c r="G164" s="215"/>
      <c r="H164" s="215"/>
    </row>
    <row r="165" spans="7:8" x14ac:dyDescent="0.25">
      <c r="G165" s="215"/>
      <c r="H165" s="215"/>
    </row>
    <row r="166" spans="7:8" x14ac:dyDescent="0.25">
      <c r="G166" s="215"/>
      <c r="H166" s="215"/>
    </row>
    <row r="167" spans="7:8" x14ac:dyDescent="0.25">
      <c r="G167" s="215"/>
      <c r="H167" s="215"/>
    </row>
    <row r="168" spans="7:8" x14ac:dyDescent="0.25">
      <c r="G168" s="215"/>
      <c r="H168" s="215"/>
    </row>
    <row r="169" spans="7:8" x14ac:dyDescent="0.25">
      <c r="G169" s="215"/>
      <c r="H169" s="215"/>
    </row>
    <row r="170" spans="7:8" x14ac:dyDescent="0.25">
      <c r="G170" s="215"/>
      <c r="H170" s="215"/>
    </row>
    <row r="171" spans="7:8" x14ac:dyDescent="0.25">
      <c r="G171" s="215"/>
      <c r="H171" s="215"/>
    </row>
    <row r="172" spans="7:8" x14ac:dyDescent="0.25">
      <c r="G172" s="215"/>
      <c r="H172" s="215"/>
    </row>
    <row r="173" spans="7:8" x14ac:dyDescent="0.25">
      <c r="G173" s="215"/>
      <c r="H173" s="215"/>
    </row>
    <row r="174" spans="7:8" x14ac:dyDescent="0.25">
      <c r="G174" s="215"/>
      <c r="H174" s="215"/>
    </row>
    <row r="175" spans="7:8" x14ac:dyDescent="0.25">
      <c r="G175" s="215"/>
      <c r="H175" s="215"/>
    </row>
    <row r="176" spans="7:8" x14ac:dyDescent="0.25">
      <c r="G176" s="215"/>
      <c r="H176" s="215"/>
    </row>
    <row r="177" spans="7:8" x14ac:dyDescent="0.25">
      <c r="G177" s="215"/>
      <c r="H177" s="215"/>
    </row>
    <row r="178" spans="7:8" x14ac:dyDescent="0.25">
      <c r="G178" s="215"/>
      <c r="H178" s="215"/>
    </row>
    <row r="179" spans="7:8" x14ac:dyDescent="0.25">
      <c r="G179" s="215"/>
      <c r="H179" s="215"/>
    </row>
    <row r="180" spans="7:8" x14ac:dyDescent="0.25">
      <c r="G180" s="179"/>
      <c r="H180" s="179"/>
    </row>
    <row r="183" spans="7:8" x14ac:dyDescent="0.25">
      <c r="G183" s="34"/>
      <c r="H183" s="34"/>
    </row>
    <row r="184" spans="7:8" x14ac:dyDescent="0.25">
      <c r="G184" s="48"/>
      <c r="H184" s="48"/>
    </row>
    <row r="185" spans="7:8" x14ac:dyDescent="0.25">
      <c r="G185" s="34"/>
      <c r="H185" s="34"/>
    </row>
    <row r="186" spans="7:8" x14ac:dyDescent="0.25">
      <c r="G186" s="34"/>
      <c r="H186" s="34"/>
    </row>
    <row r="187" spans="7:8" x14ac:dyDescent="0.25">
      <c r="G187" s="50"/>
      <c r="H187" s="50"/>
    </row>
    <row r="188" spans="7:8" x14ac:dyDescent="0.25">
      <c r="G188" s="50"/>
      <c r="H188" s="50"/>
    </row>
    <row r="189" spans="7:8" x14ac:dyDescent="0.25">
      <c r="G189" s="51"/>
      <c r="H189" s="51"/>
    </row>
    <row r="190" spans="7:8" x14ac:dyDescent="0.25">
      <c r="G190" s="52"/>
      <c r="H190" s="52"/>
    </row>
    <row r="191" spans="7:8" x14ac:dyDescent="0.25">
      <c r="G191" s="48"/>
      <c r="H191" s="48"/>
    </row>
    <row r="192" spans="7:8" x14ac:dyDescent="0.25">
      <c r="G192" s="55"/>
      <c r="H192" s="55"/>
    </row>
    <row r="193" spans="7:8" x14ac:dyDescent="0.25">
      <c r="G193" s="48"/>
      <c r="H193" s="48"/>
    </row>
    <row r="194" spans="7:8" x14ac:dyDescent="0.25">
      <c r="G194" s="48"/>
      <c r="H194" s="48"/>
    </row>
    <row r="195" spans="7:8" x14ac:dyDescent="0.25">
      <c r="G195" s="48"/>
      <c r="H195" s="48"/>
    </row>
    <row r="196" spans="7:8" x14ac:dyDescent="0.25">
      <c r="G196" s="48"/>
      <c r="H196" s="48"/>
    </row>
  </sheetData>
  <mergeCells count="26">
    <mergeCell ref="B150:E150"/>
    <mergeCell ref="B151:E151"/>
    <mergeCell ref="B152:E152"/>
    <mergeCell ref="B153:D153"/>
    <mergeCell ref="C155:F155"/>
    <mergeCell ref="A143:E143"/>
    <mergeCell ref="A7:I7"/>
    <mergeCell ref="A8:I8"/>
    <mergeCell ref="B77:C77"/>
    <mergeCell ref="B82:F82"/>
    <mergeCell ref="A84:A85"/>
    <mergeCell ref="A86:A87"/>
    <mergeCell ref="A88:A89"/>
    <mergeCell ref="A90:A91"/>
    <mergeCell ref="A92:A93"/>
    <mergeCell ref="A94:A95"/>
    <mergeCell ref="B104:E104"/>
    <mergeCell ref="A1:I1"/>
    <mergeCell ref="A2:I2"/>
    <mergeCell ref="A3:A5"/>
    <mergeCell ref="B3:B5"/>
    <mergeCell ref="C3:C5"/>
    <mergeCell ref="D3:D5"/>
    <mergeCell ref="E3:F4"/>
    <mergeCell ref="I3:I4"/>
    <mergeCell ref="G3:H4"/>
  </mergeCells>
  <phoneticPr fontId="23" type="noConversion"/>
  <printOptions horizontalCentered="1"/>
  <pageMargins left="0.25" right="0.25" top="0.75" bottom="0.75" header="0.3" footer="0.3"/>
  <pageSetup paperSize="9" scale="78" fitToHeight="0" orientation="landscape" r:id="rId1"/>
  <headerFooter>
    <oddFooter>&amp;C&amp;"Calibri,Regular"&amp;K0000002C-&amp;P</oddFooter>
  </headerFooter>
  <rowBreaks count="5" manualBreakCount="5">
    <brk id="35" max="8" man="1"/>
    <brk id="70" max="8" man="1"/>
    <brk id="95" max="8" man="1"/>
    <brk id="120" max="8" man="1"/>
    <brk id="14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2"/>
  <sheetViews>
    <sheetView view="pageBreakPreview" zoomScaleNormal="100" zoomScaleSheetLayoutView="100" zoomScalePageLayoutView="90" workbookViewId="0">
      <selection activeCell="A8" sqref="A8:I8"/>
    </sheetView>
  </sheetViews>
  <sheetFormatPr defaultColWidth="8.7109375" defaultRowHeight="15" x14ac:dyDescent="0.25"/>
  <cols>
    <col min="1" max="1" width="14.28515625" customWidth="1"/>
    <col min="2" max="2" width="49" customWidth="1"/>
    <col min="3" max="3" width="8.7109375" customWidth="1"/>
    <col min="4" max="4" width="9.28515625" style="46" customWidth="1"/>
    <col min="5" max="5" width="10.140625" customWidth="1"/>
    <col min="6" max="6" width="9.140625" customWidth="1"/>
    <col min="7" max="7" width="8.7109375" customWidth="1"/>
    <col min="8" max="8" width="9.85546875" customWidth="1"/>
    <col min="9" max="9" width="16.28515625" customWidth="1"/>
    <col min="10" max="10" width="18.7109375" customWidth="1"/>
  </cols>
  <sheetData>
    <row r="1" spans="1:10" ht="38.25" customHeight="1" thickBot="1" x14ac:dyDescent="0.3">
      <c r="A1" s="490" t="s">
        <v>887</v>
      </c>
      <c r="B1" s="491"/>
      <c r="C1" s="491"/>
      <c r="D1" s="491"/>
      <c r="E1" s="491"/>
      <c r="F1" s="491"/>
      <c r="G1" s="491"/>
      <c r="H1" s="491"/>
      <c r="I1" s="492"/>
      <c r="J1" s="35"/>
    </row>
    <row r="2" spans="1:10" ht="40.5" customHeight="1" thickBot="1" x14ac:dyDescent="0.3">
      <c r="A2" s="504" t="s">
        <v>676</v>
      </c>
      <c r="B2" s="505"/>
      <c r="C2" s="505"/>
      <c r="D2" s="505"/>
      <c r="E2" s="505"/>
      <c r="F2" s="505"/>
      <c r="G2" s="505"/>
      <c r="H2" s="505"/>
      <c r="I2" s="506"/>
      <c r="J2" s="35"/>
    </row>
    <row r="3" spans="1:10" ht="15" customHeight="1" x14ac:dyDescent="0.25">
      <c r="A3" s="507" t="s">
        <v>0</v>
      </c>
      <c r="B3" s="510" t="s">
        <v>1</v>
      </c>
      <c r="C3" s="510" t="s">
        <v>2</v>
      </c>
      <c r="D3" s="510" t="s">
        <v>3</v>
      </c>
      <c r="E3" s="513" t="s">
        <v>199</v>
      </c>
      <c r="F3" s="514"/>
      <c r="G3" s="532" t="s">
        <v>778</v>
      </c>
      <c r="H3" s="533"/>
      <c r="I3" s="517" t="s">
        <v>475</v>
      </c>
      <c r="J3" s="36"/>
    </row>
    <row r="4" spans="1:10" ht="18.75" customHeight="1" thickBot="1" x14ac:dyDescent="0.3">
      <c r="A4" s="508"/>
      <c r="B4" s="511"/>
      <c r="C4" s="511"/>
      <c r="D4" s="511"/>
      <c r="E4" s="515"/>
      <c r="F4" s="516"/>
      <c r="G4" s="534"/>
      <c r="H4" s="535"/>
      <c r="I4" s="518"/>
      <c r="J4" s="36"/>
    </row>
    <row r="5" spans="1:10" ht="35.25" customHeight="1" thickBot="1" x14ac:dyDescent="0.3">
      <c r="A5" s="509"/>
      <c r="B5" s="512"/>
      <c r="C5" s="512"/>
      <c r="D5" s="512"/>
      <c r="E5" s="217" t="s">
        <v>473</v>
      </c>
      <c r="F5" s="218" t="s">
        <v>474</v>
      </c>
      <c r="G5" s="212" t="s">
        <v>779</v>
      </c>
      <c r="H5" s="212" t="s">
        <v>474</v>
      </c>
      <c r="I5" s="219" t="s">
        <v>187</v>
      </c>
      <c r="J5" s="36"/>
    </row>
    <row r="6" spans="1:10" x14ac:dyDescent="0.2">
      <c r="A6" s="220">
        <v>1</v>
      </c>
      <c r="B6" s="218">
        <v>2</v>
      </c>
      <c r="C6" s="218">
        <v>3</v>
      </c>
      <c r="D6" s="218">
        <v>4</v>
      </c>
      <c r="E6" s="221">
        <v>5</v>
      </c>
      <c r="F6" s="222" t="s">
        <v>339</v>
      </c>
      <c r="G6" s="223">
        <v>7</v>
      </c>
      <c r="H6" s="223" t="s">
        <v>780</v>
      </c>
      <c r="I6" s="222">
        <v>9</v>
      </c>
      <c r="J6" s="36"/>
    </row>
    <row r="7" spans="1:10" ht="17.100000000000001" customHeight="1" x14ac:dyDescent="0.25">
      <c r="A7" s="497" t="s">
        <v>925</v>
      </c>
      <c r="B7" s="498"/>
      <c r="C7" s="498"/>
      <c r="D7" s="498"/>
      <c r="E7" s="498"/>
      <c r="F7" s="498"/>
      <c r="G7" s="536"/>
      <c r="H7" s="536"/>
      <c r="I7" s="499"/>
      <c r="J7" s="37"/>
    </row>
    <row r="8" spans="1:10" ht="44.45" customHeight="1" x14ac:dyDescent="0.2">
      <c r="A8" s="500" t="s">
        <v>379</v>
      </c>
      <c r="B8" s="501"/>
      <c r="C8" s="501"/>
      <c r="D8" s="501"/>
      <c r="E8" s="501"/>
      <c r="F8" s="501"/>
      <c r="G8" s="537"/>
      <c r="H8" s="537"/>
      <c r="I8" s="502"/>
      <c r="J8" s="37"/>
    </row>
    <row r="9" spans="1:10" ht="46.5" customHeight="1" x14ac:dyDescent="0.2">
      <c r="A9" s="107">
        <v>1</v>
      </c>
      <c r="B9" s="538" t="s">
        <v>428</v>
      </c>
      <c r="C9" s="538"/>
      <c r="D9" s="538"/>
      <c r="E9" s="538"/>
      <c r="F9" s="538"/>
      <c r="G9" s="538"/>
      <c r="H9" s="538"/>
      <c r="I9" s="538"/>
      <c r="J9" s="38"/>
    </row>
    <row r="10" spans="1:10" x14ac:dyDescent="0.2">
      <c r="A10" s="87">
        <v>1.1000000000000001</v>
      </c>
      <c r="B10" s="88" t="s">
        <v>429</v>
      </c>
      <c r="C10" s="90"/>
      <c r="D10" s="89"/>
      <c r="E10" s="91"/>
      <c r="F10" s="91"/>
      <c r="G10" s="185"/>
      <c r="H10" s="185"/>
      <c r="I10" s="80"/>
      <c r="J10" s="8"/>
    </row>
    <row r="11" spans="1:10" x14ac:dyDescent="0.2">
      <c r="A11" s="92" t="s">
        <v>9</v>
      </c>
      <c r="B11" s="93" t="s">
        <v>430</v>
      </c>
      <c r="C11" s="92" t="s">
        <v>90</v>
      </c>
      <c r="D11" s="94">
        <f>'Schedule No. 1D'!E11</f>
        <v>1</v>
      </c>
      <c r="E11" s="91"/>
      <c r="F11" s="91"/>
      <c r="G11" s="185"/>
      <c r="H11" s="185"/>
      <c r="I11" s="112"/>
      <c r="J11" s="8"/>
    </row>
    <row r="12" spans="1:10" x14ac:dyDescent="0.2">
      <c r="A12" s="92" t="s">
        <v>10</v>
      </c>
      <c r="B12" s="93" t="s">
        <v>431</v>
      </c>
      <c r="C12" s="92" t="s">
        <v>90</v>
      </c>
      <c r="D12" s="94">
        <f>'Schedule No. 1D'!E12</f>
        <v>1</v>
      </c>
      <c r="E12" s="91"/>
      <c r="F12" s="91"/>
      <c r="G12" s="106"/>
      <c r="H12" s="106"/>
      <c r="I12" s="80"/>
      <c r="J12" s="8"/>
    </row>
    <row r="13" spans="1:10" ht="36" customHeight="1" x14ac:dyDescent="0.2">
      <c r="A13" s="95">
        <v>2</v>
      </c>
      <c r="B13" s="496" t="s">
        <v>432</v>
      </c>
      <c r="C13" s="496"/>
      <c r="D13" s="496"/>
      <c r="E13" s="496"/>
      <c r="F13" s="496"/>
      <c r="G13" s="496"/>
      <c r="H13" s="496"/>
      <c r="I13" s="496"/>
      <c r="J13" s="8"/>
    </row>
    <row r="14" spans="1:10" x14ac:dyDescent="0.25">
      <c r="A14" s="87">
        <v>2.1</v>
      </c>
      <c r="B14" s="88" t="s">
        <v>433</v>
      </c>
      <c r="C14" s="96"/>
      <c r="D14" s="96"/>
      <c r="E14" s="96"/>
      <c r="F14" s="96"/>
      <c r="G14" s="80"/>
      <c r="H14" s="80"/>
      <c r="I14" s="96"/>
      <c r="J14" s="8"/>
    </row>
    <row r="15" spans="1:10" x14ac:dyDescent="0.25">
      <c r="A15" s="92" t="s">
        <v>65</v>
      </c>
      <c r="B15" s="97" t="s">
        <v>434</v>
      </c>
      <c r="C15" s="92" t="s">
        <v>90</v>
      </c>
      <c r="D15" s="94">
        <f>'Schedule No. 1D'!E15</f>
        <v>1</v>
      </c>
      <c r="E15" s="96"/>
      <c r="F15" s="96"/>
      <c r="G15" s="80"/>
      <c r="H15" s="80"/>
      <c r="I15" s="96"/>
      <c r="J15" s="8"/>
    </row>
    <row r="16" spans="1:10" x14ac:dyDescent="0.25">
      <c r="A16" s="87">
        <v>2.2000000000000002</v>
      </c>
      <c r="B16" s="98" t="s">
        <v>435</v>
      </c>
      <c r="C16" s="96"/>
      <c r="D16" s="96"/>
      <c r="E16" s="96"/>
      <c r="F16" s="96"/>
      <c r="G16" s="80"/>
      <c r="H16" s="80"/>
      <c r="I16" s="96"/>
      <c r="J16" s="8"/>
    </row>
    <row r="17" spans="1:10" x14ac:dyDescent="0.25">
      <c r="A17" s="92" t="s">
        <v>110</v>
      </c>
      <c r="B17" s="99" t="s">
        <v>436</v>
      </c>
      <c r="C17" s="92" t="s">
        <v>90</v>
      </c>
      <c r="D17" s="94">
        <f>'Schedule No. 1D'!E17</f>
        <v>1</v>
      </c>
      <c r="E17" s="96"/>
      <c r="F17" s="96"/>
      <c r="G17" s="80"/>
      <c r="H17" s="80"/>
      <c r="I17" s="96"/>
      <c r="J17" s="8"/>
    </row>
    <row r="18" spans="1:10" x14ac:dyDescent="0.25">
      <c r="A18" s="95">
        <v>2.2999999999999998</v>
      </c>
      <c r="B18" s="98" t="s">
        <v>437</v>
      </c>
      <c r="C18" s="92"/>
      <c r="D18" s="94"/>
      <c r="E18" s="96"/>
      <c r="F18" s="96"/>
      <c r="G18" s="80"/>
      <c r="H18" s="80"/>
      <c r="I18" s="96"/>
      <c r="J18" s="8"/>
    </row>
    <row r="19" spans="1:10" x14ac:dyDescent="0.25">
      <c r="A19" s="92" t="s">
        <v>140</v>
      </c>
      <c r="B19" s="99" t="s">
        <v>438</v>
      </c>
      <c r="C19" s="92" t="s">
        <v>90</v>
      </c>
      <c r="D19" s="94">
        <f>'Schedule No. 1D'!E19</f>
        <v>2</v>
      </c>
      <c r="E19" s="96"/>
      <c r="F19" s="96"/>
      <c r="G19" s="80"/>
      <c r="H19" s="80"/>
      <c r="I19" s="96"/>
      <c r="J19" s="8"/>
    </row>
    <row r="20" spans="1:10" x14ac:dyDescent="0.25">
      <c r="A20" s="87">
        <v>2.4</v>
      </c>
      <c r="B20" s="88" t="s">
        <v>439</v>
      </c>
      <c r="C20" s="96"/>
      <c r="D20" s="96"/>
      <c r="E20" s="96"/>
      <c r="F20" s="96"/>
      <c r="G20" s="112"/>
      <c r="H20" s="112"/>
      <c r="I20" s="96"/>
      <c r="J20" s="8"/>
    </row>
    <row r="21" spans="1:10" x14ac:dyDescent="0.25">
      <c r="A21" s="92" t="s">
        <v>145</v>
      </c>
      <c r="B21" s="93" t="s">
        <v>440</v>
      </c>
      <c r="C21" s="92" t="s">
        <v>90</v>
      </c>
      <c r="D21" s="94">
        <f>'Schedule No. 1D'!E21</f>
        <v>3</v>
      </c>
      <c r="E21" s="91"/>
      <c r="F21" s="91"/>
      <c r="G21" s="80"/>
      <c r="H21" s="80"/>
      <c r="I21" s="80"/>
      <c r="J21" s="8"/>
    </row>
    <row r="22" spans="1:10" x14ac:dyDescent="0.25">
      <c r="A22" s="87">
        <v>3</v>
      </c>
      <c r="B22" s="100" t="s">
        <v>441</v>
      </c>
      <c r="C22" s="92"/>
      <c r="D22" s="94"/>
      <c r="E22" s="91"/>
      <c r="F22" s="91"/>
      <c r="G22" s="80"/>
      <c r="H22" s="80"/>
      <c r="I22" s="80"/>
      <c r="J22" s="8"/>
    </row>
    <row r="23" spans="1:10" ht="22.5" x14ac:dyDescent="0.25">
      <c r="A23" s="92">
        <v>3.1</v>
      </c>
      <c r="B23" s="93" t="s">
        <v>442</v>
      </c>
      <c r="C23" s="94" t="s">
        <v>39</v>
      </c>
      <c r="D23" s="94">
        <f>'Schedule No. 1D'!E23</f>
        <v>4</v>
      </c>
      <c r="E23" s="101"/>
      <c r="F23" s="101"/>
      <c r="G23" s="80"/>
      <c r="H23" s="80"/>
      <c r="I23" s="80"/>
      <c r="J23" s="8"/>
    </row>
    <row r="24" spans="1:10" x14ac:dyDescent="0.25">
      <c r="A24" s="111">
        <v>4</v>
      </c>
      <c r="B24" s="170" t="s">
        <v>40</v>
      </c>
      <c r="C24" s="170"/>
      <c r="D24" s="170"/>
      <c r="E24" s="170"/>
      <c r="F24" s="170"/>
      <c r="G24" s="80"/>
      <c r="H24" s="80"/>
      <c r="I24" s="80"/>
      <c r="J24" s="8"/>
    </row>
    <row r="25" spans="1:10" ht="32.25" customHeight="1" x14ac:dyDescent="0.25">
      <c r="A25" s="110">
        <v>4.0999999999999996</v>
      </c>
      <c r="B25" s="23" t="s">
        <v>456</v>
      </c>
      <c r="C25" s="171" t="s">
        <v>554</v>
      </c>
      <c r="D25" s="206">
        <f>'Schedule No. 1D'!E25</f>
        <v>1.55</v>
      </c>
      <c r="E25" s="91"/>
      <c r="F25" s="91"/>
      <c r="G25" s="80"/>
      <c r="H25" s="80"/>
      <c r="I25" s="80"/>
      <c r="J25" s="8"/>
    </row>
    <row r="26" spans="1:10" ht="33" customHeight="1" x14ac:dyDescent="0.25">
      <c r="A26" s="110">
        <v>4.2</v>
      </c>
      <c r="B26" s="23" t="s">
        <v>555</v>
      </c>
      <c r="C26" s="171" t="s">
        <v>554</v>
      </c>
      <c r="D26" s="206">
        <f>'Schedule No. 1D'!E26</f>
        <v>1.55</v>
      </c>
      <c r="E26" s="91"/>
      <c r="F26" s="91"/>
      <c r="G26" s="80"/>
      <c r="H26" s="80"/>
      <c r="I26" s="80"/>
      <c r="J26" s="8"/>
    </row>
    <row r="27" spans="1:10" x14ac:dyDescent="0.25">
      <c r="A27" s="111">
        <v>5</v>
      </c>
      <c r="B27" s="170" t="s">
        <v>457</v>
      </c>
      <c r="C27" s="170"/>
      <c r="D27" s="170"/>
      <c r="E27" s="170"/>
      <c r="F27" s="170"/>
      <c r="G27" s="80"/>
      <c r="H27" s="80"/>
      <c r="I27" s="80"/>
      <c r="J27" s="8"/>
    </row>
    <row r="28" spans="1:10" ht="36" x14ac:dyDescent="0.25">
      <c r="A28" s="464">
        <v>5.0999999999999996</v>
      </c>
      <c r="B28" s="102" t="s">
        <v>458</v>
      </c>
      <c r="C28" s="171" t="s">
        <v>41</v>
      </c>
      <c r="D28" s="206">
        <f>'Schedule No. 1D'!E28</f>
        <v>12</v>
      </c>
      <c r="E28" s="91"/>
      <c r="F28" s="91"/>
      <c r="G28" s="80"/>
      <c r="H28" s="80"/>
      <c r="I28" s="80"/>
      <c r="J28" s="8">
        <f>SUM(D11:D21)</f>
        <v>9</v>
      </c>
    </row>
    <row r="29" spans="1:10" ht="36" x14ac:dyDescent="0.25">
      <c r="A29" s="464"/>
      <c r="B29" s="102" t="s">
        <v>459</v>
      </c>
      <c r="C29" s="171" t="s">
        <v>41</v>
      </c>
      <c r="D29" s="206">
        <f>'Schedule No. 1D'!E29</f>
        <v>12</v>
      </c>
      <c r="E29" s="91"/>
      <c r="F29" s="91"/>
      <c r="G29" s="80"/>
      <c r="H29" s="80"/>
      <c r="I29" s="80"/>
      <c r="J29" s="8"/>
    </row>
    <row r="30" spans="1:10" ht="24" x14ac:dyDescent="0.25">
      <c r="A30" s="464">
        <v>5.2</v>
      </c>
      <c r="B30" s="102" t="s">
        <v>460</v>
      </c>
      <c r="C30" s="171" t="s">
        <v>41</v>
      </c>
      <c r="D30" s="206">
        <f>'Schedule No. 1D'!E30</f>
        <v>156</v>
      </c>
      <c r="E30" s="91"/>
      <c r="F30" s="91"/>
      <c r="G30" s="80"/>
      <c r="H30" s="80"/>
      <c r="I30" s="80"/>
      <c r="J30" s="8"/>
    </row>
    <row r="31" spans="1:10" ht="24" x14ac:dyDescent="0.25">
      <c r="A31" s="464"/>
      <c r="B31" s="102" t="s">
        <v>461</v>
      </c>
      <c r="C31" s="171" t="s">
        <v>41</v>
      </c>
      <c r="D31" s="206">
        <f>'Schedule No. 1D'!E31</f>
        <v>156</v>
      </c>
      <c r="E31" s="91"/>
      <c r="F31" s="91"/>
      <c r="G31" s="112"/>
      <c r="H31" s="112"/>
      <c r="I31" s="80"/>
      <c r="J31" s="8"/>
    </row>
    <row r="32" spans="1:10" ht="24" x14ac:dyDescent="0.25">
      <c r="A32" s="464">
        <v>5.3</v>
      </c>
      <c r="B32" s="102" t="s">
        <v>462</v>
      </c>
      <c r="C32" s="171" t="s">
        <v>41</v>
      </c>
      <c r="D32" s="206">
        <f>'Schedule No. 1D'!E32</f>
        <v>66</v>
      </c>
      <c r="E32" s="91"/>
      <c r="F32" s="91"/>
      <c r="G32" s="80"/>
      <c r="H32" s="80"/>
      <c r="I32" s="80"/>
      <c r="J32" s="8"/>
    </row>
    <row r="33" spans="1:10" ht="36" x14ac:dyDescent="0.25">
      <c r="A33" s="464"/>
      <c r="B33" s="102" t="s">
        <v>463</v>
      </c>
      <c r="C33" s="171" t="s">
        <v>41</v>
      </c>
      <c r="D33" s="206">
        <f>'Schedule No. 1D'!E33</f>
        <v>66</v>
      </c>
      <c r="E33" s="91"/>
      <c r="F33" s="91"/>
      <c r="G33" s="80"/>
      <c r="H33" s="80"/>
      <c r="I33" s="80"/>
      <c r="J33" s="8"/>
    </row>
    <row r="34" spans="1:10" ht="24" x14ac:dyDescent="0.25">
      <c r="A34" s="464">
        <v>5.4</v>
      </c>
      <c r="B34" s="102" t="s">
        <v>464</v>
      </c>
      <c r="C34" s="171" t="s">
        <v>41</v>
      </c>
      <c r="D34" s="206">
        <f>'Schedule No. 1D'!E34</f>
        <v>12</v>
      </c>
      <c r="E34" s="91"/>
      <c r="F34" s="91"/>
      <c r="G34" s="80"/>
      <c r="H34" s="80"/>
      <c r="I34" s="80"/>
      <c r="J34" s="8"/>
    </row>
    <row r="35" spans="1:10" ht="36" x14ac:dyDescent="0.25">
      <c r="A35" s="464"/>
      <c r="B35" s="24" t="s">
        <v>466</v>
      </c>
      <c r="C35" s="110" t="s">
        <v>41</v>
      </c>
      <c r="D35" s="206">
        <f>'Schedule No. 1D'!E35</f>
        <v>12</v>
      </c>
      <c r="E35" s="80"/>
      <c r="F35" s="80"/>
      <c r="G35" s="80"/>
      <c r="H35" s="80"/>
      <c r="I35" s="80"/>
      <c r="J35" s="8"/>
    </row>
    <row r="36" spans="1:10" ht="24" x14ac:dyDescent="0.25">
      <c r="A36" s="464">
        <v>5.5</v>
      </c>
      <c r="B36" s="24" t="s">
        <v>465</v>
      </c>
      <c r="C36" s="110" t="s">
        <v>41</v>
      </c>
      <c r="D36" s="206">
        <f>'Schedule No. 1D'!E36</f>
        <v>12</v>
      </c>
      <c r="E36" s="80"/>
      <c r="F36" s="80"/>
      <c r="G36" s="80"/>
      <c r="H36" s="80"/>
      <c r="I36" s="80"/>
      <c r="J36" s="84"/>
    </row>
    <row r="37" spans="1:10" ht="36" x14ac:dyDescent="0.25">
      <c r="A37" s="464"/>
      <c r="B37" s="24" t="s">
        <v>467</v>
      </c>
      <c r="C37" s="110" t="s">
        <v>41</v>
      </c>
      <c r="D37" s="206">
        <f>'Schedule No. 1D'!E37</f>
        <v>12</v>
      </c>
      <c r="E37" s="80"/>
      <c r="F37" s="80"/>
      <c r="G37" s="80"/>
      <c r="H37" s="80"/>
      <c r="I37" s="80"/>
      <c r="J37" s="41"/>
    </row>
    <row r="38" spans="1:10" ht="15" customHeight="1" x14ac:dyDescent="0.25">
      <c r="A38" s="111">
        <v>6</v>
      </c>
      <c r="B38" s="503" t="s">
        <v>46</v>
      </c>
      <c r="C38" s="503"/>
      <c r="D38" s="503"/>
      <c r="E38" s="503"/>
      <c r="F38" s="503"/>
      <c r="G38" s="80"/>
      <c r="H38" s="80"/>
      <c r="I38" s="80"/>
      <c r="J38" s="8"/>
    </row>
    <row r="39" spans="1:10" ht="24" x14ac:dyDescent="0.25">
      <c r="A39" s="110">
        <v>6.1</v>
      </c>
      <c r="B39" s="23" t="s">
        <v>47</v>
      </c>
      <c r="C39" s="110" t="s">
        <v>44</v>
      </c>
      <c r="D39" s="206">
        <f>'Schedule No. 1D'!E39</f>
        <v>2</v>
      </c>
      <c r="E39" s="80"/>
      <c r="F39" s="80"/>
      <c r="G39" s="80"/>
      <c r="H39" s="80"/>
      <c r="I39" s="80"/>
      <c r="J39" s="8"/>
    </row>
    <row r="40" spans="1:10" ht="24" x14ac:dyDescent="0.25">
      <c r="A40" s="110">
        <v>6.2</v>
      </c>
      <c r="B40" s="23" t="s">
        <v>48</v>
      </c>
      <c r="C40" s="110" t="s">
        <v>44</v>
      </c>
      <c r="D40" s="206">
        <f>'Schedule No. 1D'!E40</f>
        <v>28</v>
      </c>
      <c r="E40" s="80"/>
      <c r="F40" s="80"/>
      <c r="G40" s="112"/>
      <c r="H40" s="112"/>
      <c r="I40" s="80"/>
      <c r="J40" s="8"/>
    </row>
    <row r="41" spans="1:10" x14ac:dyDescent="0.25">
      <c r="A41" s="111">
        <v>7</v>
      </c>
      <c r="B41" s="503" t="s">
        <v>49</v>
      </c>
      <c r="C41" s="503"/>
      <c r="D41" s="503"/>
      <c r="E41" s="503"/>
      <c r="F41" s="503"/>
      <c r="G41" s="80"/>
      <c r="H41" s="80"/>
      <c r="I41" s="80"/>
      <c r="J41" s="8"/>
    </row>
    <row r="42" spans="1:10" x14ac:dyDescent="0.25">
      <c r="A42" s="110">
        <v>7.1</v>
      </c>
      <c r="B42" s="23" t="s">
        <v>50</v>
      </c>
      <c r="C42" s="110" t="s">
        <v>51</v>
      </c>
      <c r="D42" s="206">
        <f>'Schedule No. 1D'!E42</f>
        <v>5</v>
      </c>
      <c r="E42" s="80"/>
      <c r="F42" s="80"/>
      <c r="G42" s="80"/>
      <c r="H42" s="80"/>
      <c r="I42" s="80"/>
      <c r="J42" s="8"/>
    </row>
    <row r="43" spans="1:10" x14ac:dyDescent="0.25">
      <c r="A43" s="110">
        <v>7.2</v>
      </c>
      <c r="B43" s="23" t="s">
        <v>54</v>
      </c>
      <c r="C43" s="110" t="s">
        <v>51</v>
      </c>
      <c r="D43" s="206">
        <f>'Schedule No. 1D'!E43</f>
        <v>5</v>
      </c>
      <c r="E43" s="80"/>
      <c r="F43" s="80"/>
      <c r="G43" s="80"/>
      <c r="H43" s="80"/>
      <c r="I43" s="80"/>
      <c r="J43" s="8"/>
    </row>
    <row r="44" spans="1:10" x14ac:dyDescent="0.25">
      <c r="A44" s="111">
        <v>8</v>
      </c>
      <c r="B44" s="503" t="s">
        <v>56</v>
      </c>
      <c r="C44" s="503"/>
      <c r="D44" s="503"/>
      <c r="E44" s="503"/>
      <c r="F44" s="503"/>
      <c r="G44" s="80"/>
      <c r="H44" s="80"/>
      <c r="I44" s="80"/>
      <c r="J44" s="8"/>
    </row>
    <row r="45" spans="1:10" ht="36" x14ac:dyDescent="0.25">
      <c r="A45" s="110">
        <v>8.1</v>
      </c>
      <c r="B45" s="23" t="s">
        <v>310</v>
      </c>
      <c r="C45" s="110" t="s">
        <v>443</v>
      </c>
      <c r="D45" s="206">
        <f>'Schedule No. 1D'!E45</f>
        <v>1</v>
      </c>
      <c r="E45" s="80"/>
      <c r="F45" s="80"/>
      <c r="G45" s="80"/>
      <c r="H45" s="80"/>
      <c r="I45" s="80"/>
      <c r="J45" s="85">
        <f>SUM(D38:D45)</f>
        <v>41</v>
      </c>
    </row>
    <row r="46" spans="1:10" x14ac:dyDescent="0.25">
      <c r="A46" s="110">
        <v>8.1999999999999993</v>
      </c>
      <c r="B46" s="23" t="s">
        <v>312</v>
      </c>
      <c r="C46" s="110" t="s">
        <v>444</v>
      </c>
      <c r="D46" s="206">
        <f>'Schedule No. 1D'!E46</f>
        <v>3</v>
      </c>
      <c r="E46" s="80"/>
      <c r="F46" s="80"/>
      <c r="G46" s="80"/>
      <c r="H46" s="80"/>
      <c r="I46" s="80"/>
      <c r="J46" s="83"/>
    </row>
    <row r="47" spans="1:10" ht="24" x14ac:dyDescent="0.25">
      <c r="A47" s="110">
        <v>8.3000000000000007</v>
      </c>
      <c r="B47" s="23" t="s">
        <v>313</v>
      </c>
      <c r="C47" s="110" t="s">
        <v>444</v>
      </c>
      <c r="D47" s="206">
        <f>'Schedule No. 1D'!E47</f>
        <v>12</v>
      </c>
      <c r="E47" s="80"/>
      <c r="F47" s="80"/>
      <c r="G47" s="80"/>
      <c r="H47" s="80"/>
      <c r="I47" s="80"/>
      <c r="J47" s="8"/>
    </row>
    <row r="48" spans="1:10" x14ac:dyDescent="0.25">
      <c r="A48" s="110">
        <v>8.4</v>
      </c>
      <c r="B48" s="23" t="s">
        <v>311</v>
      </c>
      <c r="C48" s="110" t="s">
        <v>444</v>
      </c>
      <c r="D48" s="206">
        <f>'Schedule No. 1D'!E48</f>
        <v>1</v>
      </c>
      <c r="E48" s="80"/>
      <c r="F48" s="80"/>
      <c r="G48" s="80"/>
      <c r="H48" s="80"/>
      <c r="I48" s="80"/>
      <c r="J48" s="8"/>
    </row>
    <row r="49" spans="1:10" ht="24" x14ac:dyDescent="0.25">
      <c r="A49" s="110">
        <v>8.5</v>
      </c>
      <c r="B49" s="23" t="s">
        <v>445</v>
      </c>
      <c r="C49" s="110" t="s">
        <v>74</v>
      </c>
      <c r="D49" s="206">
        <f>'Schedule No. 1D'!E49</f>
        <v>1</v>
      </c>
      <c r="E49" s="80"/>
      <c r="F49" s="80"/>
      <c r="G49" s="112"/>
      <c r="H49" s="112"/>
      <c r="I49" s="80"/>
      <c r="J49" s="8"/>
    </row>
    <row r="50" spans="1:10" ht="36" x14ac:dyDescent="0.25">
      <c r="A50" s="110">
        <v>8.6</v>
      </c>
      <c r="B50" s="23" t="s">
        <v>248</v>
      </c>
      <c r="C50" s="110" t="s">
        <v>74</v>
      </c>
      <c r="D50" s="206" t="str">
        <f>'Schedule No. 1D'!E50</f>
        <v>NIL</v>
      </c>
      <c r="E50" s="80"/>
      <c r="F50" s="80"/>
      <c r="G50" s="80"/>
      <c r="H50" s="80"/>
      <c r="I50" s="80"/>
      <c r="J50" s="8"/>
    </row>
    <row r="51" spans="1:10" x14ac:dyDescent="0.25">
      <c r="A51" s="111">
        <v>9</v>
      </c>
      <c r="B51" s="503" t="s">
        <v>57</v>
      </c>
      <c r="C51" s="503"/>
      <c r="D51" s="503"/>
      <c r="E51" s="503"/>
      <c r="F51" s="503"/>
      <c r="G51" s="80"/>
      <c r="H51" s="80"/>
      <c r="I51" s="80"/>
      <c r="J51" s="8">
        <f>SUM(D47:D50)</f>
        <v>14</v>
      </c>
    </row>
    <row r="52" spans="1:10" x14ac:dyDescent="0.25">
      <c r="A52" s="110">
        <v>9.1</v>
      </c>
      <c r="B52" s="23" t="s">
        <v>468</v>
      </c>
      <c r="C52" s="110" t="s">
        <v>58</v>
      </c>
      <c r="D52" s="206">
        <f>'Schedule No. 1D'!E52</f>
        <v>2</v>
      </c>
      <c r="E52" s="80"/>
      <c r="F52" s="80"/>
      <c r="G52" s="80"/>
      <c r="H52" s="80"/>
      <c r="I52" s="80"/>
      <c r="J52" s="8"/>
    </row>
    <row r="53" spans="1:10" ht="24" x14ac:dyDescent="0.25">
      <c r="A53" s="174">
        <v>9.1999999999999993</v>
      </c>
      <c r="B53" s="23" t="s">
        <v>447</v>
      </c>
      <c r="C53" s="110" t="s">
        <v>58</v>
      </c>
      <c r="D53" s="206">
        <f>'Schedule No. 1D'!E53</f>
        <v>1</v>
      </c>
      <c r="E53" s="80"/>
      <c r="F53" s="80"/>
      <c r="G53" s="80"/>
      <c r="H53" s="80"/>
      <c r="I53" s="80"/>
      <c r="J53" s="8"/>
    </row>
    <row r="54" spans="1:10" ht="36" x14ac:dyDescent="0.25">
      <c r="A54" s="464">
        <v>9.3000000000000007</v>
      </c>
      <c r="B54" s="24" t="s">
        <v>458</v>
      </c>
      <c r="C54" s="110" t="s">
        <v>44</v>
      </c>
      <c r="D54" s="206">
        <f>'Schedule No. 1D'!E54</f>
        <v>5</v>
      </c>
      <c r="E54" s="80"/>
      <c r="F54" s="80"/>
      <c r="G54" s="80"/>
      <c r="H54" s="80"/>
      <c r="I54" s="80"/>
      <c r="J54" s="8"/>
    </row>
    <row r="55" spans="1:10" ht="36" x14ac:dyDescent="0.25">
      <c r="A55" s="464"/>
      <c r="B55" s="24" t="s">
        <v>459</v>
      </c>
      <c r="C55" s="110" t="s">
        <v>44</v>
      </c>
      <c r="D55" s="206">
        <f>'Schedule No. 1D'!E55</f>
        <v>5</v>
      </c>
      <c r="E55" s="80"/>
      <c r="F55" s="80"/>
      <c r="G55" s="80"/>
      <c r="H55" s="80"/>
      <c r="I55" s="80"/>
      <c r="J55" s="44"/>
    </row>
    <row r="56" spans="1:10" ht="24" x14ac:dyDescent="0.25">
      <c r="A56" s="464">
        <v>9.4</v>
      </c>
      <c r="B56" s="102" t="s">
        <v>460</v>
      </c>
      <c r="C56" s="110" t="s">
        <v>44</v>
      </c>
      <c r="D56" s="206">
        <f>'Schedule No. 1D'!E56</f>
        <v>6</v>
      </c>
      <c r="E56" s="80"/>
      <c r="F56" s="80"/>
      <c r="G56" s="80"/>
      <c r="H56" s="80"/>
      <c r="I56" s="80"/>
      <c r="J56" s="8"/>
    </row>
    <row r="57" spans="1:10" ht="24" x14ac:dyDescent="0.25">
      <c r="A57" s="464"/>
      <c r="B57" s="102" t="s">
        <v>469</v>
      </c>
      <c r="C57" s="110" t="s">
        <v>44</v>
      </c>
      <c r="D57" s="206">
        <f>'Schedule No. 1D'!E57</f>
        <v>6</v>
      </c>
      <c r="E57" s="80"/>
      <c r="F57" s="80"/>
      <c r="G57" s="80"/>
      <c r="H57" s="80"/>
      <c r="I57" s="80"/>
      <c r="J57" s="8"/>
    </row>
    <row r="58" spans="1:10" x14ac:dyDescent="0.25">
      <c r="A58" s="110">
        <v>9.5</v>
      </c>
      <c r="B58" s="23" t="s">
        <v>448</v>
      </c>
      <c r="C58" s="110" t="s">
        <v>44</v>
      </c>
      <c r="D58" s="206">
        <f>'Schedule No. 1D'!E58</f>
        <v>2</v>
      </c>
      <c r="E58" s="80"/>
      <c r="F58" s="80"/>
      <c r="G58" s="188"/>
      <c r="H58" s="188"/>
      <c r="I58" s="80"/>
      <c r="J58" s="8"/>
    </row>
    <row r="59" spans="1:10" x14ac:dyDescent="0.25">
      <c r="A59" s="110">
        <v>9.6</v>
      </c>
      <c r="B59" s="23" t="s">
        <v>449</v>
      </c>
      <c r="C59" s="110" t="s">
        <v>44</v>
      </c>
      <c r="D59" s="206">
        <f>'Schedule No. 1D'!E59</f>
        <v>2</v>
      </c>
      <c r="E59" s="80"/>
      <c r="F59" s="80"/>
      <c r="G59" s="39"/>
      <c r="H59" s="39"/>
      <c r="I59" s="80"/>
      <c r="J59" s="8">
        <f>SUM(D55:D59)</f>
        <v>21</v>
      </c>
    </row>
    <row r="60" spans="1:10" ht="24.75" customHeight="1" x14ac:dyDescent="0.25">
      <c r="A60" s="110">
        <v>9.6999999999999993</v>
      </c>
      <c r="B60" s="23" t="s">
        <v>450</v>
      </c>
      <c r="C60" s="110" t="s">
        <v>44</v>
      </c>
      <c r="D60" s="206">
        <f>'Schedule No. 1D'!E60</f>
        <v>8</v>
      </c>
      <c r="E60" s="80"/>
      <c r="F60" s="80"/>
      <c r="G60" s="39"/>
      <c r="H60" s="39"/>
      <c r="I60" s="80"/>
      <c r="J60" s="41"/>
    </row>
    <row r="61" spans="1:10" ht="24" customHeight="1" x14ac:dyDescent="0.25">
      <c r="A61" s="110">
        <v>9.8000000000000007</v>
      </c>
      <c r="B61" s="23" t="s">
        <v>470</v>
      </c>
      <c r="C61" s="110" t="s">
        <v>90</v>
      </c>
      <c r="D61" s="206">
        <f>'Schedule No. 1D'!E61</f>
        <v>6</v>
      </c>
      <c r="E61" s="80"/>
      <c r="F61" s="80"/>
      <c r="G61" s="39"/>
      <c r="H61" s="39"/>
      <c r="I61" s="80"/>
      <c r="J61" s="8"/>
    </row>
    <row r="62" spans="1:10" ht="23.1" customHeight="1" x14ac:dyDescent="0.25">
      <c r="A62" s="110">
        <v>9.9</v>
      </c>
      <c r="B62" s="23" t="s">
        <v>54</v>
      </c>
      <c r="C62" s="110" t="s">
        <v>90</v>
      </c>
      <c r="D62" s="206">
        <f>'Schedule No. 1D'!E62</f>
        <v>3</v>
      </c>
      <c r="E62" s="80"/>
      <c r="F62" s="80"/>
      <c r="G62" s="39"/>
      <c r="H62" s="39"/>
      <c r="I62" s="80"/>
      <c r="J62" s="45"/>
    </row>
    <row r="63" spans="1:10" ht="23.1" customHeight="1" x14ac:dyDescent="0.25">
      <c r="A63" s="207" t="s">
        <v>734</v>
      </c>
      <c r="B63" s="23" t="s">
        <v>471</v>
      </c>
      <c r="C63" s="110" t="s">
        <v>451</v>
      </c>
      <c r="D63" s="206">
        <f>'Schedule No. 1D'!E63</f>
        <v>3</v>
      </c>
      <c r="E63" s="80"/>
      <c r="F63" s="80"/>
      <c r="G63" s="39"/>
      <c r="H63" s="39"/>
      <c r="I63" s="80"/>
      <c r="J63" s="45"/>
    </row>
    <row r="64" spans="1:10" ht="24" x14ac:dyDescent="0.25">
      <c r="A64" s="207" t="s">
        <v>735</v>
      </c>
      <c r="B64" s="23" t="s">
        <v>472</v>
      </c>
      <c r="C64" s="110" t="s">
        <v>451</v>
      </c>
      <c r="D64" s="206">
        <f>'Schedule No. 1D'!E64</f>
        <v>3</v>
      </c>
      <c r="E64" s="80"/>
      <c r="F64" s="80"/>
      <c r="G64" s="39"/>
      <c r="H64" s="39"/>
      <c r="I64" s="80"/>
      <c r="J64" s="8"/>
    </row>
    <row r="65" spans="1:10" ht="35.85" customHeight="1" x14ac:dyDescent="0.25">
      <c r="A65" s="207" t="s">
        <v>736</v>
      </c>
      <c r="B65" s="23" t="s">
        <v>312</v>
      </c>
      <c r="C65" s="110" t="s">
        <v>451</v>
      </c>
      <c r="D65" s="206">
        <f>'Schedule No. 1D'!E65</f>
        <v>2</v>
      </c>
      <c r="E65" s="80"/>
      <c r="F65" s="80"/>
      <c r="G65" s="188"/>
      <c r="H65" s="188"/>
      <c r="I65" s="80"/>
      <c r="J65" s="8"/>
    </row>
    <row r="66" spans="1:10" x14ac:dyDescent="0.25">
      <c r="A66" s="81">
        <v>9.1300000000000008</v>
      </c>
      <c r="B66" s="23" t="s">
        <v>452</v>
      </c>
      <c r="C66" s="110" t="s">
        <v>451</v>
      </c>
      <c r="D66" s="206">
        <f>'Schedule No. 1D'!E66</f>
        <v>4</v>
      </c>
      <c r="E66" s="80"/>
      <c r="F66" s="80"/>
      <c r="G66" s="39"/>
      <c r="H66" s="39"/>
      <c r="I66" s="80"/>
      <c r="J66" s="8"/>
    </row>
    <row r="67" spans="1:10" ht="18" customHeight="1" x14ac:dyDescent="0.25">
      <c r="A67" s="81">
        <v>9.14</v>
      </c>
      <c r="B67" s="23" t="s">
        <v>453</v>
      </c>
      <c r="C67" s="110" t="s">
        <v>451</v>
      </c>
      <c r="D67" s="206">
        <f>'Schedule No. 1D'!E67</f>
        <v>1</v>
      </c>
      <c r="E67" s="80"/>
      <c r="F67" s="80"/>
      <c r="G67" s="39"/>
      <c r="H67" s="39"/>
      <c r="I67" s="80"/>
      <c r="J67" s="45"/>
    </row>
    <row r="68" spans="1:10" ht="18" customHeight="1" x14ac:dyDescent="0.25">
      <c r="A68" s="111">
        <v>9.15</v>
      </c>
      <c r="B68" s="106" t="s">
        <v>264</v>
      </c>
      <c r="C68" s="110" t="s">
        <v>90</v>
      </c>
      <c r="D68" s="206">
        <f>'Schedule No. 1D'!E68</f>
        <v>1</v>
      </c>
      <c r="E68" s="80"/>
      <c r="F68" s="80"/>
      <c r="G68" s="39"/>
      <c r="H68" s="39"/>
      <c r="I68" s="80"/>
      <c r="J68" s="45"/>
    </row>
    <row r="69" spans="1:10" ht="36" x14ac:dyDescent="0.25">
      <c r="A69" s="111">
        <v>9.16</v>
      </c>
      <c r="B69" s="106" t="s">
        <v>265</v>
      </c>
      <c r="C69" s="110" t="s">
        <v>90</v>
      </c>
      <c r="D69" s="206">
        <f>'Schedule No. 1D'!E69</f>
        <v>1</v>
      </c>
      <c r="E69" s="80"/>
      <c r="F69" s="80"/>
      <c r="G69" s="39"/>
      <c r="H69" s="39"/>
      <c r="I69" s="80"/>
      <c r="J69" s="8"/>
    </row>
    <row r="70" spans="1:10" ht="15.75" customHeight="1" x14ac:dyDescent="0.25">
      <c r="A70" s="460" t="s">
        <v>193</v>
      </c>
      <c r="B70" s="460"/>
      <c r="C70" s="460"/>
      <c r="D70" s="460"/>
      <c r="E70" s="460"/>
      <c r="F70" s="356"/>
      <c r="G70" s="39"/>
      <c r="H70" s="39"/>
      <c r="I70" s="241"/>
      <c r="J70" s="8"/>
    </row>
    <row r="71" spans="1:10" ht="15.75" thickBot="1" x14ac:dyDescent="0.3">
      <c r="D71"/>
      <c r="G71" s="355"/>
      <c r="H71" s="355"/>
      <c r="J71" s="8"/>
    </row>
    <row r="72" spans="1:10" x14ac:dyDescent="0.25">
      <c r="E72" s="13"/>
      <c r="F72" s="345"/>
      <c r="G72" s="8"/>
      <c r="H72" s="8"/>
      <c r="J72" s="8"/>
    </row>
    <row r="73" spans="1:10" x14ac:dyDescent="0.25">
      <c r="E73" s="15" t="s">
        <v>179</v>
      </c>
      <c r="F73" s="346"/>
      <c r="G73" s="8"/>
      <c r="H73" s="8"/>
      <c r="J73" s="8"/>
    </row>
    <row r="74" spans="1:10" x14ac:dyDescent="0.25">
      <c r="E74" s="17"/>
      <c r="F74" s="347"/>
      <c r="G74" s="8"/>
      <c r="H74" s="8"/>
      <c r="J74" s="8"/>
    </row>
    <row r="75" spans="1:10" x14ac:dyDescent="0.25">
      <c r="E75" s="15" t="s">
        <v>180</v>
      </c>
      <c r="F75" s="346"/>
      <c r="G75" s="8"/>
      <c r="H75" s="8"/>
      <c r="J75" s="8"/>
    </row>
    <row r="76" spans="1:10" ht="18.600000000000001" customHeight="1" thickBot="1" x14ac:dyDescent="0.3">
      <c r="E76" s="19"/>
      <c r="F76" s="348"/>
      <c r="G76" s="8"/>
      <c r="H76" s="8"/>
      <c r="J76" s="8"/>
    </row>
    <row r="77" spans="1:10" ht="21" customHeight="1" x14ac:dyDescent="0.25">
      <c r="B77" s="447" t="s">
        <v>91</v>
      </c>
      <c r="C77" s="447"/>
      <c r="D77" s="447"/>
      <c r="E77" s="447"/>
      <c r="F77" s="50"/>
      <c r="G77" s="8"/>
      <c r="H77" s="8"/>
      <c r="J77" s="8"/>
    </row>
    <row r="78" spans="1:10" ht="22.35" customHeight="1" x14ac:dyDescent="0.25">
      <c r="B78" s="447" t="s">
        <v>92</v>
      </c>
      <c r="C78" s="447"/>
      <c r="D78" s="447"/>
      <c r="E78" s="447"/>
      <c r="F78" s="50"/>
      <c r="G78" s="8"/>
      <c r="H78" s="8"/>
      <c r="J78" s="8"/>
    </row>
    <row r="79" spans="1:10" ht="22.35" customHeight="1" x14ac:dyDescent="0.25">
      <c r="B79" s="448" t="s">
        <v>93</v>
      </c>
      <c r="C79" s="448"/>
      <c r="D79" s="448"/>
      <c r="E79" s="448"/>
      <c r="F79" s="51"/>
      <c r="G79" s="8"/>
      <c r="H79" s="8"/>
      <c r="J79" s="8"/>
    </row>
    <row r="80" spans="1:10" x14ac:dyDescent="0.25">
      <c r="B80" s="449"/>
      <c r="C80" s="449"/>
      <c r="D80" s="449"/>
      <c r="E80" s="52"/>
      <c r="F80" s="52"/>
      <c r="G80" s="8"/>
      <c r="H80" s="8"/>
      <c r="J80" s="8"/>
    </row>
    <row r="81" spans="1:10" x14ac:dyDescent="0.25">
      <c r="A81" s="53" t="s">
        <v>181</v>
      </c>
      <c r="B81" s="48"/>
      <c r="C81" s="54"/>
      <c r="D81" s="55"/>
      <c r="E81" s="48"/>
      <c r="F81" s="48"/>
      <c r="G81" s="8"/>
      <c r="H81" s="8"/>
      <c r="J81" s="8"/>
    </row>
    <row r="82" spans="1:10" x14ac:dyDescent="0.25">
      <c r="A82" s="56" t="s">
        <v>182</v>
      </c>
      <c r="B82" s="57" t="s">
        <v>183</v>
      </c>
      <c r="C82" s="450" t="s">
        <v>185</v>
      </c>
      <c r="D82" s="451"/>
      <c r="E82" s="451"/>
      <c r="F82" s="452"/>
      <c r="G82" s="45"/>
      <c r="H82" s="45"/>
      <c r="J82" s="8"/>
    </row>
    <row r="83" spans="1:10" x14ac:dyDescent="0.25">
      <c r="A83" s="58"/>
      <c r="B83" s="59"/>
      <c r="C83" s="60"/>
      <c r="D83" s="61"/>
      <c r="E83" s="62"/>
      <c r="F83" s="63"/>
      <c r="G83" s="8"/>
      <c r="H83" s="8"/>
      <c r="J83" s="8"/>
    </row>
    <row r="84" spans="1:10" x14ac:dyDescent="0.25">
      <c r="A84" s="64"/>
      <c r="B84" s="65"/>
      <c r="C84" s="66"/>
      <c r="D84" s="67"/>
      <c r="E84" s="68"/>
      <c r="F84" s="69"/>
      <c r="G84" s="8"/>
      <c r="H84" s="8"/>
      <c r="J84" s="45"/>
    </row>
    <row r="85" spans="1:10" x14ac:dyDescent="0.25">
      <c r="A85" s="64"/>
      <c r="B85" s="65"/>
      <c r="C85" s="66"/>
      <c r="D85" s="67"/>
      <c r="E85" s="68"/>
      <c r="F85" s="69"/>
      <c r="G85" s="8"/>
      <c r="H85" s="8"/>
      <c r="J85" s="45"/>
    </row>
    <row r="86" spans="1:10" x14ac:dyDescent="0.25">
      <c r="A86" s="70"/>
      <c r="B86" s="71"/>
      <c r="C86" s="72"/>
      <c r="D86" s="73"/>
      <c r="E86" s="74"/>
      <c r="F86" s="75"/>
      <c r="G86" s="8"/>
      <c r="H86" s="8"/>
      <c r="J86" s="8"/>
    </row>
    <row r="87" spans="1:10" x14ac:dyDescent="0.25">
      <c r="G87" s="8"/>
      <c r="H87" s="8"/>
      <c r="J87" s="8"/>
    </row>
    <row r="88" spans="1:10" ht="15" customHeight="1" x14ac:dyDescent="0.25">
      <c r="G88" s="8"/>
      <c r="H88" s="8"/>
      <c r="J88" s="45"/>
    </row>
    <row r="89" spans="1:10" x14ac:dyDescent="0.25">
      <c r="G89" s="45"/>
      <c r="H89" s="45"/>
    </row>
    <row r="90" spans="1:10" x14ac:dyDescent="0.25">
      <c r="G90" s="45"/>
      <c r="H90" s="45"/>
    </row>
    <row r="91" spans="1:10" x14ac:dyDescent="0.25">
      <c r="G91" s="8"/>
      <c r="H91" s="8"/>
    </row>
    <row r="92" spans="1:10" x14ac:dyDescent="0.25">
      <c r="G92" s="8"/>
      <c r="H92" s="8"/>
    </row>
    <row r="93" spans="1:10" x14ac:dyDescent="0.25">
      <c r="G93" s="8"/>
      <c r="H93" s="8"/>
    </row>
    <row r="94" spans="1:10" x14ac:dyDescent="0.25">
      <c r="G94" s="8"/>
      <c r="H94" s="8"/>
    </row>
    <row r="95" spans="1:10" x14ac:dyDescent="0.25">
      <c r="G95" s="8"/>
      <c r="H95" s="8"/>
    </row>
    <row r="96" spans="1:10" x14ac:dyDescent="0.25">
      <c r="G96" s="215"/>
      <c r="H96" s="215"/>
    </row>
    <row r="97" spans="7:8" x14ac:dyDescent="0.25">
      <c r="G97" s="215"/>
      <c r="H97" s="215"/>
    </row>
    <row r="98" spans="7:8" x14ac:dyDescent="0.25">
      <c r="G98" s="215"/>
      <c r="H98" s="215"/>
    </row>
    <row r="99" spans="7:8" x14ac:dyDescent="0.25">
      <c r="G99" s="214"/>
      <c r="H99" s="214"/>
    </row>
    <row r="100" spans="7:8" x14ac:dyDescent="0.25">
      <c r="G100" s="80"/>
      <c r="H100" s="80"/>
    </row>
    <row r="101" spans="7:8" x14ac:dyDescent="0.25">
      <c r="G101" s="80"/>
      <c r="H101" s="80"/>
    </row>
    <row r="102" spans="7:8" x14ac:dyDescent="0.25">
      <c r="G102" s="112"/>
      <c r="H102" s="112"/>
    </row>
    <row r="103" spans="7:8" x14ac:dyDescent="0.25">
      <c r="G103" s="112"/>
      <c r="H103" s="112"/>
    </row>
    <row r="104" spans="7:8" x14ac:dyDescent="0.25">
      <c r="G104" s="80"/>
      <c r="H104" s="80"/>
    </row>
    <row r="105" spans="7:8" x14ac:dyDescent="0.25">
      <c r="G105" s="80"/>
      <c r="H105" s="80"/>
    </row>
    <row r="106" spans="7:8" x14ac:dyDescent="0.25">
      <c r="G106" s="80"/>
      <c r="H106" s="80"/>
    </row>
    <row r="107" spans="7:8" x14ac:dyDescent="0.25">
      <c r="G107" s="80"/>
      <c r="H107" s="80"/>
    </row>
    <row r="108" spans="7:8" x14ac:dyDescent="0.25">
      <c r="G108" s="80"/>
      <c r="H108" s="80"/>
    </row>
    <row r="109" spans="7:8" x14ac:dyDescent="0.25">
      <c r="G109" s="166"/>
      <c r="H109" s="166"/>
    </row>
    <row r="110" spans="7:8" x14ac:dyDescent="0.25">
      <c r="G110" s="166"/>
      <c r="H110" s="166"/>
    </row>
    <row r="111" spans="7:8" x14ac:dyDescent="0.25">
      <c r="G111" s="80"/>
      <c r="H111" s="80"/>
    </row>
    <row r="112" spans="7:8" x14ac:dyDescent="0.25">
      <c r="G112" s="80"/>
      <c r="H112" s="80"/>
    </row>
    <row r="113" spans="7:8" x14ac:dyDescent="0.25">
      <c r="G113" s="80"/>
      <c r="H113" s="80"/>
    </row>
    <row r="114" spans="7:8" x14ac:dyDescent="0.25">
      <c r="G114" s="80"/>
      <c r="H114" s="80"/>
    </row>
    <row r="115" spans="7:8" x14ac:dyDescent="0.25">
      <c r="G115" s="80"/>
      <c r="H115" s="80"/>
    </row>
    <row r="116" spans="7:8" x14ac:dyDescent="0.25">
      <c r="G116" s="80"/>
      <c r="H116" s="80"/>
    </row>
    <row r="117" spans="7:8" x14ac:dyDescent="0.25">
      <c r="G117" s="80"/>
      <c r="H117" s="80"/>
    </row>
    <row r="118" spans="7:8" x14ac:dyDescent="0.25">
      <c r="G118" s="80"/>
      <c r="H118" s="80"/>
    </row>
    <row r="119" spans="7:8" x14ac:dyDescent="0.25">
      <c r="G119" s="80"/>
      <c r="H119" s="80"/>
    </row>
    <row r="120" spans="7:8" x14ac:dyDescent="0.25">
      <c r="G120" s="80"/>
      <c r="H120" s="80"/>
    </row>
    <row r="121" spans="7:8" x14ac:dyDescent="0.25">
      <c r="G121" s="80"/>
      <c r="H121" s="80"/>
    </row>
    <row r="122" spans="7:8" x14ac:dyDescent="0.25">
      <c r="G122" s="80"/>
      <c r="H122" s="80"/>
    </row>
    <row r="123" spans="7:8" x14ac:dyDescent="0.25">
      <c r="G123" s="80"/>
      <c r="H123" s="80"/>
    </row>
    <row r="124" spans="7:8" x14ac:dyDescent="0.25">
      <c r="G124" s="80"/>
      <c r="H124" s="80"/>
    </row>
    <row r="125" spans="7:8" x14ac:dyDescent="0.25">
      <c r="G125" s="80"/>
      <c r="H125" s="80"/>
    </row>
    <row r="126" spans="7:8" x14ac:dyDescent="0.25">
      <c r="G126" s="80"/>
      <c r="H126" s="80"/>
    </row>
    <row r="127" spans="7:8" x14ac:dyDescent="0.25">
      <c r="G127" s="80"/>
      <c r="H127" s="80"/>
    </row>
    <row r="128" spans="7:8" x14ac:dyDescent="0.25">
      <c r="G128" s="80"/>
      <c r="H128" s="80"/>
    </row>
    <row r="129" spans="7:8" x14ac:dyDescent="0.25">
      <c r="G129" s="80"/>
      <c r="H129" s="80"/>
    </row>
    <row r="130" spans="7:8" x14ac:dyDescent="0.25">
      <c r="G130" s="80"/>
      <c r="H130" s="80"/>
    </row>
    <row r="131" spans="7:8" x14ac:dyDescent="0.25">
      <c r="G131" s="80"/>
      <c r="H131" s="80"/>
    </row>
    <row r="132" spans="7:8" x14ac:dyDescent="0.25">
      <c r="G132" s="112"/>
      <c r="H132" s="112"/>
    </row>
    <row r="133" spans="7:8" x14ac:dyDescent="0.25">
      <c r="G133" s="112"/>
      <c r="H133" s="112"/>
    </row>
    <row r="134" spans="7:8" x14ac:dyDescent="0.25">
      <c r="G134" s="80"/>
      <c r="H134" s="80"/>
    </row>
    <row r="135" spans="7:8" x14ac:dyDescent="0.25">
      <c r="G135" s="80"/>
      <c r="H135" s="80"/>
    </row>
    <row r="136" spans="7:8" x14ac:dyDescent="0.25">
      <c r="G136" s="80"/>
      <c r="H136" s="80"/>
    </row>
    <row r="137" spans="7:8" x14ac:dyDescent="0.25">
      <c r="G137" s="80"/>
      <c r="H137" s="80"/>
    </row>
    <row r="138" spans="7:8" x14ac:dyDescent="0.25">
      <c r="G138" s="80"/>
      <c r="H138" s="80"/>
    </row>
    <row r="139" spans="7:8" x14ac:dyDescent="0.25">
      <c r="G139" s="112"/>
      <c r="H139" s="112"/>
    </row>
    <row r="140" spans="7:8" x14ac:dyDescent="0.25">
      <c r="G140" s="112"/>
      <c r="H140" s="112"/>
    </row>
    <row r="141" spans="7:8" x14ac:dyDescent="0.25">
      <c r="G141" s="80"/>
      <c r="H141" s="80"/>
    </row>
    <row r="142" spans="7:8" x14ac:dyDescent="0.25">
      <c r="G142" s="80"/>
      <c r="H142" s="80"/>
    </row>
    <row r="143" spans="7:8" x14ac:dyDescent="0.25">
      <c r="G143" s="80"/>
      <c r="H143" s="80"/>
    </row>
    <row r="144" spans="7:8" x14ac:dyDescent="0.25">
      <c r="G144" s="80"/>
      <c r="H144" s="80"/>
    </row>
    <row r="145" spans="7:8" x14ac:dyDescent="0.25">
      <c r="G145" s="80"/>
      <c r="H145" s="80"/>
    </row>
    <row r="146" spans="7:8" x14ac:dyDescent="0.25">
      <c r="G146" s="80"/>
      <c r="H146" s="80"/>
    </row>
    <row r="147" spans="7:8" x14ac:dyDescent="0.25">
      <c r="G147" s="80"/>
      <c r="H147" s="80"/>
    </row>
    <row r="148" spans="7:8" x14ac:dyDescent="0.25">
      <c r="G148" s="80"/>
      <c r="H148" s="80"/>
    </row>
    <row r="149" spans="7:8" x14ac:dyDescent="0.25">
      <c r="G149" s="80"/>
      <c r="H149" s="80"/>
    </row>
    <row r="150" spans="7:8" x14ac:dyDescent="0.25">
      <c r="G150" s="80"/>
      <c r="H150" s="80"/>
    </row>
    <row r="151" spans="7:8" x14ac:dyDescent="0.25">
      <c r="G151" s="80"/>
      <c r="H151" s="80"/>
    </row>
    <row r="152" spans="7:8" x14ac:dyDescent="0.25">
      <c r="G152" s="80"/>
      <c r="H152" s="80"/>
    </row>
    <row r="153" spans="7:8" x14ac:dyDescent="0.25">
      <c r="G153" s="80"/>
      <c r="H153" s="80"/>
    </row>
    <row r="154" spans="7:8" x14ac:dyDescent="0.25">
      <c r="G154" s="80"/>
      <c r="H154" s="80"/>
    </row>
    <row r="155" spans="7:8" x14ac:dyDescent="0.25">
      <c r="G155" s="80"/>
      <c r="H155" s="80"/>
    </row>
    <row r="156" spans="7:8" x14ac:dyDescent="0.25">
      <c r="G156" s="80"/>
      <c r="H156" s="80"/>
    </row>
    <row r="157" spans="7:8" x14ac:dyDescent="0.25">
      <c r="G157" s="80"/>
      <c r="H157" s="80"/>
    </row>
    <row r="158" spans="7:8" x14ac:dyDescent="0.25">
      <c r="G158" s="80"/>
      <c r="H158" s="80"/>
    </row>
    <row r="159" spans="7:8" x14ac:dyDescent="0.25">
      <c r="G159" s="112"/>
      <c r="H159" s="112"/>
    </row>
    <row r="160" spans="7:8" x14ac:dyDescent="0.25">
      <c r="G160" s="106"/>
      <c r="H160" s="106"/>
    </row>
    <row r="161" spans="7:8" x14ac:dyDescent="0.25">
      <c r="G161" s="80"/>
      <c r="H161" s="80"/>
    </row>
    <row r="162" spans="7:8" x14ac:dyDescent="0.25">
      <c r="G162" s="213"/>
      <c r="H162" s="213"/>
    </row>
    <row r="163" spans="7:8" x14ac:dyDescent="0.25">
      <c r="G163" s="215"/>
      <c r="H163" s="215"/>
    </row>
    <row r="164" spans="7:8" x14ac:dyDescent="0.25">
      <c r="G164" s="215"/>
      <c r="H164" s="215"/>
    </row>
    <row r="165" spans="7:8" x14ac:dyDescent="0.25">
      <c r="G165" s="215"/>
      <c r="H165" s="215"/>
    </row>
    <row r="166" spans="7:8" x14ac:dyDescent="0.25">
      <c r="G166" s="215"/>
      <c r="H166" s="215"/>
    </row>
    <row r="167" spans="7:8" x14ac:dyDescent="0.25">
      <c r="G167" s="215"/>
      <c r="H167" s="215"/>
    </row>
    <row r="168" spans="7:8" x14ac:dyDescent="0.25">
      <c r="G168" s="215"/>
      <c r="H168" s="215"/>
    </row>
    <row r="169" spans="7:8" x14ac:dyDescent="0.25">
      <c r="G169" s="215"/>
      <c r="H169" s="215"/>
    </row>
    <row r="170" spans="7:8" x14ac:dyDescent="0.25">
      <c r="G170" s="215"/>
      <c r="H170" s="215"/>
    </row>
    <row r="171" spans="7:8" x14ac:dyDescent="0.25">
      <c r="G171" s="215"/>
      <c r="H171" s="215"/>
    </row>
    <row r="172" spans="7:8" x14ac:dyDescent="0.25">
      <c r="G172" s="215"/>
      <c r="H172" s="215"/>
    </row>
    <row r="173" spans="7:8" x14ac:dyDescent="0.25">
      <c r="G173" s="215"/>
      <c r="H173" s="215"/>
    </row>
    <row r="174" spans="7:8" x14ac:dyDescent="0.25">
      <c r="G174" s="215"/>
      <c r="H174" s="215"/>
    </row>
    <row r="175" spans="7:8" x14ac:dyDescent="0.25">
      <c r="G175" s="215"/>
      <c r="H175" s="215"/>
    </row>
    <row r="176" spans="7:8" x14ac:dyDescent="0.25">
      <c r="G176" s="215"/>
      <c r="H176" s="215"/>
    </row>
    <row r="177" spans="7:8" x14ac:dyDescent="0.25">
      <c r="G177" s="215"/>
      <c r="H177" s="215"/>
    </row>
    <row r="178" spans="7:8" x14ac:dyDescent="0.25">
      <c r="G178" s="215"/>
      <c r="H178" s="215"/>
    </row>
    <row r="179" spans="7:8" x14ac:dyDescent="0.25">
      <c r="G179" s="215"/>
      <c r="H179" s="215"/>
    </row>
    <row r="180" spans="7:8" x14ac:dyDescent="0.25">
      <c r="G180" s="215"/>
      <c r="H180" s="215"/>
    </row>
    <row r="181" spans="7:8" x14ac:dyDescent="0.25">
      <c r="G181" s="215"/>
      <c r="H181" s="215"/>
    </row>
    <row r="182" spans="7:8" x14ac:dyDescent="0.25">
      <c r="G182" s="215"/>
      <c r="H182" s="215"/>
    </row>
    <row r="183" spans="7:8" x14ac:dyDescent="0.25">
      <c r="G183" s="215"/>
      <c r="H183" s="215"/>
    </row>
    <row r="184" spans="7:8" x14ac:dyDescent="0.25">
      <c r="G184" s="215"/>
      <c r="H184" s="215"/>
    </row>
    <row r="185" spans="7:8" x14ac:dyDescent="0.25">
      <c r="G185" s="215"/>
      <c r="H185" s="215"/>
    </row>
    <row r="186" spans="7:8" x14ac:dyDescent="0.25">
      <c r="G186" s="179"/>
      <c r="H186" s="179"/>
    </row>
    <row r="189" spans="7:8" x14ac:dyDescent="0.25">
      <c r="G189" s="34"/>
      <c r="H189" s="34"/>
    </row>
    <row r="190" spans="7:8" x14ac:dyDescent="0.25">
      <c r="G190" s="48"/>
      <c r="H190" s="48"/>
    </row>
    <row r="191" spans="7:8" x14ac:dyDescent="0.25">
      <c r="G191" s="34"/>
      <c r="H191" s="34"/>
    </row>
    <row r="192" spans="7:8" x14ac:dyDescent="0.25">
      <c r="G192" s="34"/>
      <c r="H192" s="34"/>
    </row>
    <row r="193" spans="7:8" x14ac:dyDescent="0.25">
      <c r="G193" s="50"/>
      <c r="H193" s="50"/>
    </row>
    <row r="194" spans="7:8" x14ac:dyDescent="0.25">
      <c r="G194" s="50"/>
      <c r="H194" s="50"/>
    </row>
    <row r="195" spans="7:8" x14ac:dyDescent="0.25">
      <c r="G195" s="51"/>
      <c r="H195" s="51"/>
    </row>
    <row r="196" spans="7:8" x14ac:dyDescent="0.25">
      <c r="G196" s="52"/>
      <c r="H196" s="52"/>
    </row>
    <row r="197" spans="7:8" x14ac:dyDescent="0.25">
      <c r="G197" s="48"/>
      <c r="H197" s="48"/>
    </row>
    <row r="198" spans="7:8" x14ac:dyDescent="0.25">
      <c r="G198" s="55"/>
      <c r="H198" s="55"/>
    </row>
    <row r="199" spans="7:8" x14ac:dyDescent="0.25">
      <c r="G199" s="48"/>
      <c r="H199" s="48"/>
    </row>
    <row r="200" spans="7:8" x14ac:dyDescent="0.25">
      <c r="G200" s="48"/>
      <c r="H200" s="48"/>
    </row>
    <row r="201" spans="7:8" x14ac:dyDescent="0.25">
      <c r="G201" s="48"/>
      <c r="H201" s="48"/>
    </row>
    <row r="202" spans="7:8" x14ac:dyDescent="0.25">
      <c r="G202" s="48"/>
      <c r="H202" s="48"/>
    </row>
  </sheetData>
  <mergeCells count="30">
    <mergeCell ref="B79:E79"/>
    <mergeCell ref="B80:D80"/>
    <mergeCell ref="C82:F82"/>
    <mergeCell ref="B51:F51"/>
    <mergeCell ref="A54:A55"/>
    <mergeCell ref="A56:A57"/>
    <mergeCell ref="A70:E70"/>
    <mergeCell ref="B77:E77"/>
    <mergeCell ref="B78:E78"/>
    <mergeCell ref="B44:F44"/>
    <mergeCell ref="A7:I7"/>
    <mergeCell ref="A8:I8"/>
    <mergeCell ref="B9:I9"/>
    <mergeCell ref="B13:I13"/>
    <mergeCell ref="A28:A29"/>
    <mergeCell ref="A30:A31"/>
    <mergeCell ref="A32:A33"/>
    <mergeCell ref="A34:A35"/>
    <mergeCell ref="A36:A37"/>
    <mergeCell ref="B38:F38"/>
    <mergeCell ref="B41:F41"/>
    <mergeCell ref="A1:I1"/>
    <mergeCell ref="A2:I2"/>
    <mergeCell ref="A3:A5"/>
    <mergeCell ref="B3:B5"/>
    <mergeCell ref="C3:C5"/>
    <mergeCell ref="D3:D5"/>
    <mergeCell ref="E3:F4"/>
    <mergeCell ref="I3:I4"/>
    <mergeCell ref="G3:H4"/>
  </mergeCells>
  <printOptions horizontalCentered="1"/>
  <pageMargins left="0.25" right="0.25" top="0.75" bottom="0.75" header="0.3" footer="0.3"/>
  <pageSetup paperSize="9" scale="80" fitToHeight="0" orientation="landscape" r:id="rId1"/>
  <headerFooter>
    <oddFooter>&amp;C&amp;"Calibri,Regular"&amp;K0000002D-&amp;P</oddFooter>
  </headerFooter>
  <rowBreaks count="3" manualBreakCount="3">
    <brk id="26" max="8" man="1"/>
    <brk id="43" max="8" man="1"/>
    <brk id="6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view="pageBreakPreview" topLeftCell="A4" zoomScaleNormal="100" zoomScaleSheetLayoutView="100" workbookViewId="0">
      <selection activeCell="A8" sqref="A8:H8"/>
    </sheetView>
  </sheetViews>
  <sheetFormatPr defaultColWidth="8.7109375" defaultRowHeight="15" x14ac:dyDescent="0.25"/>
  <cols>
    <col min="2" max="2" width="85.42578125" customWidth="1"/>
    <col min="3" max="3" width="11" customWidth="1"/>
    <col min="5" max="5" width="14" customWidth="1"/>
    <col min="6" max="6" width="14.42578125" customWidth="1"/>
    <col min="7" max="7" width="12.7109375" customWidth="1"/>
    <col min="8" max="8" width="14.42578125" customWidth="1"/>
  </cols>
  <sheetData>
    <row r="1" spans="1:8" ht="14.85" customHeight="1" x14ac:dyDescent="0.25">
      <c r="A1" s="539" t="s">
        <v>888</v>
      </c>
      <c r="B1" s="540"/>
      <c r="C1" s="540"/>
      <c r="D1" s="540"/>
      <c r="E1" s="540"/>
      <c r="F1" s="540"/>
      <c r="G1" s="540"/>
      <c r="H1" s="541"/>
    </row>
    <row r="2" spans="1:8" ht="45.75" customHeight="1" thickBot="1" x14ac:dyDescent="0.3">
      <c r="A2" s="542"/>
      <c r="B2" s="543"/>
      <c r="C2" s="543"/>
      <c r="D2" s="543"/>
      <c r="E2" s="543"/>
      <c r="F2" s="543"/>
      <c r="G2" s="543"/>
      <c r="H2" s="544"/>
    </row>
    <row r="3" spans="1:8" ht="23.1" customHeight="1" x14ac:dyDescent="0.25">
      <c r="A3" s="545"/>
      <c r="B3" s="546"/>
      <c r="C3" s="546"/>
      <c r="D3" s="546"/>
      <c r="E3" s="546"/>
      <c r="F3" s="546"/>
      <c r="G3" s="546"/>
      <c r="H3" s="547"/>
    </row>
    <row r="4" spans="1:8" x14ac:dyDescent="0.25">
      <c r="A4" s="460" t="s">
        <v>0</v>
      </c>
      <c r="B4" s="460" t="s">
        <v>1</v>
      </c>
      <c r="C4" s="460" t="s">
        <v>2</v>
      </c>
      <c r="D4" s="460" t="s">
        <v>3</v>
      </c>
      <c r="E4" s="548" t="s">
        <v>546</v>
      </c>
      <c r="F4" s="548"/>
      <c r="G4" s="548" t="s">
        <v>547</v>
      </c>
      <c r="H4" s="548"/>
    </row>
    <row r="5" spans="1:8" ht="12" customHeight="1" x14ac:dyDescent="0.25">
      <c r="A5" s="460"/>
      <c r="B5" s="460"/>
      <c r="C5" s="460"/>
      <c r="D5" s="460"/>
      <c r="E5" s="548"/>
      <c r="F5" s="548"/>
      <c r="G5" s="548"/>
      <c r="H5" s="548"/>
    </row>
    <row r="6" spans="1:8" ht="37.35" customHeight="1" x14ac:dyDescent="0.25">
      <c r="A6" s="460"/>
      <c r="B6" s="460"/>
      <c r="C6" s="460"/>
      <c r="D6" s="460"/>
      <c r="E6" s="236" t="s">
        <v>340</v>
      </c>
      <c r="F6" s="236" t="s">
        <v>341</v>
      </c>
      <c r="G6" s="236" t="s">
        <v>59</v>
      </c>
      <c r="H6" s="236" t="s">
        <v>341</v>
      </c>
    </row>
    <row r="7" spans="1:8" x14ac:dyDescent="0.25">
      <c r="A7" s="236">
        <v>1</v>
      </c>
      <c r="B7" s="236">
        <v>2</v>
      </c>
      <c r="C7" s="236">
        <v>3</v>
      </c>
      <c r="D7" s="236">
        <v>4</v>
      </c>
      <c r="E7" s="236">
        <v>5</v>
      </c>
      <c r="F7" s="236">
        <v>6</v>
      </c>
      <c r="G7" s="236" t="s">
        <v>60</v>
      </c>
      <c r="H7" s="236" t="s">
        <v>61</v>
      </c>
    </row>
    <row r="8" spans="1:8" x14ac:dyDescent="0.25">
      <c r="A8" s="551" t="s">
        <v>781</v>
      </c>
      <c r="B8" s="551"/>
      <c r="C8" s="551"/>
      <c r="D8" s="551"/>
      <c r="E8" s="551"/>
      <c r="F8" s="551"/>
      <c r="G8" s="551"/>
      <c r="H8" s="551"/>
    </row>
    <row r="9" spans="1:8" ht="20.45" customHeight="1" x14ac:dyDescent="0.25">
      <c r="A9" s="236">
        <v>1</v>
      </c>
      <c r="B9" s="503" t="s">
        <v>62</v>
      </c>
      <c r="C9" s="503"/>
      <c r="D9" s="503"/>
      <c r="E9" s="503"/>
      <c r="F9" s="503"/>
      <c r="G9" s="503"/>
      <c r="H9" s="503"/>
    </row>
    <row r="10" spans="1:8" ht="24" customHeight="1" x14ac:dyDescent="0.25">
      <c r="A10" s="464">
        <v>1.1000000000000001</v>
      </c>
      <c r="B10" s="552" t="s">
        <v>63</v>
      </c>
      <c r="C10" s="464" t="s">
        <v>64</v>
      </c>
      <c r="D10" s="464">
        <v>1</v>
      </c>
      <c r="E10" s="553"/>
      <c r="F10" s="553"/>
      <c r="G10" s="553"/>
      <c r="H10" s="553"/>
    </row>
    <row r="11" spans="1:8" x14ac:dyDescent="0.25">
      <c r="A11" s="464"/>
      <c r="B11" s="552"/>
      <c r="C11" s="464"/>
      <c r="D11" s="464"/>
      <c r="E11" s="553"/>
      <c r="F11" s="553"/>
      <c r="G11" s="553"/>
      <c r="H11" s="553"/>
    </row>
    <row r="12" spans="1:8" ht="18.600000000000001" customHeight="1" x14ac:dyDescent="0.25">
      <c r="A12" s="236">
        <v>2</v>
      </c>
      <c r="B12" s="238" t="s">
        <v>488</v>
      </c>
      <c r="C12" s="112"/>
      <c r="D12" s="236"/>
      <c r="E12" s="112"/>
      <c r="F12" s="112"/>
      <c r="G12" s="112"/>
      <c r="H12" s="112"/>
    </row>
    <row r="13" spans="1:8" ht="24" x14ac:dyDescent="0.25">
      <c r="A13" s="236">
        <v>2.1</v>
      </c>
      <c r="B13" s="167" t="s">
        <v>101</v>
      </c>
      <c r="C13" s="237"/>
      <c r="D13" s="237"/>
      <c r="E13" s="241"/>
      <c r="F13" s="241"/>
      <c r="G13" s="241"/>
      <c r="H13" s="241"/>
    </row>
    <row r="14" spans="1:8" x14ac:dyDescent="0.25">
      <c r="A14" s="237" t="s">
        <v>65</v>
      </c>
      <c r="B14" s="224" t="s">
        <v>536</v>
      </c>
      <c r="C14" s="237" t="s">
        <v>266</v>
      </c>
      <c r="D14" s="237">
        <v>1</v>
      </c>
      <c r="E14" s="241"/>
      <c r="F14" s="241"/>
      <c r="G14" s="241"/>
      <c r="H14" s="241"/>
    </row>
    <row r="15" spans="1:8" x14ac:dyDescent="0.25">
      <c r="A15" s="110" t="s">
        <v>66</v>
      </c>
      <c r="B15" s="156" t="s">
        <v>272</v>
      </c>
      <c r="C15" s="169" t="s">
        <v>266</v>
      </c>
      <c r="D15" s="169">
        <v>1</v>
      </c>
      <c r="E15" s="80"/>
      <c r="F15" s="80"/>
      <c r="G15" s="80"/>
      <c r="H15" s="80"/>
    </row>
    <row r="16" spans="1:8" x14ac:dyDescent="0.2">
      <c r="A16" s="110" t="s">
        <v>67</v>
      </c>
      <c r="B16" s="156" t="s">
        <v>273</v>
      </c>
      <c r="C16" s="169" t="s">
        <v>266</v>
      </c>
      <c r="D16" s="169">
        <v>1</v>
      </c>
      <c r="E16" s="80"/>
      <c r="F16" s="80"/>
      <c r="G16" s="80"/>
      <c r="H16" s="80"/>
    </row>
    <row r="17" spans="1:8" x14ac:dyDescent="0.2">
      <c r="A17" s="110" t="s">
        <v>197</v>
      </c>
      <c r="B17" s="156" t="s">
        <v>274</v>
      </c>
      <c r="C17" s="169" t="s">
        <v>266</v>
      </c>
      <c r="D17" s="169">
        <v>1</v>
      </c>
      <c r="E17" s="80"/>
      <c r="F17" s="80"/>
      <c r="G17" s="80"/>
      <c r="H17" s="80"/>
    </row>
    <row r="18" spans="1:8" x14ac:dyDescent="0.2">
      <c r="A18" s="110" t="s">
        <v>198</v>
      </c>
      <c r="B18" s="156" t="s">
        <v>275</v>
      </c>
      <c r="C18" s="169" t="s">
        <v>266</v>
      </c>
      <c r="D18" s="169">
        <v>1</v>
      </c>
      <c r="E18" s="80"/>
      <c r="F18" s="80"/>
      <c r="G18" s="80"/>
      <c r="H18" s="80"/>
    </row>
    <row r="19" spans="1:8" x14ac:dyDescent="0.2">
      <c r="A19" s="110" t="s">
        <v>527</v>
      </c>
      <c r="B19" s="156" t="s">
        <v>276</v>
      </c>
      <c r="C19" s="169" t="s">
        <v>266</v>
      </c>
      <c r="D19" s="169">
        <v>1</v>
      </c>
      <c r="E19" s="80"/>
      <c r="F19" s="80"/>
      <c r="G19" s="80"/>
      <c r="H19" s="80"/>
    </row>
    <row r="20" spans="1:8" x14ac:dyDescent="0.2">
      <c r="A20" s="110" t="s">
        <v>528</v>
      </c>
      <c r="B20" s="156" t="s">
        <v>565</v>
      </c>
      <c r="C20" s="169" t="s">
        <v>266</v>
      </c>
      <c r="D20" s="169">
        <v>1</v>
      </c>
      <c r="E20" s="80"/>
      <c r="F20" s="80"/>
      <c r="G20" s="80"/>
      <c r="H20" s="80"/>
    </row>
    <row r="21" spans="1:8" x14ac:dyDescent="0.25">
      <c r="A21" s="110" t="s">
        <v>529</v>
      </c>
      <c r="B21" s="156" t="s">
        <v>566</v>
      </c>
      <c r="C21" s="169" t="s">
        <v>266</v>
      </c>
      <c r="D21" s="169">
        <v>1</v>
      </c>
      <c r="E21" s="80"/>
      <c r="F21" s="80"/>
      <c r="G21" s="80"/>
      <c r="H21" s="80"/>
    </row>
    <row r="22" spans="1:8" x14ac:dyDescent="0.25">
      <c r="A22" s="110" t="s">
        <v>530</v>
      </c>
      <c r="B22" s="156" t="s">
        <v>677</v>
      </c>
      <c r="C22" s="169" t="s">
        <v>266</v>
      </c>
      <c r="D22" s="169">
        <v>1</v>
      </c>
      <c r="E22" s="80"/>
      <c r="F22" s="80"/>
      <c r="G22" s="80"/>
      <c r="H22" s="80"/>
    </row>
    <row r="23" spans="1:8" x14ac:dyDescent="0.25">
      <c r="A23" s="110" t="s">
        <v>531</v>
      </c>
      <c r="B23" s="156" t="s">
        <v>678</v>
      </c>
      <c r="C23" s="169" t="s">
        <v>266</v>
      </c>
      <c r="D23" s="169">
        <v>1</v>
      </c>
      <c r="E23" s="80"/>
      <c r="F23" s="80"/>
      <c r="G23" s="80"/>
      <c r="H23" s="80"/>
    </row>
    <row r="24" spans="1:8" x14ac:dyDescent="0.25">
      <c r="A24" s="110" t="s">
        <v>567</v>
      </c>
      <c r="B24" s="156" t="s">
        <v>679</v>
      </c>
      <c r="C24" s="169" t="s">
        <v>266</v>
      </c>
      <c r="D24" s="169">
        <v>1</v>
      </c>
      <c r="E24" s="80"/>
      <c r="F24" s="80"/>
      <c r="G24" s="80"/>
      <c r="H24" s="80"/>
    </row>
    <row r="25" spans="1:8" x14ac:dyDescent="0.25">
      <c r="A25" s="110" t="s">
        <v>532</v>
      </c>
      <c r="B25" s="156" t="s">
        <v>680</v>
      </c>
      <c r="C25" s="169" t="s">
        <v>266</v>
      </c>
      <c r="D25" s="169">
        <v>1</v>
      </c>
      <c r="E25" s="80"/>
      <c r="F25" s="80"/>
      <c r="G25" s="80"/>
      <c r="H25" s="80"/>
    </row>
    <row r="26" spans="1:8" x14ac:dyDescent="0.25">
      <c r="A26" s="110" t="s">
        <v>533</v>
      </c>
      <c r="B26" s="156" t="s">
        <v>681</v>
      </c>
      <c r="C26" s="169" t="s">
        <v>266</v>
      </c>
      <c r="D26" s="169">
        <v>1</v>
      </c>
      <c r="E26" s="80"/>
      <c r="F26" s="80"/>
      <c r="G26" s="80"/>
      <c r="H26" s="80"/>
    </row>
    <row r="27" spans="1:8" x14ac:dyDescent="0.25">
      <c r="A27" s="110" t="s">
        <v>534</v>
      </c>
      <c r="B27" s="156" t="s">
        <v>476</v>
      </c>
      <c r="C27" s="169" t="s">
        <v>266</v>
      </c>
      <c r="D27" s="169">
        <v>1</v>
      </c>
      <c r="E27" s="80"/>
      <c r="F27" s="80"/>
      <c r="G27" s="80"/>
      <c r="H27" s="80"/>
    </row>
    <row r="28" spans="1:8" x14ac:dyDescent="0.25">
      <c r="A28" s="110" t="s">
        <v>535</v>
      </c>
      <c r="B28" s="156" t="s">
        <v>477</v>
      </c>
      <c r="C28" s="169" t="s">
        <v>266</v>
      </c>
      <c r="D28" s="169">
        <v>1</v>
      </c>
      <c r="E28" s="80"/>
      <c r="F28" s="80"/>
      <c r="G28" s="80"/>
      <c r="H28" s="80"/>
    </row>
    <row r="29" spans="1:8" x14ac:dyDescent="0.25">
      <c r="A29" s="237" t="s">
        <v>568</v>
      </c>
      <c r="B29" s="156" t="s">
        <v>478</v>
      </c>
      <c r="C29" s="169" t="s">
        <v>266</v>
      </c>
      <c r="D29" s="169">
        <v>1</v>
      </c>
      <c r="E29" s="241"/>
      <c r="F29" s="241"/>
      <c r="G29" s="241"/>
      <c r="H29" s="241"/>
    </row>
    <row r="30" spans="1:8" x14ac:dyDescent="0.25">
      <c r="A30" s="237" t="s">
        <v>682</v>
      </c>
      <c r="B30" s="156" t="s">
        <v>479</v>
      </c>
      <c r="C30" s="169" t="s">
        <v>266</v>
      </c>
      <c r="D30" s="169">
        <v>1</v>
      </c>
      <c r="E30" s="241"/>
      <c r="F30" s="241"/>
      <c r="G30" s="241"/>
      <c r="H30" s="241"/>
    </row>
    <row r="31" spans="1:8" x14ac:dyDescent="0.25">
      <c r="A31" s="237" t="s">
        <v>683</v>
      </c>
      <c r="B31" s="156" t="s">
        <v>480</v>
      </c>
      <c r="C31" s="169" t="s">
        <v>266</v>
      </c>
      <c r="D31" s="169">
        <v>1</v>
      </c>
      <c r="E31" s="241"/>
      <c r="F31" s="241"/>
      <c r="G31" s="241"/>
      <c r="H31" s="241"/>
    </row>
    <row r="32" spans="1:8" x14ac:dyDescent="0.25">
      <c r="A32" s="237" t="s">
        <v>684</v>
      </c>
      <c r="B32" s="156" t="s">
        <v>481</v>
      </c>
      <c r="C32" s="169" t="s">
        <v>266</v>
      </c>
      <c r="D32" s="169">
        <v>1</v>
      </c>
      <c r="E32" s="241"/>
      <c r="F32" s="241"/>
      <c r="G32" s="241"/>
      <c r="H32" s="241"/>
    </row>
    <row r="33" spans="1:8" x14ac:dyDescent="0.25">
      <c r="A33" s="237" t="s">
        <v>685</v>
      </c>
      <c r="B33" s="156" t="s">
        <v>482</v>
      </c>
      <c r="C33" s="169" t="s">
        <v>266</v>
      </c>
      <c r="D33" s="169">
        <v>1</v>
      </c>
      <c r="E33" s="241"/>
      <c r="F33" s="241"/>
      <c r="G33" s="241"/>
      <c r="H33" s="241"/>
    </row>
    <row r="34" spans="1:8" x14ac:dyDescent="0.25">
      <c r="A34" s="237" t="s">
        <v>686</v>
      </c>
      <c r="B34" s="156" t="s">
        <v>483</v>
      </c>
      <c r="C34" s="169" t="s">
        <v>266</v>
      </c>
      <c r="D34" s="169">
        <v>1</v>
      </c>
      <c r="E34" s="241"/>
      <c r="F34" s="241"/>
      <c r="G34" s="241"/>
      <c r="H34" s="241"/>
    </row>
    <row r="35" spans="1:8" ht="25.5" x14ac:dyDescent="0.25">
      <c r="A35" s="236">
        <v>2.2000000000000002</v>
      </c>
      <c r="B35" s="114" t="s">
        <v>489</v>
      </c>
      <c r="C35" s="169"/>
      <c r="D35" s="169"/>
      <c r="E35" s="241"/>
      <c r="F35" s="241"/>
      <c r="G35" s="241"/>
      <c r="H35" s="241"/>
    </row>
    <row r="36" spans="1:8" x14ac:dyDescent="0.25">
      <c r="A36" s="237" t="s">
        <v>110</v>
      </c>
      <c r="B36" s="157" t="s">
        <v>484</v>
      </c>
      <c r="C36" s="169"/>
      <c r="D36" s="169"/>
      <c r="E36" s="241"/>
      <c r="F36" s="241"/>
      <c r="G36" s="241"/>
      <c r="H36" s="241"/>
    </row>
    <row r="37" spans="1:8" x14ac:dyDescent="0.25">
      <c r="A37" s="237" t="s">
        <v>111</v>
      </c>
      <c r="B37" s="240" t="s">
        <v>485</v>
      </c>
      <c r="C37" s="169" t="s">
        <v>266</v>
      </c>
      <c r="D37" s="169">
        <v>1</v>
      </c>
      <c r="E37" s="241"/>
      <c r="F37" s="241"/>
      <c r="G37" s="241"/>
      <c r="H37" s="241"/>
    </row>
    <row r="38" spans="1:8" x14ac:dyDescent="0.25">
      <c r="A38" s="237" t="s">
        <v>112</v>
      </c>
      <c r="B38" s="240" t="s">
        <v>486</v>
      </c>
      <c r="C38" s="169" t="s">
        <v>266</v>
      </c>
      <c r="D38" s="169">
        <v>1</v>
      </c>
      <c r="E38" s="241"/>
      <c r="F38" s="241"/>
      <c r="G38" s="241"/>
      <c r="H38" s="241"/>
    </row>
    <row r="39" spans="1:8" x14ac:dyDescent="0.25">
      <c r="A39" s="237" t="s">
        <v>138</v>
      </c>
      <c r="B39" s="240" t="s">
        <v>487</v>
      </c>
      <c r="C39" s="169" t="s">
        <v>266</v>
      </c>
      <c r="D39" s="169">
        <v>1</v>
      </c>
      <c r="E39" s="241"/>
      <c r="F39" s="241"/>
      <c r="G39" s="241"/>
      <c r="H39" s="241"/>
    </row>
    <row r="40" spans="1:8" x14ac:dyDescent="0.25">
      <c r="A40" s="237" t="s">
        <v>139</v>
      </c>
      <c r="B40" s="240" t="s">
        <v>687</v>
      </c>
      <c r="C40" s="169" t="s">
        <v>266</v>
      </c>
      <c r="D40" s="169">
        <v>1</v>
      </c>
      <c r="E40" s="241"/>
      <c r="F40" s="241"/>
      <c r="G40" s="241"/>
      <c r="H40" s="241"/>
    </row>
    <row r="41" spans="1:8" x14ac:dyDescent="0.25">
      <c r="A41" s="236">
        <v>3</v>
      </c>
      <c r="B41" s="112" t="s">
        <v>68</v>
      </c>
      <c r="C41" s="169" t="s">
        <v>266</v>
      </c>
      <c r="D41" s="169">
        <v>1</v>
      </c>
      <c r="E41" s="112"/>
      <c r="F41" s="112"/>
      <c r="G41" s="112"/>
      <c r="H41" s="112"/>
    </row>
    <row r="42" spans="1:8" ht="24" x14ac:dyDescent="0.25">
      <c r="A42" s="237">
        <v>3.1</v>
      </c>
      <c r="B42" s="240" t="s">
        <v>69</v>
      </c>
      <c r="C42" s="237" t="s">
        <v>64</v>
      </c>
      <c r="D42" s="237">
        <v>1</v>
      </c>
      <c r="E42" s="241"/>
      <c r="F42" s="241"/>
      <c r="G42" s="241"/>
      <c r="H42" s="241"/>
    </row>
    <row r="43" spans="1:8" ht="15" customHeight="1" x14ac:dyDescent="0.25">
      <c r="A43" s="460" t="s">
        <v>186</v>
      </c>
      <c r="B43" s="460"/>
      <c r="C43" s="460"/>
      <c r="D43" s="460"/>
      <c r="E43" s="460"/>
      <c r="F43" s="460"/>
      <c r="G43" s="241"/>
      <c r="H43" s="241"/>
    </row>
    <row r="44" spans="1:8" ht="25.5" x14ac:dyDescent="0.25">
      <c r="A44" s="237">
        <v>4</v>
      </c>
      <c r="B44" s="240" t="s">
        <v>553</v>
      </c>
      <c r="C44" s="113"/>
      <c r="D44" s="113"/>
      <c r="E44" s="113"/>
      <c r="F44" s="113"/>
      <c r="G44" s="113"/>
      <c r="H44" s="113"/>
    </row>
    <row r="45" spans="1:8" x14ac:dyDescent="0.25">
      <c r="A45" s="32"/>
      <c r="B45" s="33"/>
      <c r="G45" s="26"/>
      <c r="H45" s="27"/>
    </row>
    <row r="46" spans="1:8" x14ac:dyDescent="0.25">
      <c r="G46" s="357"/>
      <c r="H46" s="28"/>
    </row>
    <row r="47" spans="1:8" x14ac:dyDescent="0.25">
      <c r="G47" s="358" t="s">
        <v>179</v>
      </c>
      <c r="H47" s="359"/>
    </row>
    <row r="48" spans="1:8" x14ac:dyDescent="0.25">
      <c r="G48" s="360"/>
      <c r="H48" s="28"/>
    </row>
    <row r="49" spans="1:12" x14ac:dyDescent="0.25">
      <c r="G49" s="358" t="s">
        <v>180</v>
      </c>
      <c r="H49" s="359"/>
    </row>
    <row r="50" spans="1:12" x14ac:dyDescent="0.25">
      <c r="B50" s="11"/>
      <c r="C50" s="11"/>
      <c r="D50" s="10"/>
      <c r="E50" s="10"/>
      <c r="F50" s="10"/>
      <c r="G50" s="361"/>
      <c r="H50" s="359"/>
      <c r="I50" s="10"/>
      <c r="J50" s="10"/>
      <c r="K50" s="10"/>
      <c r="L50" s="10"/>
    </row>
    <row r="51" spans="1:12" x14ac:dyDescent="0.25">
      <c r="B51" s="11"/>
      <c r="C51" s="11"/>
      <c r="D51" s="10"/>
      <c r="E51" s="10"/>
      <c r="F51" s="10"/>
      <c r="G51" s="34"/>
      <c r="I51" s="10"/>
      <c r="J51" s="10"/>
      <c r="K51" s="10"/>
      <c r="L51" s="10"/>
    </row>
    <row r="52" spans="1:12" ht="15" customHeight="1" x14ac:dyDescent="0.25">
      <c r="A52" s="549" t="s">
        <v>94</v>
      </c>
      <c r="B52" s="549"/>
      <c r="C52" s="549"/>
      <c r="D52" s="549"/>
      <c r="E52" s="549"/>
      <c r="F52" s="549"/>
      <c r="G52" s="549"/>
      <c r="H52" s="549"/>
    </row>
    <row r="53" spans="1:12" ht="36" customHeight="1" x14ac:dyDescent="0.25">
      <c r="A53" s="550" t="s">
        <v>194</v>
      </c>
      <c r="B53" s="550"/>
      <c r="C53" s="550"/>
      <c r="D53" s="550"/>
      <c r="E53" s="550"/>
      <c r="F53" s="550"/>
      <c r="G53" s="550"/>
    </row>
    <row r="54" spans="1:12" x14ac:dyDescent="0.25">
      <c r="B54" s="12"/>
    </row>
  </sheetData>
  <mergeCells count="21">
    <mergeCell ref="A43:F43"/>
    <mergeCell ref="A52:H52"/>
    <mergeCell ref="A53:G53"/>
    <mergeCell ref="A8:H8"/>
    <mergeCell ref="B9:H9"/>
    <mergeCell ref="A10:A11"/>
    <mergeCell ref="B10:B11"/>
    <mergeCell ref="C10:C11"/>
    <mergeCell ref="D10:D11"/>
    <mergeCell ref="E10:E11"/>
    <mergeCell ref="F10:F11"/>
    <mergeCell ref="G10:G11"/>
    <mergeCell ref="H10:H11"/>
    <mergeCell ref="A1:H2"/>
    <mergeCell ref="A3:H3"/>
    <mergeCell ref="A4:A6"/>
    <mergeCell ref="B4:B6"/>
    <mergeCell ref="C4:C6"/>
    <mergeCell ref="D4:D6"/>
    <mergeCell ref="E4:F5"/>
    <mergeCell ref="G4:H5"/>
  </mergeCells>
  <phoneticPr fontId="23" type="noConversion"/>
  <printOptions horizontalCentered="1"/>
  <pageMargins left="0.7" right="0.7" top="0.75" bottom="0.75" header="0.3" footer="0.3"/>
  <pageSetup paperSize="9" scale="77" fitToHeight="0" orientation="landscape" horizontalDpi="4294967293" r:id="rId1"/>
  <headerFooter>
    <oddFooter>&amp;C&amp;"Calibri,Regular"&amp;K0000003-&amp;P</oddFooter>
  </headerFooter>
  <rowBreaks count="1" manualBreakCount="1">
    <brk id="30"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3"/>
  <sheetViews>
    <sheetView view="pageBreakPreview" topLeftCell="A61" zoomScaleNormal="85" zoomScaleSheetLayoutView="100" workbookViewId="0">
      <selection activeCell="B210" sqref="B210:F210"/>
    </sheetView>
  </sheetViews>
  <sheetFormatPr defaultColWidth="8.7109375" defaultRowHeight="15" x14ac:dyDescent="0.25"/>
  <cols>
    <col min="1" max="1" width="9.28515625"/>
    <col min="2" max="2" width="68.28515625" customWidth="1"/>
    <col min="4" max="4" width="9.28515625" style="46"/>
    <col min="5" max="5" width="16.7109375" bestFit="1" customWidth="1"/>
    <col min="6" max="6" width="14.7109375" customWidth="1"/>
    <col min="7" max="7" width="22.28515625" customWidth="1"/>
    <col min="8" max="8" width="15.42578125" customWidth="1"/>
    <col min="9" max="9" width="8.7109375" style="397"/>
  </cols>
  <sheetData>
    <row r="1" spans="1:9" ht="15" customHeight="1" x14ac:dyDescent="0.25">
      <c r="A1" s="557" t="s">
        <v>889</v>
      </c>
      <c r="B1" s="557"/>
      <c r="C1" s="557"/>
      <c r="D1" s="557"/>
      <c r="E1" s="557"/>
      <c r="F1" s="557"/>
      <c r="G1" s="557"/>
      <c r="H1" s="557"/>
      <c r="I1" s="396"/>
    </row>
    <row r="2" spans="1:9" ht="27" customHeight="1" x14ac:dyDescent="0.25">
      <c r="A2" s="557"/>
      <c r="B2" s="557"/>
      <c r="C2" s="557"/>
      <c r="D2" s="557"/>
      <c r="E2" s="557"/>
      <c r="F2" s="557"/>
      <c r="G2" s="557"/>
      <c r="H2" s="557"/>
      <c r="I2" s="396"/>
    </row>
    <row r="3" spans="1:9" ht="41.25" customHeight="1" x14ac:dyDescent="0.25">
      <c r="A3" s="556" t="s">
        <v>670</v>
      </c>
      <c r="B3" s="556"/>
      <c r="C3" s="556"/>
      <c r="D3" s="556"/>
      <c r="E3" s="556"/>
      <c r="F3" s="556"/>
      <c r="G3" s="556"/>
      <c r="H3" s="556"/>
      <c r="I3" s="396"/>
    </row>
    <row r="4" spans="1:9" x14ac:dyDescent="0.25">
      <c r="A4" s="460" t="s">
        <v>0</v>
      </c>
      <c r="B4" s="460" t="s">
        <v>1</v>
      </c>
      <c r="C4" s="460" t="s">
        <v>2</v>
      </c>
      <c r="D4" s="460" t="s">
        <v>3</v>
      </c>
      <c r="E4" s="460" t="s">
        <v>546</v>
      </c>
      <c r="F4" s="460"/>
      <c r="G4" s="460" t="s">
        <v>547</v>
      </c>
      <c r="H4" s="460"/>
    </row>
    <row r="5" spans="1:9" ht="6.6" customHeight="1" x14ac:dyDescent="0.25">
      <c r="A5" s="460"/>
      <c r="B5" s="460"/>
      <c r="C5" s="460"/>
      <c r="D5" s="460"/>
      <c r="E5" s="460"/>
      <c r="F5" s="460"/>
      <c r="G5" s="460"/>
      <c r="H5" s="460"/>
    </row>
    <row r="6" spans="1:9" ht="30" customHeight="1" x14ac:dyDescent="0.25">
      <c r="A6" s="460"/>
      <c r="B6" s="460"/>
      <c r="C6" s="460"/>
      <c r="D6" s="460"/>
      <c r="E6" s="232" t="s">
        <v>545</v>
      </c>
      <c r="F6" s="232" t="s">
        <v>7</v>
      </c>
      <c r="G6" s="159" t="s">
        <v>545</v>
      </c>
      <c r="H6" s="232" t="s">
        <v>341</v>
      </c>
    </row>
    <row r="7" spans="1:9" x14ac:dyDescent="0.25">
      <c r="A7" s="111">
        <v>1</v>
      </c>
      <c r="B7" s="111">
        <v>2</v>
      </c>
      <c r="C7" s="111">
        <v>3</v>
      </c>
      <c r="D7" s="111">
        <v>4</v>
      </c>
      <c r="E7" s="111">
        <v>5</v>
      </c>
      <c r="F7" s="111">
        <v>6</v>
      </c>
      <c r="G7" s="159" t="s">
        <v>60</v>
      </c>
      <c r="H7" s="160" t="s">
        <v>61</v>
      </c>
    </row>
    <row r="8" spans="1:9" x14ac:dyDescent="0.25">
      <c r="A8" s="558" t="s">
        <v>926</v>
      </c>
      <c r="B8" s="559"/>
      <c r="C8" s="559"/>
      <c r="D8" s="559"/>
      <c r="E8" s="559"/>
      <c r="F8" s="559"/>
      <c r="G8" s="559"/>
      <c r="H8" s="560"/>
    </row>
    <row r="9" spans="1:9" x14ac:dyDescent="0.25">
      <c r="A9" s="111">
        <v>1</v>
      </c>
      <c r="B9" s="503" t="s">
        <v>70</v>
      </c>
      <c r="C9" s="503"/>
      <c r="D9" s="503"/>
      <c r="E9" s="503"/>
      <c r="F9" s="503"/>
      <c r="G9" s="112"/>
      <c r="H9" s="112"/>
    </row>
    <row r="10" spans="1:9" x14ac:dyDescent="0.25">
      <c r="A10" s="111">
        <v>1.1000000000000001</v>
      </c>
      <c r="B10" s="503" t="s">
        <v>71</v>
      </c>
      <c r="C10" s="503"/>
      <c r="D10" s="503"/>
      <c r="E10" s="503"/>
      <c r="F10" s="503"/>
      <c r="G10" s="112"/>
      <c r="H10" s="112"/>
    </row>
    <row r="11" spans="1:9" x14ac:dyDescent="0.25">
      <c r="A11" s="464" t="s">
        <v>9</v>
      </c>
      <c r="B11" s="552" t="s">
        <v>72</v>
      </c>
      <c r="C11" s="464" t="s">
        <v>348</v>
      </c>
      <c r="D11" s="464">
        <v>109.49</v>
      </c>
      <c r="E11" s="553"/>
      <c r="F11" s="553"/>
      <c r="G11" s="553"/>
      <c r="H11" s="553"/>
    </row>
    <row r="12" spans="1:9" ht="25.5" customHeight="1" x14ac:dyDescent="0.25">
      <c r="A12" s="464"/>
      <c r="B12" s="552"/>
      <c r="C12" s="464"/>
      <c r="D12" s="464"/>
      <c r="E12" s="553"/>
      <c r="F12" s="553"/>
      <c r="G12" s="553"/>
      <c r="H12" s="553"/>
    </row>
    <row r="13" spans="1:9" x14ac:dyDescent="0.25">
      <c r="A13" s="111">
        <v>1.2</v>
      </c>
      <c r="B13" s="503" t="s">
        <v>73</v>
      </c>
      <c r="C13" s="503"/>
      <c r="D13" s="503"/>
      <c r="E13" s="503"/>
      <c r="F13" s="503"/>
      <c r="G13" s="112"/>
      <c r="H13" s="113"/>
    </row>
    <row r="14" spans="1:9" ht="28.5" customHeight="1" x14ac:dyDescent="0.25">
      <c r="A14" s="110" t="s">
        <v>14</v>
      </c>
      <c r="B14" s="23" t="s">
        <v>175</v>
      </c>
      <c r="C14" s="110"/>
      <c r="D14" s="110"/>
      <c r="E14" s="80"/>
      <c r="F14" s="80"/>
      <c r="G14" s="80"/>
      <c r="H14" s="80"/>
    </row>
    <row r="15" spans="1:9" x14ac:dyDescent="0.25">
      <c r="A15" s="110" t="s">
        <v>95</v>
      </c>
      <c r="B15" s="23" t="s">
        <v>148</v>
      </c>
      <c r="C15" s="23" t="s">
        <v>150</v>
      </c>
      <c r="D15" s="110">
        <v>1</v>
      </c>
      <c r="E15" s="80"/>
      <c r="F15" s="80"/>
      <c r="G15" s="80"/>
      <c r="H15" s="80"/>
    </row>
    <row r="16" spans="1:9" x14ac:dyDescent="0.25">
      <c r="A16" s="110" t="s">
        <v>97</v>
      </c>
      <c r="B16" s="23" t="s">
        <v>149</v>
      </c>
      <c r="C16" s="23" t="s">
        <v>150</v>
      </c>
      <c r="D16" s="110">
        <v>1</v>
      </c>
      <c r="E16" s="80"/>
      <c r="F16" s="80"/>
      <c r="G16" s="80"/>
      <c r="H16" s="80"/>
    </row>
    <row r="17" spans="1:9" x14ac:dyDescent="0.25">
      <c r="A17" s="251" t="s">
        <v>15</v>
      </c>
      <c r="B17" s="258" t="s">
        <v>952</v>
      </c>
      <c r="C17" s="251" t="s">
        <v>74</v>
      </c>
      <c r="D17" s="256">
        <v>340</v>
      </c>
      <c r="E17" s="250"/>
      <c r="F17" s="250"/>
      <c r="G17" s="250"/>
      <c r="H17" s="250"/>
    </row>
    <row r="18" spans="1:9" ht="33" customHeight="1" x14ac:dyDescent="0.25">
      <c r="A18" s="254">
        <v>2</v>
      </c>
      <c r="B18" s="554" t="s">
        <v>861</v>
      </c>
      <c r="C18" s="554"/>
      <c r="D18" s="554"/>
      <c r="E18" s="554"/>
      <c r="F18" s="554"/>
      <c r="G18" s="554"/>
      <c r="H18" s="554"/>
    </row>
    <row r="19" spans="1:9" ht="17.25" customHeight="1" x14ac:dyDescent="0.25">
      <c r="A19" s="254">
        <v>2.1</v>
      </c>
      <c r="B19" s="253" t="s">
        <v>897</v>
      </c>
      <c r="C19" s="253"/>
      <c r="D19" s="253"/>
      <c r="E19" s="253"/>
      <c r="F19" s="253"/>
      <c r="G19" s="253"/>
      <c r="H19" s="253"/>
    </row>
    <row r="20" spans="1:9" ht="15.75" customHeight="1" x14ac:dyDescent="0.25">
      <c r="A20" s="365" t="s">
        <v>65</v>
      </c>
      <c r="B20" s="258" t="s">
        <v>541</v>
      </c>
      <c r="C20" s="251" t="s">
        <v>74</v>
      </c>
      <c r="D20" s="251">
        <v>2</v>
      </c>
      <c r="E20" s="253"/>
      <c r="F20" s="253"/>
      <c r="G20" s="253"/>
      <c r="H20" s="253"/>
    </row>
    <row r="21" spans="1:9" ht="14.25" customHeight="1" x14ac:dyDescent="0.25">
      <c r="A21" s="365" t="s">
        <v>66</v>
      </c>
      <c r="B21" s="258" t="s">
        <v>812</v>
      </c>
      <c r="C21" s="251" t="s">
        <v>74</v>
      </c>
      <c r="D21" s="251">
        <v>2</v>
      </c>
      <c r="E21" s="253"/>
      <c r="F21" s="253"/>
      <c r="G21" s="253"/>
      <c r="H21" s="253"/>
      <c r="I21" s="397">
        <f>SUM(D20:D21)</f>
        <v>4</v>
      </c>
    </row>
    <row r="22" spans="1:9" x14ac:dyDescent="0.25">
      <c r="A22" s="254">
        <v>2.2000000000000002</v>
      </c>
      <c r="B22" s="554" t="s">
        <v>200</v>
      </c>
      <c r="C22" s="554"/>
      <c r="D22" s="554"/>
      <c r="E22" s="554"/>
      <c r="F22" s="554"/>
      <c r="G22" s="255"/>
      <c r="H22" s="250"/>
    </row>
    <row r="23" spans="1:9" x14ac:dyDescent="0.25">
      <c r="A23" s="388" t="s">
        <v>110</v>
      </c>
      <c r="B23" s="258" t="s">
        <v>172</v>
      </c>
      <c r="C23" s="388" t="s">
        <v>74</v>
      </c>
      <c r="D23" s="256">
        <v>17</v>
      </c>
      <c r="E23" s="250"/>
      <c r="F23" s="250"/>
      <c r="G23" s="250"/>
      <c r="H23" s="250"/>
    </row>
    <row r="24" spans="1:9" x14ac:dyDescent="0.25">
      <c r="A24" s="388" t="s">
        <v>111</v>
      </c>
      <c r="B24" s="258" t="s">
        <v>173</v>
      </c>
      <c r="C24" s="388" t="s">
        <v>74</v>
      </c>
      <c r="D24" s="256">
        <v>17</v>
      </c>
      <c r="E24" s="250"/>
      <c r="F24" s="250"/>
      <c r="G24" s="250"/>
      <c r="H24" s="250"/>
    </row>
    <row r="25" spans="1:9" x14ac:dyDescent="0.25">
      <c r="A25" s="388" t="s">
        <v>112</v>
      </c>
      <c r="B25" s="258" t="s">
        <v>174</v>
      </c>
      <c r="C25" s="388" t="s">
        <v>74</v>
      </c>
      <c r="D25" s="256">
        <v>14</v>
      </c>
      <c r="E25" s="250"/>
      <c r="F25" s="250"/>
      <c r="G25" s="250"/>
      <c r="H25" s="250"/>
    </row>
    <row r="26" spans="1:9" x14ac:dyDescent="0.25">
      <c r="A26" s="388" t="s">
        <v>138</v>
      </c>
      <c r="B26" s="258" t="s">
        <v>837</v>
      </c>
      <c r="C26" s="388" t="s">
        <v>74</v>
      </c>
      <c r="D26" s="388">
        <v>7</v>
      </c>
      <c r="E26" s="250"/>
      <c r="F26" s="250"/>
      <c r="G26" s="250"/>
      <c r="H26" s="250"/>
    </row>
    <row r="27" spans="1:9" x14ac:dyDescent="0.25">
      <c r="A27" s="388" t="s">
        <v>139</v>
      </c>
      <c r="B27" s="258" t="s">
        <v>838</v>
      </c>
      <c r="C27" s="388" t="s">
        <v>74</v>
      </c>
      <c r="D27" s="388">
        <v>8</v>
      </c>
      <c r="E27" s="250"/>
      <c r="F27" s="250"/>
      <c r="G27" s="250"/>
      <c r="H27" s="250"/>
    </row>
    <row r="28" spans="1:9" x14ac:dyDescent="0.25">
      <c r="A28" s="388" t="s">
        <v>809</v>
      </c>
      <c r="B28" s="258" t="s">
        <v>839</v>
      </c>
      <c r="C28" s="388" t="s">
        <v>74</v>
      </c>
      <c r="D28" s="388">
        <v>7</v>
      </c>
      <c r="E28" s="250"/>
      <c r="F28" s="250"/>
      <c r="G28" s="250"/>
      <c r="H28" s="250"/>
    </row>
    <row r="29" spans="1:9" x14ac:dyDescent="0.25">
      <c r="A29" s="388" t="s">
        <v>840</v>
      </c>
      <c r="B29" s="258" t="s">
        <v>843</v>
      </c>
      <c r="C29" s="388" t="s">
        <v>74</v>
      </c>
      <c r="D29" s="388">
        <v>7</v>
      </c>
      <c r="E29" s="250"/>
      <c r="F29" s="250"/>
      <c r="G29" s="250"/>
      <c r="H29" s="250"/>
    </row>
    <row r="30" spans="1:9" x14ac:dyDescent="0.25">
      <c r="A30" s="388" t="s">
        <v>841</v>
      </c>
      <c r="B30" s="258" t="s">
        <v>844</v>
      </c>
      <c r="C30" s="388" t="s">
        <v>74</v>
      </c>
      <c r="D30" s="388">
        <v>8</v>
      </c>
      <c r="E30" s="250"/>
      <c r="F30" s="250"/>
      <c r="G30" s="250"/>
      <c r="H30" s="250"/>
    </row>
    <row r="31" spans="1:9" x14ac:dyDescent="0.25">
      <c r="A31" s="388" t="s">
        <v>842</v>
      </c>
      <c r="B31" s="258" t="s">
        <v>845</v>
      </c>
      <c r="C31" s="388" t="s">
        <v>74</v>
      </c>
      <c r="D31" s="388">
        <v>7</v>
      </c>
      <c r="E31" s="250"/>
      <c r="F31" s="250"/>
      <c r="G31" s="250"/>
      <c r="H31" s="250"/>
    </row>
    <row r="32" spans="1:9" x14ac:dyDescent="0.25">
      <c r="A32" s="388" t="s">
        <v>852</v>
      </c>
      <c r="B32" s="258" t="s">
        <v>942</v>
      </c>
      <c r="C32" s="388" t="s">
        <v>74</v>
      </c>
      <c r="D32" s="256">
        <v>30</v>
      </c>
      <c r="E32" s="250"/>
      <c r="F32" s="250"/>
      <c r="G32" s="250"/>
      <c r="H32" s="250"/>
    </row>
    <row r="33" spans="1:11" x14ac:dyDescent="0.25">
      <c r="A33" s="388" t="s">
        <v>940</v>
      </c>
      <c r="B33" s="258" t="s">
        <v>943</v>
      </c>
      <c r="C33" s="388" t="s">
        <v>74</v>
      </c>
      <c r="D33" s="256">
        <v>30</v>
      </c>
      <c r="E33" s="250"/>
      <c r="F33" s="250"/>
      <c r="G33" s="250"/>
      <c r="H33" s="250"/>
    </row>
    <row r="34" spans="1:11" x14ac:dyDescent="0.25">
      <c r="A34" s="388" t="s">
        <v>941</v>
      </c>
      <c r="B34" s="258" t="s">
        <v>944</v>
      </c>
      <c r="C34" s="388" t="s">
        <v>74</v>
      </c>
      <c r="D34" s="256">
        <v>26</v>
      </c>
      <c r="E34" s="250"/>
      <c r="F34" s="250"/>
      <c r="G34" s="250"/>
      <c r="H34" s="250"/>
    </row>
    <row r="35" spans="1:11" x14ac:dyDescent="0.25">
      <c r="A35" s="389">
        <v>2.2999999999999998</v>
      </c>
      <c r="B35" s="503" t="s">
        <v>862</v>
      </c>
      <c r="C35" s="503"/>
      <c r="D35" s="503"/>
      <c r="E35" s="503"/>
      <c r="F35" s="503"/>
      <c r="G35" s="112"/>
      <c r="H35" s="80"/>
      <c r="I35" s="398">
        <f>SUM(D23:D34)</f>
        <v>178</v>
      </c>
      <c r="K35">
        <v>178</v>
      </c>
    </row>
    <row r="36" spans="1:11" x14ac:dyDescent="0.25">
      <c r="A36" s="388" t="s">
        <v>140</v>
      </c>
      <c r="B36" s="258" t="s">
        <v>172</v>
      </c>
      <c r="C36" s="387" t="s">
        <v>74</v>
      </c>
      <c r="D36" s="387">
        <v>5</v>
      </c>
      <c r="E36" s="156"/>
      <c r="F36" s="157"/>
      <c r="G36" s="110"/>
      <c r="H36" s="110"/>
    </row>
    <row r="37" spans="1:11" x14ac:dyDescent="0.25">
      <c r="A37" s="388" t="s">
        <v>141</v>
      </c>
      <c r="B37" s="258" t="s">
        <v>173</v>
      </c>
      <c r="C37" s="387" t="s">
        <v>74</v>
      </c>
      <c r="D37" s="387">
        <v>5</v>
      </c>
      <c r="E37" s="391"/>
      <c r="F37" s="391"/>
      <c r="G37" s="80"/>
      <c r="H37" s="80"/>
    </row>
    <row r="38" spans="1:11" x14ac:dyDescent="0.25">
      <c r="A38" s="388" t="s">
        <v>142</v>
      </c>
      <c r="B38" s="258" t="s">
        <v>174</v>
      </c>
      <c r="C38" s="387" t="s">
        <v>74</v>
      </c>
      <c r="D38" s="387">
        <v>4</v>
      </c>
      <c r="E38" s="391"/>
      <c r="F38" s="391"/>
      <c r="G38" s="80"/>
      <c r="H38" s="80"/>
    </row>
    <row r="39" spans="1:11" x14ac:dyDescent="0.25">
      <c r="A39" s="388" t="s">
        <v>143</v>
      </c>
      <c r="B39" s="258" t="s">
        <v>315</v>
      </c>
      <c r="C39" s="387" t="s">
        <v>74</v>
      </c>
      <c r="D39" s="387">
        <v>4</v>
      </c>
      <c r="E39" s="391"/>
      <c r="F39" s="391"/>
      <c r="G39" s="80"/>
      <c r="H39" s="80"/>
    </row>
    <row r="40" spans="1:11" x14ac:dyDescent="0.25">
      <c r="A40" s="388" t="s">
        <v>144</v>
      </c>
      <c r="B40" s="258" t="s">
        <v>314</v>
      </c>
      <c r="C40" s="387" t="s">
        <v>74</v>
      </c>
      <c r="D40" s="387">
        <v>4</v>
      </c>
      <c r="E40" s="391"/>
      <c r="F40" s="391"/>
      <c r="G40" s="80"/>
      <c r="H40" s="80"/>
      <c r="I40" s="397">
        <f>SUM(D36:D41)</f>
        <v>26</v>
      </c>
      <c r="K40">
        <v>24</v>
      </c>
    </row>
    <row r="41" spans="1:11" x14ac:dyDescent="0.25">
      <c r="A41" s="388" t="s">
        <v>811</v>
      </c>
      <c r="B41" s="258" t="s">
        <v>810</v>
      </c>
      <c r="C41" s="387" t="s">
        <v>74</v>
      </c>
      <c r="D41" s="387">
        <v>4</v>
      </c>
      <c r="E41" s="391"/>
      <c r="F41" s="391"/>
      <c r="G41" s="80"/>
      <c r="H41" s="80"/>
    </row>
    <row r="42" spans="1:11" x14ac:dyDescent="0.25">
      <c r="A42" s="389">
        <v>2.4</v>
      </c>
      <c r="B42" s="554" t="s">
        <v>221</v>
      </c>
      <c r="C42" s="554"/>
      <c r="D42" s="554"/>
      <c r="E42" s="554"/>
      <c r="F42" s="554"/>
      <c r="G42" s="112"/>
      <c r="H42" s="80"/>
    </row>
    <row r="43" spans="1:11" x14ac:dyDescent="0.25">
      <c r="A43" s="388" t="s">
        <v>145</v>
      </c>
      <c r="B43" s="258" t="s">
        <v>172</v>
      </c>
      <c r="C43" s="387" t="s">
        <v>74</v>
      </c>
      <c r="D43" s="387">
        <v>9</v>
      </c>
      <c r="E43" s="391"/>
      <c r="F43" s="391"/>
      <c r="G43" s="80"/>
      <c r="H43" s="80"/>
    </row>
    <row r="44" spans="1:11" x14ac:dyDescent="0.25">
      <c r="A44" s="388" t="s">
        <v>146</v>
      </c>
      <c r="B44" s="258" t="s">
        <v>173</v>
      </c>
      <c r="C44" s="388" t="s">
        <v>74</v>
      </c>
      <c r="D44" s="388">
        <v>9</v>
      </c>
      <c r="E44" s="250"/>
      <c r="F44" s="250"/>
      <c r="G44" s="80"/>
      <c r="H44" s="80"/>
    </row>
    <row r="45" spans="1:11" x14ac:dyDescent="0.25">
      <c r="A45" s="388" t="s">
        <v>147</v>
      </c>
      <c r="B45" s="258" t="s">
        <v>174</v>
      </c>
      <c r="C45" s="388" t="s">
        <v>74</v>
      </c>
      <c r="D45" s="388">
        <v>6</v>
      </c>
      <c r="E45" s="250"/>
      <c r="F45" s="250"/>
      <c r="G45" s="80"/>
      <c r="H45" s="80"/>
    </row>
    <row r="46" spans="1:11" x14ac:dyDescent="0.25">
      <c r="A46" s="388" t="s">
        <v>336</v>
      </c>
      <c r="B46" s="258" t="s">
        <v>315</v>
      </c>
      <c r="C46" s="388" t="s">
        <v>74</v>
      </c>
      <c r="D46" s="388">
        <v>4</v>
      </c>
      <c r="E46" s="250"/>
      <c r="F46" s="250"/>
      <c r="G46" s="80"/>
      <c r="H46" s="80"/>
    </row>
    <row r="47" spans="1:11" x14ac:dyDescent="0.25">
      <c r="A47" s="388" t="s">
        <v>337</v>
      </c>
      <c r="B47" s="258" t="s">
        <v>314</v>
      </c>
      <c r="C47" s="388" t="s">
        <v>74</v>
      </c>
      <c r="D47" s="388">
        <v>4</v>
      </c>
      <c r="E47" s="250"/>
      <c r="F47" s="250"/>
      <c r="G47" s="80"/>
      <c r="H47" s="80"/>
      <c r="I47" s="397">
        <f>SUM(D43:D48)</f>
        <v>38</v>
      </c>
      <c r="K47">
        <v>38</v>
      </c>
    </row>
    <row r="48" spans="1:11" x14ac:dyDescent="0.25">
      <c r="A48" s="388" t="s">
        <v>813</v>
      </c>
      <c r="B48" s="258" t="s">
        <v>810</v>
      </c>
      <c r="C48" s="388" t="s">
        <v>74</v>
      </c>
      <c r="D48" s="388">
        <v>6</v>
      </c>
      <c r="E48" s="250"/>
      <c r="F48" s="250"/>
      <c r="G48" s="80"/>
      <c r="H48" s="80"/>
    </row>
    <row r="49" spans="1:12" ht="18.75" customHeight="1" x14ac:dyDescent="0.25">
      <c r="A49" s="389">
        <v>2.5</v>
      </c>
      <c r="B49" s="554" t="s">
        <v>230</v>
      </c>
      <c r="C49" s="554"/>
      <c r="D49" s="554"/>
      <c r="E49" s="554"/>
      <c r="F49" s="554"/>
      <c r="G49" s="112"/>
      <c r="H49" s="112"/>
      <c r="L49" s="40"/>
    </row>
    <row r="50" spans="1:12" x14ac:dyDescent="0.25">
      <c r="A50" s="388" t="s">
        <v>316</v>
      </c>
      <c r="B50" s="258" t="s">
        <v>172</v>
      </c>
      <c r="C50" s="388" t="s">
        <v>74</v>
      </c>
      <c r="D50" s="388">
        <v>14</v>
      </c>
      <c r="E50" s="250"/>
      <c r="F50" s="250"/>
      <c r="G50" s="80"/>
      <c r="H50" s="80"/>
    </row>
    <row r="51" spans="1:12" x14ac:dyDescent="0.25">
      <c r="A51" s="388" t="s">
        <v>317</v>
      </c>
      <c r="B51" s="258" t="s">
        <v>173</v>
      </c>
      <c r="C51" s="388" t="s">
        <v>74</v>
      </c>
      <c r="D51" s="388">
        <v>14</v>
      </c>
      <c r="E51" s="250"/>
      <c r="F51" s="250"/>
      <c r="G51" s="80"/>
      <c r="H51" s="80"/>
    </row>
    <row r="52" spans="1:12" x14ac:dyDescent="0.25">
      <c r="A52" s="388" t="s">
        <v>318</v>
      </c>
      <c r="B52" s="258" t="s">
        <v>174</v>
      </c>
      <c r="C52" s="388" t="s">
        <v>74</v>
      </c>
      <c r="D52" s="388">
        <v>11</v>
      </c>
      <c r="E52" s="250"/>
      <c r="F52" s="250"/>
      <c r="G52" s="80"/>
      <c r="H52" s="80"/>
    </row>
    <row r="53" spans="1:12" x14ac:dyDescent="0.25">
      <c r="A53" s="388" t="s">
        <v>319</v>
      </c>
      <c r="B53" s="258" t="s">
        <v>837</v>
      </c>
      <c r="C53" s="388" t="s">
        <v>74</v>
      </c>
      <c r="D53" s="388">
        <v>3</v>
      </c>
      <c r="E53" s="250"/>
      <c r="F53" s="250"/>
      <c r="G53" s="80"/>
      <c r="H53" s="80"/>
    </row>
    <row r="54" spans="1:12" x14ac:dyDescent="0.25">
      <c r="A54" s="388" t="s">
        <v>320</v>
      </c>
      <c r="B54" s="258" t="s">
        <v>838</v>
      </c>
      <c r="C54" s="388" t="s">
        <v>74</v>
      </c>
      <c r="D54" s="388">
        <v>3</v>
      </c>
      <c r="E54" s="250"/>
      <c r="F54" s="250"/>
      <c r="G54" s="80"/>
      <c r="H54" s="80"/>
    </row>
    <row r="55" spans="1:12" x14ac:dyDescent="0.25">
      <c r="A55" s="388" t="s">
        <v>814</v>
      </c>
      <c r="B55" s="258" t="s">
        <v>839</v>
      </c>
      <c r="C55" s="388" t="s">
        <v>74</v>
      </c>
      <c r="D55" s="388">
        <v>3</v>
      </c>
      <c r="E55" s="250"/>
      <c r="F55" s="250"/>
      <c r="G55" s="80"/>
      <c r="H55" s="80"/>
    </row>
    <row r="56" spans="1:12" x14ac:dyDescent="0.25">
      <c r="A56" s="388" t="s">
        <v>849</v>
      </c>
      <c r="B56" s="258" t="s">
        <v>843</v>
      </c>
      <c r="C56" s="388" t="s">
        <v>74</v>
      </c>
      <c r="D56" s="388">
        <v>3</v>
      </c>
      <c r="E56" s="250"/>
      <c r="F56" s="250"/>
      <c r="G56" s="80"/>
      <c r="H56" s="80"/>
    </row>
    <row r="57" spans="1:12" x14ac:dyDescent="0.25">
      <c r="A57" s="388" t="s">
        <v>850</v>
      </c>
      <c r="B57" s="258" t="s">
        <v>844</v>
      </c>
      <c r="C57" s="388" t="s">
        <v>74</v>
      </c>
      <c r="D57" s="388">
        <v>3</v>
      </c>
      <c r="E57" s="250"/>
      <c r="F57" s="250"/>
      <c r="G57" s="80"/>
      <c r="H57" s="80"/>
    </row>
    <row r="58" spans="1:12" x14ac:dyDescent="0.25">
      <c r="A58" s="388" t="s">
        <v>851</v>
      </c>
      <c r="B58" s="258" t="s">
        <v>845</v>
      </c>
      <c r="C58" s="388" t="s">
        <v>74</v>
      </c>
      <c r="D58" s="388">
        <v>3</v>
      </c>
      <c r="E58" s="250"/>
      <c r="F58" s="250"/>
      <c r="G58" s="80"/>
      <c r="H58" s="80"/>
      <c r="I58" s="397">
        <f>SUM(D50:D59)</f>
        <v>60</v>
      </c>
    </row>
    <row r="59" spans="1:12" x14ac:dyDescent="0.25">
      <c r="A59" s="388" t="s">
        <v>814</v>
      </c>
      <c r="B59" s="258" t="s">
        <v>810</v>
      </c>
      <c r="C59" s="388" t="s">
        <v>74</v>
      </c>
      <c r="D59" s="388">
        <v>3</v>
      </c>
      <c r="E59" s="250"/>
      <c r="F59" s="250"/>
      <c r="G59" s="80"/>
      <c r="H59" s="80"/>
    </row>
    <row r="60" spans="1:12" x14ac:dyDescent="0.25">
      <c r="A60" s="389">
        <v>2.6</v>
      </c>
      <c r="B60" s="554" t="s">
        <v>233</v>
      </c>
      <c r="C60" s="554"/>
      <c r="D60" s="554"/>
      <c r="E60" s="554"/>
      <c r="F60" s="554"/>
      <c r="G60" s="112"/>
      <c r="H60" s="112"/>
    </row>
    <row r="61" spans="1:12" x14ac:dyDescent="0.25">
      <c r="A61" s="388" t="s">
        <v>277</v>
      </c>
      <c r="B61" s="258" t="s">
        <v>172</v>
      </c>
      <c r="C61" s="387" t="s">
        <v>74</v>
      </c>
      <c r="D61" s="387">
        <v>1</v>
      </c>
      <c r="E61" s="391"/>
      <c r="F61" s="156"/>
      <c r="G61" s="112"/>
      <c r="H61" s="112"/>
    </row>
    <row r="62" spans="1:12" x14ac:dyDescent="0.25">
      <c r="A62" s="388" t="s">
        <v>278</v>
      </c>
      <c r="B62" s="258" t="s">
        <v>173</v>
      </c>
      <c r="C62" s="387" t="s">
        <v>74</v>
      </c>
      <c r="D62" s="387">
        <v>1</v>
      </c>
      <c r="E62" s="391"/>
      <c r="F62" s="112"/>
      <c r="G62" s="112"/>
      <c r="H62" s="112"/>
    </row>
    <row r="63" spans="1:12" x14ac:dyDescent="0.25">
      <c r="A63" s="388" t="s">
        <v>279</v>
      </c>
      <c r="B63" s="258" t="s">
        <v>174</v>
      </c>
      <c r="C63" s="387" t="s">
        <v>74</v>
      </c>
      <c r="D63" s="387">
        <v>1</v>
      </c>
      <c r="E63" s="391"/>
      <c r="F63" s="112"/>
      <c r="G63" s="112"/>
      <c r="H63" s="112"/>
    </row>
    <row r="64" spans="1:12" x14ac:dyDescent="0.25">
      <c r="A64" s="388" t="s">
        <v>280</v>
      </c>
      <c r="B64" s="258" t="s">
        <v>315</v>
      </c>
      <c r="C64" s="387" t="s">
        <v>74</v>
      </c>
      <c r="D64" s="387">
        <v>1</v>
      </c>
      <c r="E64" s="391"/>
      <c r="F64" s="112"/>
      <c r="G64" s="112"/>
      <c r="H64" s="112"/>
    </row>
    <row r="65" spans="1:9" ht="17.100000000000001" customHeight="1" x14ac:dyDescent="0.25">
      <c r="A65" s="388" t="s">
        <v>281</v>
      </c>
      <c r="B65" s="258" t="s">
        <v>884</v>
      </c>
      <c r="C65" s="387" t="s">
        <v>74</v>
      </c>
      <c r="D65" s="387">
        <v>1</v>
      </c>
      <c r="E65" s="391"/>
      <c r="F65" s="114"/>
      <c r="G65" s="112"/>
      <c r="H65" s="112"/>
      <c r="I65" s="397">
        <f>SUM(D61:D65)</f>
        <v>5</v>
      </c>
    </row>
    <row r="66" spans="1:9" x14ac:dyDescent="0.25">
      <c r="A66" s="389">
        <v>2.7</v>
      </c>
      <c r="B66" s="554" t="s">
        <v>571</v>
      </c>
      <c r="C66" s="554"/>
      <c r="D66" s="554"/>
      <c r="E66" s="554"/>
      <c r="F66" s="554"/>
      <c r="G66" s="188"/>
      <c r="H66" s="188"/>
    </row>
    <row r="67" spans="1:9" x14ac:dyDescent="0.25">
      <c r="A67" s="388" t="s">
        <v>490</v>
      </c>
      <c r="B67" s="258" t="s">
        <v>810</v>
      </c>
      <c r="C67" s="387" t="s">
        <v>74</v>
      </c>
      <c r="D67" s="387">
        <v>3</v>
      </c>
      <c r="E67" s="393"/>
      <c r="F67" s="393"/>
      <c r="G67" s="107"/>
      <c r="H67" s="107"/>
    </row>
    <row r="68" spans="1:9" x14ac:dyDescent="0.25">
      <c r="A68" s="389">
        <v>2.8</v>
      </c>
      <c r="B68" s="554" t="s">
        <v>577</v>
      </c>
      <c r="C68" s="554"/>
      <c r="D68" s="554"/>
      <c r="E68" s="554"/>
      <c r="F68" s="554"/>
      <c r="G68" s="107"/>
      <c r="H68" s="107"/>
      <c r="I68" s="397">
        <f>SUM(D67:D67)</f>
        <v>3</v>
      </c>
    </row>
    <row r="69" spans="1:9" x14ac:dyDescent="0.25">
      <c r="A69" s="388" t="s">
        <v>502</v>
      </c>
      <c r="B69" s="258" t="s">
        <v>541</v>
      </c>
      <c r="C69" s="387" t="s">
        <v>74</v>
      </c>
      <c r="D69" s="387">
        <v>1</v>
      </c>
      <c r="E69" s="393"/>
      <c r="F69" s="157"/>
      <c r="G69" s="107"/>
      <c r="H69" s="107"/>
    </row>
    <row r="70" spans="1:9" x14ac:dyDescent="0.25">
      <c r="A70" s="388" t="s">
        <v>618</v>
      </c>
      <c r="B70" s="258" t="s">
        <v>315</v>
      </c>
      <c r="C70" s="387" t="s">
        <v>74</v>
      </c>
      <c r="D70" s="387">
        <v>1</v>
      </c>
      <c r="E70" s="393"/>
      <c r="F70" s="157"/>
      <c r="G70" s="107"/>
      <c r="H70" s="107"/>
    </row>
    <row r="71" spans="1:9" x14ac:dyDescent="0.25">
      <c r="A71" s="388" t="s">
        <v>772</v>
      </c>
      <c r="B71" s="258" t="s">
        <v>314</v>
      </c>
      <c r="C71" s="387" t="s">
        <v>74</v>
      </c>
      <c r="D71" s="387">
        <v>1</v>
      </c>
      <c r="E71" s="393"/>
      <c r="F71" s="157"/>
      <c r="G71" s="107"/>
      <c r="H71" s="107"/>
    </row>
    <row r="72" spans="1:9" x14ac:dyDescent="0.25">
      <c r="A72" s="389">
        <v>2.9</v>
      </c>
      <c r="B72" s="554" t="s">
        <v>582</v>
      </c>
      <c r="C72" s="554"/>
      <c r="D72" s="554"/>
      <c r="E72" s="554"/>
      <c r="F72" s="554"/>
      <c r="G72" s="107"/>
      <c r="H72" s="107"/>
      <c r="I72" s="397">
        <f>SUM(D69:D71)</f>
        <v>3</v>
      </c>
    </row>
    <row r="73" spans="1:9" x14ac:dyDescent="0.25">
      <c r="A73" s="388" t="s">
        <v>619</v>
      </c>
      <c r="B73" s="258" t="s">
        <v>541</v>
      </c>
      <c r="C73" s="387" t="s">
        <v>74</v>
      </c>
      <c r="D73" s="387">
        <v>1</v>
      </c>
      <c r="E73" s="393"/>
      <c r="F73" s="157"/>
      <c r="G73" s="107"/>
      <c r="H73" s="107"/>
    </row>
    <row r="74" spans="1:9" x14ac:dyDescent="0.25">
      <c r="A74" s="388" t="s">
        <v>620</v>
      </c>
      <c r="B74" s="258" t="s">
        <v>315</v>
      </c>
      <c r="C74" s="387" t="s">
        <v>74</v>
      </c>
      <c r="D74" s="387">
        <v>1</v>
      </c>
      <c r="E74" s="393"/>
      <c r="F74" s="157"/>
      <c r="G74" s="107"/>
      <c r="H74" s="107"/>
    </row>
    <row r="75" spans="1:9" x14ac:dyDescent="0.25">
      <c r="A75" s="388" t="s">
        <v>773</v>
      </c>
      <c r="B75" s="258" t="s">
        <v>314</v>
      </c>
      <c r="C75" s="387" t="s">
        <v>74</v>
      </c>
      <c r="D75" s="387">
        <v>1</v>
      </c>
      <c r="E75" s="393"/>
      <c r="F75" s="157"/>
      <c r="G75" s="107"/>
      <c r="H75" s="107"/>
    </row>
    <row r="76" spans="1:9" x14ac:dyDescent="0.25">
      <c r="A76" s="389" t="s">
        <v>740</v>
      </c>
      <c r="B76" s="554" t="s">
        <v>589</v>
      </c>
      <c r="C76" s="554"/>
      <c r="D76" s="554"/>
      <c r="E76" s="554"/>
      <c r="F76" s="554"/>
      <c r="G76" s="107"/>
      <c r="H76" s="107"/>
      <c r="I76" s="397">
        <f>SUM(D73:D75)</f>
        <v>3</v>
      </c>
    </row>
    <row r="77" spans="1:9" x14ac:dyDescent="0.25">
      <c r="A77" s="388" t="s">
        <v>741</v>
      </c>
      <c r="B77" s="258" t="s">
        <v>541</v>
      </c>
      <c r="C77" s="387" t="s">
        <v>74</v>
      </c>
      <c r="D77" s="387">
        <v>1</v>
      </c>
      <c r="E77" s="393"/>
      <c r="F77" s="157"/>
      <c r="G77" s="107"/>
      <c r="H77" s="107"/>
    </row>
    <row r="78" spans="1:9" x14ac:dyDescent="0.25">
      <c r="A78" s="388" t="s">
        <v>853</v>
      </c>
      <c r="B78" s="258" t="s">
        <v>315</v>
      </c>
      <c r="C78" s="387" t="s">
        <v>74</v>
      </c>
      <c r="D78" s="387">
        <v>1</v>
      </c>
      <c r="E78" s="393"/>
      <c r="F78" s="157"/>
      <c r="G78" s="107"/>
      <c r="H78" s="107"/>
    </row>
    <row r="79" spans="1:9" x14ac:dyDescent="0.25">
      <c r="A79" s="388" t="s">
        <v>867</v>
      </c>
      <c r="B79" s="258" t="s">
        <v>314</v>
      </c>
      <c r="C79" s="387" t="s">
        <v>74</v>
      </c>
      <c r="D79" s="387">
        <v>1</v>
      </c>
      <c r="E79" s="393"/>
      <c r="F79" s="157"/>
      <c r="G79" s="107"/>
      <c r="H79" s="107"/>
    </row>
    <row r="80" spans="1:9" x14ac:dyDescent="0.25">
      <c r="A80" s="389">
        <v>2.11</v>
      </c>
      <c r="B80" s="554" t="s">
        <v>596</v>
      </c>
      <c r="C80" s="554"/>
      <c r="D80" s="554"/>
      <c r="E80" s="554"/>
      <c r="F80" s="554"/>
      <c r="G80" s="107"/>
      <c r="H80" s="107"/>
      <c r="I80" s="397">
        <f>SUM(D77:D79)</f>
        <v>3</v>
      </c>
    </row>
    <row r="81" spans="1:9" x14ac:dyDescent="0.25">
      <c r="A81" s="388" t="s">
        <v>742</v>
      </c>
      <c r="B81" s="258" t="s">
        <v>541</v>
      </c>
      <c r="C81" s="387" t="s">
        <v>74</v>
      </c>
      <c r="D81" s="387">
        <v>1</v>
      </c>
      <c r="E81" s="393"/>
      <c r="F81" s="157"/>
      <c r="G81" s="107"/>
      <c r="H81" s="107"/>
    </row>
    <row r="82" spans="1:9" x14ac:dyDescent="0.25">
      <c r="A82" s="388" t="s">
        <v>898</v>
      </c>
      <c r="B82" s="258" t="s">
        <v>810</v>
      </c>
      <c r="C82" s="387" t="s">
        <v>74</v>
      </c>
      <c r="D82" s="387">
        <v>2</v>
      </c>
      <c r="E82" s="393"/>
      <c r="F82" s="157"/>
      <c r="G82" s="107"/>
      <c r="H82" s="107"/>
      <c r="I82" s="397">
        <f>SUM(D81:D82)</f>
        <v>3</v>
      </c>
    </row>
    <row r="83" spans="1:9" x14ac:dyDescent="0.25">
      <c r="A83" s="389">
        <v>2.12</v>
      </c>
      <c r="B83" s="554" t="s">
        <v>945</v>
      </c>
      <c r="C83" s="554"/>
      <c r="D83" s="554"/>
      <c r="E83" s="554"/>
      <c r="F83" s="554"/>
      <c r="G83" s="107"/>
      <c r="H83" s="107"/>
    </row>
    <row r="84" spans="1:9" x14ac:dyDescent="0.25">
      <c r="A84" s="388" t="s">
        <v>836</v>
      </c>
      <c r="B84" s="258" t="s">
        <v>946</v>
      </c>
      <c r="C84" s="387" t="s">
        <v>74</v>
      </c>
      <c r="D84" s="387">
        <v>1</v>
      </c>
      <c r="E84" s="393"/>
      <c r="F84" s="157"/>
      <c r="G84" s="107"/>
      <c r="H84" s="107"/>
    </row>
    <row r="85" spans="1:9" x14ac:dyDescent="0.25">
      <c r="A85" s="388" t="s">
        <v>899</v>
      </c>
      <c r="B85" s="258" t="s">
        <v>947</v>
      </c>
      <c r="C85" s="387" t="s">
        <v>74</v>
      </c>
      <c r="D85" s="387">
        <v>1</v>
      </c>
      <c r="E85" s="393"/>
      <c r="F85" s="157"/>
      <c r="G85" s="107"/>
      <c r="H85" s="107"/>
    </row>
    <row r="86" spans="1:9" x14ac:dyDescent="0.25">
      <c r="A86" s="389">
        <v>2.13</v>
      </c>
      <c r="B86" s="554" t="s">
        <v>846</v>
      </c>
      <c r="C86" s="554"/>
      <c r="D86" s="554"/>
      <c r="E86" s="554"/>
      <c r="F86" s="554"/>
      <c r="G86" s="112"/>
      <c r="H86" s="112"/>
      <c r="I86" s="397">
        <f>SUM(D84:D85)</f>
        <v>2</v>
      </c>
    </row>
    <row r="87" spans="1:9" x14ac:dyDescent="0.25">
      <c r="A87" s="388" t="s">
        <v>857</v>
      </c>
      <c r="B87" s="390" t="s">
        <v>874</v>
      </c>
      <c r="C87" s="387" t="s">
        <v>74</v>
      </c>
      <c r="D87" s="387">
        <v>1</v>
      </c>
      <c r="E87" s="113"/>
      <c r="F87" s="114"/>
      <c r="G87" s="112"/>
      <c r="H87" s="112"/>
    </row>
    <row r="88" spans="1:9" x14ac:dyDescent="0.25">
      <c r="A88" s="388" t="s">
        <v>948</v>
      </c>
      <c r="B88" s="390" t="s">
        <v>875</v>
      </c>
      <c r="C88" s="387" t="s">
        <v>74</v>
      </c>
      <c r="D88" s="387">
        <v>1</v>
      </c>
      <c r="E88" s="113"/>
      <c r="F88" s="114"/>
      <c r="G88" s="112"/>
      <c r="H88" s="112"/>
    </row>
    <row r="89" spans="1:9" x14ac:dyDescent="0.25">
      <c r="A89" s="389">
        <v>2.14</v>
      </c>
      <c r="B89" s="554" t="s">
        <v>855</v>
      </c>
      <c r="C89" s="554"/>
      <c r="D89" s="554"/>
      <c r="E89" s="554"/>
      <c r="F89" s="554"/>
      <c r="G89" s="112"/>
      <c r="H89" s="112"/>
    </row>
    <row r="90" spans="1:9" x14ac:dyDescent="0.25">
      <c r="A90" s="388" t="s">
        <v>858</v>
      </c>
      <c r="B90" s="390" t="s">
        <v>874</v>
      </c>
      <c r="C90" s="387" t="s">
        <v>74</v>
      </c>
      <c r="D90" s="387">
        <v>1</v>
      </c>
      <c r="E90" s="113"/>
      <c r="F90" s="114"/>
      <c r="G90" s="112"/>
      <c r="H90" s="112"/>
    </row>
    <row r="91" spans="1:9" x14ac:dyDescent="0.25">
      <c r="A91" s="389">
        <v>2.15</v>
      </c>
      <c r="B91" s="554" t="s">
        <v>847</v>
      </c>
      <c r="C91" s="554"/>
      <c r="D91" s="554"/>
      <c r="E91" s="554"/>
      <c r="F91" s="554"/>
      <c r="G91" s="112"/>
      <c r="H91" s="112"/>
    </row>
    <row r="92" spans="1:9" x14ac:dyDescent="0.25">
      <c r="A92" s="388" t="s">
        <v>900</v>
      </c>
      <c r="B92" s="230" t="s">
        <v>876</v>
      </c>
      <c r="C92" s="387" t="s">
        <v>74</v>
      </c>
      <c r="D92" s="387">
        <v>2</v>
      </c>
      <c r="E92" s="113"/>
      <c r="F92" s="114"/>
      <c r="G92" s="112"/>
      <c r="H92" s="112"/>
      <c r="I92" s="397">
        <f>SUM(D87:D94)</f>
        <v>6</v>
      </c>
    </row>
    <row r="93" spans="1:9" x14ac:dyDescent="0.25">
      <c r="A93" s="389">
        <v>2.16</v>
      </c>
      <c r="B93" s="554" t="s">
        <v>856</v>
      </c>
      <c r="C93" s="554"/>
      <c r="D93" s="554"/>
      <c r="E93" s="554"/>
      <c r="F93" s="554"/>
      <c r="G93" s="112"/>
      <c r="H93" s="112"/>
    </row>
    <row r="94" spans="1:9" x14ac:dyDescent="0.25">
      <c r="A94" s="388" t="s">
        <v>901</v>
      </c>
      <c r="B94" s="230" t="s">
        <v>876</v>
      </c>
      <c r="C94" s="387" t="s">
        <v>74</v>
      </c>
      <c r="D94" s="387">
        <v>1</v>
      </c>
      <c r="E94" s="113"/>
      <c r="F94" s="114"/>
      <c r="G94" s="112"/>
      <c r="H94" s="112"/>
    </row>
    <row r="95" spans="1:9" x14ac:dyDescent="0.25">
      <c r="A95" s="389">
        <v>2.17</v>
      </c>
      <c r="B95" s="394" t="s">
        <v>834</v>
      </c>
      <c r="C95" s="395"/>
      <c r="D95" s="395"/>
      <c r="E95" s="395"/>
      <c r="F95" s="395"/>
      <c r="G95" s="231"/>
      <c r="H95" s="231"/>
    </row>
    <row r="96" spans="1:9" x14ac:dyDescent="0.25">
      <c r="A96" s="388" t="s">
        <v>949</v>
      </c>
      <c r="B96" s="230" t="s">
        <v>835</v>
      </c>
      <c r="C96" s="387" t="s">
        <v>443</v>
      </c>
      <c r="D96" s="387">
        <v>2</v>
      </c>
      <c r="E96" s="387"/>
      <c r="F96" s="387"/>
      <c r="G96" s="107"/>
      <c r="H96" s="107"/>
    </row>
    <row r="97" spans="1:9" x14ac:dyDescent="0.25">
      <c r="A97" s="388" t="s">
        <v>950</v>
      </c>
      <c r="B97" s="230" t="s">
        <v>863</v>
      </c>
      <c r="C97" s="387" t="s">
        <v>443</v>
      </c>
      <c r="D97" s="387">
        <v>2</v>
      </c>
      <c r="E97" s="387"/>
      <c r="F97" s="387"/>
      <c r="G97" s="107"/>
      <c r="H97" s="107"/>
    </row>
    <row r="98" spans="1:9" x14ac:dyDescent="0.25">
      <c r="A98" s="388" t="s">
        <v>951</v>
      </c>
      <c r="B98" s="230" t="s">
        <v>864</v>
      </c>
      <c r="C98" s="387" t="s">
        <v>443</v>
      </c>
      <c r="D98" s="387">
        <v>2</v>
      </c>
      <c r="E98" s="387"/>
      <c r="F98" s="387"/>
      <c r="G98" s="107"/>
      <c r="H98" s="107"/>
      <c r="I98" s="397">
        <f>SUM(D96:D98)</f>
        <v>6</v>
      </c>
    </row>
    <row r="99" spans="1:9" ht="30" customHeight="1" x14ac:dyDescent="0.25">
      <c r="A99" s="111">
        <v>3</v>
      </c>
      <c r="B99" s="503" t="s">
        <v>552</v>
      </c>
      <c r="C99" s="555"/>
      <c r="D99" s="555"/>
      <c r="E99" s="503"/>
      <c r="F99" s="503"/>
      <c r="G99" s="503"/>
      <c r="H99" s="503"/>
      <c r="I99" s="398">
        <f>SUM(I21:I98)</f>
        <v>340</v>
      </c>
    </row>
    <row r="100" spans="1:9" ht="19.350000000000001" customHeight="1" x14ac:dyDescent="0.25">
      <c r="A100" s="254">
        <v>3.1</v>
      </c>
      <c r="B100" s="554" t="s">
        <v>894</v>
      </c>
      <c r="C100" s="554"/>
      <c r="D100" s="554"/>
      <c r="E100" s="554"/>
      <c r="F100" s="554"/>
      <c r="G100" s="106"/>
      <c r="H100" s="106"/>
      <c r="I100" s="398"/>
    </row>
    <row r="101" spans="1:9" x14ac:dyDescent="0.25">
      <c r="A101" s="251" t="s">
        <v>85</v>
      </c>
      <c r="B101" s="249" t="s">
        <v>895</v>
      </c>
      <c r="C101" s="251" t="s">
        <v>90</v>
      </c>
      <c r="D101" s="251">
        <f>'Schedule No. 1A'!E10</f>
        <v>3</v>
      </c>
      <c r="E101" s="253"/>
      <c r="F101" s="253"/>
      <c r="G101" s="106"/>
      <c r="H101" s="106"/>
      <c r="I101" s="398">
        <f>SUM(D101:D102)</f>
        <v>6</v>
      </c>
    </row>
    <row r="102" spans="1:9" x14ac:dyDescent="0.25">
      <c r="A102" s="251" t="s">
        <v>84</v>
      </c>
      <c r="B102" s="249" t="s">
        <v>896</v>
      </c>
      <c r="C102" s="251" t="s">
        <v>90</v>
      </c>
      <c r="D102" s="251">
        <f>'Schedule No. 1A'!E11</f>
        <v>3</v>
      </c>
      <c r="E102" s="253"/>
      <c r="F102" s="253"/>
      <c r="G102" s="106"/>
      <c r="H102" s="106"/>
      <c r="I102" s="398"/>
    </row>
    <row r="103" spans="1:9" x14ac:dyDescent="0.25">
      <c r="A103" s="254">
        <v>3.2</v>
      </c>
      <c r="B103" s="554" t="s">
        <v>200</v>
      </c>
      <c r="C103" s="554"/>
      <c r="D103" s="554"/>
      <c r="E103" s="554"/>
      <c r="F103" s="554"/>
      <c r="G103" s="112"/>
      <c r="H103" s="112"/>
    </row>
    <row r="104" spans="1:9" x14ac:dyDescent="0.25">
      <c r="A104" s="251" t="s">
        <v>113</v>
      </c>
      <c r="B104" s="249" t="s">
        <v>203</v>
      </c>
      <c r="C104" s="251" t="s">
        <v>90</v>
      </c>
      <c r="D104" s="251">
        <f>'Schedule No. 1A'!E13</f>
        <v>10</v>
      </c>
      <c r="E104" s="250"/>
      <c r="F104" s="250"/>
      <c r="G104" s="80"/>
      <c r="H104" s="80"/>
    </row>
    <row r="105" spans="1:9" x14ac:dyDescent="0.25">
      <c r="A105" s="251" t="s">
        <v>114</v>
      </c>
      <c r="B105" s="249" t="s">
        <v>205</v>
      </c>
      <c r="C105" s="251" t="s">
        <v>90</v>
      </c>
      <c r="D105" s="251">
        <f>'Schedule No. 1A'!E14</f>
        <v>10</v>
      </c>
      <c r="E105" s="250"/>
      <c r="F105" s="250"/>
      <c r="G105" s="80"/>
      <c r="H105" s="80"/>
    </row>
    <row r="106" spans="1:9" x14ac:dyDescent="0.25">
      <c r="A106" s="251" t="s">
        <v>115</v>
      </c>
      <c r="B106" s="249" t="s">
        <v>206</v>
      </c>
      <c r="C106" s="251" t="s">
        <v>90</v>
      </c>
      <c r="D106" s="251">
        <f>'Schedule No. 1A'!E15</f>
        <v>18</v>
      </c>
      <c r="E106" s="250"/>
      <c r="F106" s="250"/>
      <c r="G106" s="80"/>
      <c r="H106" s="80"/>
    </row>
    <row r="107" spans="1:9" x14ac:dyDescent="0.25">
      <c r="A107" s="251" t="s">
        <v>116</v>
      </c>
      <c r="B107" s="249" t="s">
        <v>207</v>
      </c>
      <c r="C107" s="251" t="s">
        <v>90</v>
      </c>
      <c r="D107" s="251">
        <f>'Schedule No. 1A'!E16</f>
        <v>28</v>
      </c>
      <c r="E107" s="250"/>
      <c r="F107" s="250"/>
      <c r="G107" s="80"/>
      <c r="H107" s="80"/>
    </row>
    <row r="108" spans="1:9" x14ac:dyDescent="0.25">
      <c r="A108" s="251" t="s">
        <v>117</v>
      </c>
      <c r="B108" s="249" t="s">
        <v>208</v>
      </c>
      <c r="C108" s="251" t="s">
        <v>90</v>
      </c>
      <c r="D108" s="251">
        <f>'Schedule No. 1A'!E17</f>
        <v>33</v>
      </c>
      <c r="E108" s="250"/>
      <c r="F108" s="250"/>
      <c r="G108" s="80"/>
      <c r="H108" s="80"/>
    </row>
    <row r="109" spans="1:9" x14ac:dyDescent="0.25">
      <c r="A109" s="251" t="s">
        <v>118</v>
      </c>
      <c r="B109" s="249" t="s">
        <v>209</v>
      </c>
      <c r="C109" s="251" t="s">
        <v>90</v>
      </c>
      <c r="D109" s="251">
        <f>'Schedule No. 1A'!E18</f>
        <v>43</v>
      </c>
      <c r="E109" s="250"/>
      <c r="F109" s="250"/>
      <c r="G109" s="80"/>
      <c r="H109" s="80"/>
    </row>
    <row r="110" spans="1:9" x14ac:dyDescent="0.25">
      <c r="A110" s="251" t="s">
        <v>119</v>
      </c>
      <c r="B110" s="249" t="s">
        <v>210</v>
      </c>
      <c r="C110" s="251" t="s">
        <v>90</v>
      </c>
      <c r="D110" s="251">
        <f>'Schedule No. 1A'!E19</f>
        <v>36</v>
      </c>
      <c r="E110" s="250"/>
      <c r="F110" s="250"/>
      <c r="G110" s="80"/>
      <c r="H110" s="80"/>
      <c r="I110" s="397">
        <f>SUM(D104:D110)</f>
        <v>178</v>
      </c>
    </row>
    <row r="111" spans="1:9" x14ac:dyDescent="0.25">
      <c r="A111" s="254">
        <v>3.3</v>
      </c>
      <c r="B111" s="255" t="s">
        <v>201</v>
      </c>
      <c r="C111" s="251"/>
      <c r="D111" s="251"/>
      <c r="E111" s="255"/>
      <c r="F111" s="255"/>
      <c r="G111" s="112"/>
      <c r="H111" s="112"/>
    </row>
    <row r="112" spans="1:9" x14ac:dyDescent="0.25">
      <c r="A112" s="110" t="s">
        <v>123</v>
      </c>
      <c r="B112" s="24" t="s">
        <v>211</v>
      </c>
      <c r="C112" s="110" t="s">
        <v>90</v>
      </c>
      <c r="D112" s="110">
        <f>'Schedule No. 1A'!E21</f>
        <v>2</v>
      </c>
      <c r="E112" s="80"/>
      <c r="F112" s="80"/>
      <c r="G112" s="80"/>
      <c r="H112" s="80"/>
    </row>
    <row r="113" spans="1:9" x14ac:dyDescent="0.25">
      <c r="A113" s="110" t="s">
        <v>124</v>
      </c>
      <c r="B113" s="24" t="s">
        <v>212</v>
      </c>
      <c r="C113" s="110" t="s">
        <v>90</v>
      </c>
      <c r="D113" s="110">
        <f>'Schedule No. 1A'!E22</f>
        <v>2</v>
      </c>
      <c r="E113" s="80"/>
      <c r="F113" s="80"/>
      <c r="G113" s="80"/>
      <c r="H113" s="80"/>
    </row>
    <row r="114" spans="1:9" x14ac:dyDescent="0.25">
      <c r="A114" s="110" t="s">
        <v>125</v>
      </c>
      <c r="B114" s="24" t="s">
        <v>213</v>
      </c>
      <c r="C114" s="110" t="s">
        <v>90</v>
      </c>
      <c r="D114" s="110">
        <f>'Schedule No. 1A'!E23</f>
        <v>2</v>
      </c>
      <c r="E114" s="80"/>
      <c r="F114" s="80"/>
      <c r="G114" s="80"/>
      <c r="H114" s="80"/>
    </row>
    <row r="115" spans="1:9" x14ac:dyDescent="0.25">
      <c r="A115" s="110" t="s">
        <v>126</v>
      </c>
      <c r="B115" s="24" t="s">
        <v>214</v>
      </c>
      <c r="C115" s="110" t="s">
        <v>90</v>
      </c>
      <c r="D115" s="110">
        <f>'Schedule No. 1A'!E24</f>
        <v>2</v>
      </c>
      <c r="E115" s="80"/>
      <c r="F115" s="80"/>
      <c r="G115" s="80"/>
      <c r="H115" s="80"/>
    </row>
    <row r="116" spans="1:9" x14ac:dyDescent="0.25">
      <c r="A116" s="110" t="s">
        <v>127</v>
      </c>
      <c r="B116" s="24" t="s">
        <v>215</v>
      </c>
      <c r="C116" s="110" t="s">
        <v>90</v>
      </c>
      <c r="D116" s="110">
        <f>'Schedule No. 1A'!E25</f>
        <v>2</v>
      </c>
      <c r="E116" s="80"/>
      <c r="F116" s="80"/>
      <c r="G116" s="80"/>
      <c r="H116" s="80"/>
    </row>
    <row r="117" spans="1:9" x14ac:dyDescent="0.25">
      <c r="A117" s="110" t="s">
        <v>128</v>
      </c>
      <c r="B117" s="24" t="s">
        <v>216</v>
      </c>
      <c r="C117" s="110" t="s">
        <v>90</v>
      </c>
      <c r="D117" s="110">
        <f>'Schedule No. 1A'!E26</f>
        <v>3</v>
      </c>
      <c r="E117" s="80"/>
      <c r="F117" s="80"/>
      <c r="G117" s="80"/>
      <c r="H117" s="80"/>
    </row>
    <row r="118" spans="1:9" x14ac:dyDescent="0.25">
      <c r="A118" s="110" t="s">
        <v>282</v>
      </c>
      <c r="B118" s="24" t="s">
        <v>217</v>
      </c>
      <c r="C118" s="110" t="s">
        <v>90</v>
      </c>
      <c r="D118" s="110">
        <f>'Schedule No. 1A'!E27</f>
        <v>4</v>
      </c>
      <c r="E118" s="80"/>
      <c r="F118" s="80"/>
      <c r="G118" s="80"/>
      <c r="H118" s="80"/>
    </row>
    <row r="119" spans="1:9" x14ac:dyDescent="0.25">
      <c r="A119" s="110" t="s">
        <v>283</v>
      </c>
      <c r="B119" s="24" t="s">
        <v>218</v>
      </c>
      <c r="C119" s="110" t="s">
        <v>90</v>
      </c>
      <c r="D119" s="110">
        <f>'Schedule No. 1A'!E28</f>
        <v>4</v>
      </c>
      <c r="E119" s="80"/>
      <c r="F119" s="80"/>
      <c r="G119" s="80"/>
      <c r="H119" s="80"/>
    </row>
    <row r="120" spans="1:9" x14ac:dyDescent="0.25">
      <c r="A120" s="110" t="s">
        <v>525</v>
      </c>
      <c r="B120" s="24" t="s">
        <v>219</v>
      </c>
      <c r="C120" s="110" t="s">
        <v>90</v>
      </c>
      <c r="D120" s="110">
        <f>'Schedule No. 1A'!E29</f>
        <v>3</v>
      </c>
      <c r="E120" s="80"/>
      <c r="F120" s="80"/>
      <c r="G120" s="80"/>
      <c r="H120" s="80"/>
    </row>
    <row r="121" spans="1:9" x14ac:dyDescent="0.25">
      <c r="A121" s="110" t="s">
        <v>526</v>
      </c>
      <c r="B121" s="24" t="s">
        <v>220</v>
      </c>
      <c r="C121" s="110" t="s">
        <v>90</v>
      </c>
      <c r="D121" s="110">
        <v>2</v>
      </c>
      <c r="E121" s="80"/>
      <c r="F121" s="80"/>
      <c r="G121" s="80"/>
      <c r="H121" s="80"/>
    </row>
    <row r="122" spans="1:9" x14ac:dyDescent="0.25">
      <c r="A122" s="110" t="s">
        <v>833</v>
      </c>
      <c r="B122" s="24" t="s">
        <v>831</v>
      </c>
      <c r="C122" s="110" t="s">
        <v>90</v>
      </c>
      <c r="D122" s="110">
        <v>2</v>
      </c>
      <c r="E122" s="80"/>
      <c r="F122" s="80"/>
      <c r="G122" s="80"/>
      <c r="H122" s="80"/>
    </row>
    <row r="123" spans="1:9" x14ac:dyDescent="0.25">
      <c r="A123" s="111">
        <v>3.4</v>
      </c>
      <c r="B123" s="112" t="s">
        <v>221</v>
      </c>
      <c r="C123" s="110"/>
      <c r="D123" s="110"/>
      <c r="E123" s="112"/>
      <c r="F123" s="112"/>
      <c r="G123" s="112"/>
      <c r="H123" s="80"/>
      <c r="I123" s="397">
        <f>SUM(D112:D122)</f>
        <v>28</v>
      </c>
    </row>
    <row r="124" spans="1:9" x14ac:dyDescent="0.25">
      <c r="A124" s="110" t="s">
        <v>129</v>
      </c>
      <c r="B124" s="24" t="s">
        <v>303</v>
      </c>
      <c r="C124" s="110" t="s">
        <v>90</v>
      </c>
      <c r="D124" s="158">
        <f>'Schedule No. 1A'!E33</f>
        <v>5</v>
      </c>
      <c r="E124" s="80"/>
      <c r="F124" s="80"/>
      <c r="G124" s="80"/>
      <c r="H124" s="80"/>
    </row>
    <row r="125" spans="1:9" x14ac:dyDescent="0.25">
      <c r="A125" s="110" t="s">
        <v>130</v>
      </c>
      <c r="B125" s="24" t="s">
        <v>222</v>
      </c>
      <c r="C125" s="110" t="s">
        <v>90</v>
      </c>
      <c r="D125" s="158">
        <f>'Schedule No. 1A'!E34</f>
        <v>2</v>
      </c>
      <c r="E125" s="80"/>
      <c r="F125" s="80"/>
      <c r="G125" s="80"/>
      <c r="H125" s="80"/>
    </row>
    <row r="126" spans="1:9" x14ac:dyDescent="0.25">
      <c r="A126" s="110" t="s">
        <v>131</v>
      </c>
      <c r="B126" s="24" t="s">
        <v>302</v>
      </c>
      <c r="C126" s="110" t="s">
        <v>90</v>
      </c>
      <c r="D126" s="158">
        <f>'Schedule No. 1A'!E35</f>
        <v>4</v>
      </c>
      <c r="E126" s="80"/>
      <c r="F126" s="80"/>
      <c r="G126" s="80"/>
      <c r="H126" s="80"/>
    </row>
    <row r="127" spans="1:9" x14ac:dyDescent="0.25">
      <c r="A127" s="110" t="s">
        <v>132</v>
      </c>
      <c r="B127" s="24" t="s">
        <v>223</v>
      </c>
      <c r="C127" s="110" t="s">
        <v>90</v>
      </c>
      <c r="D127" s="158">
        <f>'Schedule No. 1A'!E36</f>
        <v>2</v>
      </c>
      <c r="E127" s="80"/>
      <c r="F127" s="80"/>
      <c r="G127" s="80"/>
      <c r="H127" s="80"/>
    </row>
    <row r="128" spans="1:9" x14ac:dyDescent="0.25">
      <c r="A128" s="251" t="s">
        <v>133</v>
      </c>
      <c r="B128" s="249" t="s">
        <v>224</v>
      </c>
      <c r="C128" s="251" t="s">
        <v>90</v>
      </c>
      <c r="D128" s="256">
        <f>'Schedule No. 1A'!E37</f>
        <v>5</v>
      </c>
      <c r="E128" s="80"/>
      <c r="F128" s="80"/>
      <c r="G128" s="80"/>
      <c r="H128" s="80"/>
    </row>
    <row r="129" spans="1:9" x14ac:dyDescent="0.25">
      <c r="A129" s="251" t="s">
        <v>134</v>
      </c>
      <c r="B129" s="249" t="s">
        <v>225</v>
      </c>
      <c r="C129" s="251" t="s">
        <v>90</v>
      </c>
      <c r="D129" s="256">
        <f>'Schedule No. 1A'!E38</f>
        <v>11</v>
      </c>
      <c r="E129" s="80"/>
      <c r="F129" s="80"/>
      <c r="G129" s="80"/>
      <c r="H129" s="80"/>
    </row>
    <row r="130" spans="1:9" x14ac:dyDescent="0.25">
      <c r="A130" s="251" t="s">
        <v>284</v>
      </c>
      <c r="B130" s="249" t="s">
        <v>226</v>
      </c>
      <c r="C130" s="251" t="s">
        <v>90</v>
      </c>
      <c r="D130" s="256">
        <f>'Schedule No. 1A'!E39</f>
        <v>5</v>
      </c>
      <c r="E130" s="80"/>
      <c r="F130" s="80"/>
      <c r="G130" s="80"/>
      <c r="H130" s="80"/>
    </row>
    <row r="131" spans="1:9" x14ac:dyDescent="0.25">
      <c r="A131" s="251" t="s">
        <v>285</v>
      </c>
      <c r="B131" s="249" t="s">
        <v>227</v>
      </c>
      <c r="C131" s="251" t="s">
        <v>90</v>
      </c>
      <c r="D131" s="256">
        <f>'Schedule No. 1A'!E40</f>
        <v>4</v>
      </c>
      <c r="E131" s="80"/>
      <c r="F131" s="80"/>
      <c r="G131" s="80"/>
      <c r="H131" s="80"/>
      <c r="I131" s="398">
        <f>SUM(D124:D131)</f>
        <v>38</v>
      </c>
    </row>
    <row r="132" spans="1:9" x14ac:dyDescent="0.25">
      <c r="A132" s="254">
        <v>3.5</v>
      </c>
      <c r="B132" s="255" t="s">
        <v>230</v>
      </c>
      <c r="C132" s="251"/>
      <c r="D132" s="264"/>
      <c r="E132" s="112"/>
      <c r="F132" s="112"/>
      <c r="G132" s="112"/>
      <c r="H132" s="112"/>
    </row>
    <row r="133" spans="1:9" x14ac:dyDescent="0.25">
      <c r="A133" s="251" t="s">
        <v>135</v>
      </c>
      <c r="B133" s="258" t="s">
        <v>293</v>
      </c>
      <c r="C133" s="251" t="s">
        <v>90</v>
      </c>
      <c r="D133" s="256">
        <f>'Schedule No. 1A'!E42</f>
        <v>6</v>
      </c>
      <c r="E133" s="80"/>
      <c r="F133" s="80"/>
      <c r="G133" s="80"/>
      <c r="H133" s="80"/>
    </row>
    <row r="134" spans="1:9" x14ac:dyDescent="0.25">
      <c r="A134" s="251" t="s">
        <v>136</v>
      </c>
      <c r="B134" s="258" t="s">
        <v>294</v>
      </c>
      <c r="C134" s="251" t="s">
        <v>90</v>
      </c>
      <c r="D134" s="256">
        <f>'Schedule No. 1A'!E43</f>
        <v>3</v>
      </c>
      <c r="E134" s="80"/>
      <c r="F134" s="80"/>
      <c r="G134" s="80"/>
      <c r="H134" s="80"/>
    </row>
    <row r="135" spans="1:9" x14ac:dyDescent="0.25">
      <c r="A135" s="251" t="s">
        <v>137</v>
      </c>
      <c r="B135" s="258" t="s">
        <v>295</v>
      </c>
      <c r="C135" s="251" t="s">
        <v>90</v>
      </c>
      <c r="D135" s="256">
        <f>'Schedule No. 1A'!E44</f>
        <v>8</v>
      </c>
      <c r="E135" s="80"/>
      <c r="F135" s="80"/>
      <c r="G135" s="80"/>
      <c r="H135" s="80"/>
    </row>
    <row r="136" spans="1:9" x14ac:dyDescent="0.25">
      <c r="A136" s="251" t="s">
        <v>321</v>
      </c>
      <c r="B136" s="258" t="s">
        <v>296</v>
      </c>
      <c r="C136" s="251" t="s">
        <v>90</v>
      </c>
      <c r="D136" s="256">
        <f>'Schedule No. 1A'!E45</f>
        <v>3</v>
      </c>
      <c r="E136" s="80"/>
      <c r="F136" s="80"/>
      <c r="G136" s="80"/>
      <c r="H136" s="80"/>
    </row>
    <row r="137" spans="1:9" x14ac:dyDescent="0.25">
      <c r="A137" s="251" t="s">
        <v>322</v>
      </c>
      <c r="B137" s="258" t="s">
        <v>297</v>
      </c>
      <c r="C137" s="251" t="s">
        <v>90</v>
      </c>
      <c r="D137" s="256">
        <f>'Schedule No. 1A'!E46</f>
        <v>12</v>
      </c>
      <c r="E137" s="80"/>
      <c r="F137" s="80"/>
      <c r="G137" s="80"/>
      <c r="H137" s="80"/>
    </row>
    <row r="138" spans="1:9" x14ac:dyDescent="0.25">
      <c r="A138" s="251" t="s">
        <v>323</v>
      </c>
      <c r="B138" s="258" t="s">
        <v>298</v>
      </c>
      <c r="C138" s="251" t="s">
        <v>90</v>
      </c>
      <c r="D138" s="256">
        <f>'Schedule No. 1A'!E47</f>
        <v>14</v>
      </c>
      <c r="E138" s="80"/>
      <c r="F138" s="80"/>
      <c r="G138" s="80"/>
      <c r="H138" s="80"/>
    </row>
    <row r="139" spans="1:9" x14ac:dyDescent="0.25">
      <c r="A139" s="251" t="s">
        <v>324</v>
      </c>
      <c r="B139" s="258" t="s">
        <v>299</v>
      </c>
      <c r="C139" s="251" t="s">
        <v>90</v>
      </c>
      <c r="D139" s="256">
        <f>'Schedule No. 1A'!E48</f>
        <v>8</v>
      </c>
      <c r="E139" s="80"/>
      <c r="F139" s="80"/>
      <c r="G139" s="80"/>
      <c r="H139" s="80"/>
    </row>
    <row r="140" spans="1:9" x14ac:dyDescent="0.25">
      <c r="A140" s="251" t="s">
        <v>325</v>
      </c>
      <c r="B140" s="258" t="s">
        <v>300</v>
      </c>
      <c r="C140" s="251" t="s">
        <v>90</v>
      </c>
      <c r="D140" s="256">
        <f>'Schedule No. 1A'!E49</f>
        <v>8</v>
      </c>
      <c r="E140" s="80"/>
      <c r="F140" s="80"/>
      <c r="G140" s="80"/>
      <c r="H140" s="80"/>
      <c r="I140" s="398">
        <f>SUM(D133:D140)</f>
        <v>62</v>
      </c>
    </row>
    <row r="141" spans="1:9" x14ac:dyDescent="0.25">
      <c r="A141" s="111">
        <v>3.6</v>
      </c>
      <c r="B141" s="112" t="s">
        <v>233</v>
      </c>
      <c r="C141" s="110"/>
      <c r="D141" s="110"/>
      <c r="E141" s="112"/>
      <c r="F141" s="112"/>
      <c r="G141" s="112"/>
      <c r="H141" s="112"/>
    </row>
    <row r="142" spans="1:9" x14ac:dyDescent="0.25">
      <c r="A142" s="110" t="s">
        <v>286</v>
      </c>
      <c r="B142" s="23" t="s">
        <v>327</v>
      </c>
      <c r="C142" s="110" t="s">
        <v>90</v>
      </c>
      <c r="D142" s="110">
        <f>'Schedule No. 1A'!E51</f>
        <v>1</v>
      </c>
      <c r="E142" s="112"/>
      <c r="F142" s="112"/>
      <c r="G142" s="112"/>
      <c r="H142" s="112"/>
    </row>
    <row r="143" spans="1:9" x14ac:dyDescent="0.25">
      <c r="A143" s="110" t="s">
        <v>287</v>
      </c>
      <c r="B143" s="23" t="s">
        <v>328</v>
      </c>
      <c r="C143" s="110" t="s">
        <v>90</v>
      </c>
      <c r="D143" s="110" t="str">
        <f>'Schedule No. 1A'!E52</f>
        <v>NIL</v>
      </c>
      <c r="E143" s="112"/>
      <c r="F143" s="112"/>
      <c r="G143" s="112"/>
      <c r="H143" s="112"/>
    </row>
    <row r="144" spans="1:9" x14ac:dyDescent="0.25">
      <c r="A144" s="110" t="s">
        <v>288</v>
      </c>
      <c r="B144" s="23" t="s">
        <v>329</v>
      </c>
      <c r="C144" s="110" t="s">
        <v>90</v>
      </c>
      <c r="D144" s="110" t="str">
        <f>'Schedule No. 1A'!E53</f>
        <v>NIL</v>
      </c>
      <c r="E144" s="112"/>
      <c r="F144" s="112"/>
      <c r="G144" s="112"/>
      <c r="H144" s="112"/>
    </row>
    <row r="145" spans="1:16" x14ac:dyDescent="0.25">
      <c r="A145" s="110" t="s">
        <v>289</v>
      </c>
      <c r="B145" s="23" t="s">
        <v>330</v>
      </c>
      <c r="C145" s="110" t="s">
        <v>90</v>
      </c>
      <c r="D145" s="110">
        <f>'Schedule No. 1A'!E54</f>
        <v>1</v>
      </c>
      <c r="E145" s="112"/>
      <c r="F145" s="112"/>
      <c r="G145" s="112"/>
      <c r="H145" s="112"/>
    </row>
    <row r="146" spans="1:16" x14ac:dyDescent="0.25">
      <c r="A146" s="110" t="s">
        <v>290</v>
      </c>
      <c r="B146" s="23" t="s">
        <v>331</v>
      </c>
      <c r="C146" s="110" t="s">
        <v>90</v>
      </c>
      <c r="D146" s="110" t="str">
        <f>'Schedule No. 1A'!E55</f>
        <v>NIL</v>
      </c>
      <c r="E146" s="112"/>
      <c r="F146" s="112"/>
      <c r="G146" s="112"/>
      <c r="H146" s="112"/>
    </row>
    <row r="147" spans="1:16" x14ac:dyDescent="0.25">
      <c r="A147" s="110" t="s">
        <v>504</v>
      </c>
      <c r="B147" s="23" t="s">
        <v>234</v>
      </c>
      <c r="C147" s="110" t="s">
        <v>90</v>
      </c>
      <c r="D147" s="110">
        <f>'Schedule No. 1A'!E56</f>
        <v>1</v>
      </c>
      <c r="E147" s="80"/>
      <c r="F147" s="80"/>
      <c r="G147" s="80"/>
      <c r="H147" s="80"/>
    </row>
    <row r="148" spans="1:16" x14ac:dyDescent="0.25">
      <c r="A148" s="110" t="s">
        <v>505</v>
      </c>
      <c r="B148" s="23" t="s">
        <v>332</v>
      </c>
      <c r="C148" s="110" t="s">
        <v>90</v>
      </c>
      <c r="D148" s="110">
        <f>'Schedule No. 1A'!E57</f>
        <v>1</v>
      </c>
      <c r="E148" s="80"/>
      <c r="F148" s="80"/>
      <c r="G148" s="80"/>
      <c r="H148" s="80"/>
    </row>
    <row r="149" spans="1:16" x14ac:dyDescent="0.25">
      <c r="A149" s="110" t="s">
        <v>506</v>
      </c>
      <c r="B149" s="23" t="s">
        <v>333</v>
      </c>
      <c r="C149" s="110" t="s">
        <v>90</v>
      </c>
      <c r="D149" s="110">
        <f>'Schedule No. 1A'!E58</f>
        <v>1</v>
      </c>
      <c r="E149" s="80"/>
      <c r="F149" s="80"/>
      <c r="G149" s="80"/>
      <c r="H149" s="80"/>
      <c r="I149" s="397">
        <f>SUM(D142:D149)</f>
        <v>5</v>
      </c>
    </row>
    <row r="150" spans="1:16" x14ac:dyDescent="0.25">
      <c r="A150" s="111">
        <v>3.7</v>
      </c>
      <c r="B150" s="188" t="s">
        <v>571</v>
      </c>
      <c r="C150" s="188"/>
      <c r="D150" s="110"/>
      <c r="E150" s="188"/>
      <c r="F150" s="188"/>
      <c r="G150" s="188"/>
      <c r="H150" s="188"/>
      <c r="I150" s="112"/>
      <c r="J150" s="42">
        <f>SUM(E144:E149)</f>
        <v>0</v>
      </c>
      <c r="K150" s="44"/>
      <c r="L150" t="s">
        <v>572</v>
      </c>
      <c r="M150">
        <f>SUM(J136+J168)</f>
        <v>0</v>
      </c>
      <c r="P150" s="189"/>
    </row>
    <row r="151" spans="1:16" x14ac:dyDescent="0.25">
      <c r="A151" s="110" t="s">
        <v>491</v>
      </c>
      <c r="B151" s="23" t="s">
        <v>573</v>
      </c>
      <c r="C151" s="110" t="s">
        <v>90</v>
      </c>
      <c r="D151" s="110">
        <f>'Schedule No. 1A'!E60</f>
        <v>1</v>
      </c>
      <c r="E151" s="107"/>
      <c r="F151" s="39"/>
      <c r="G151" s="39"/>
      <c r="H151" s="39"/>
      <c r="I151" s="391"/>
      <c r="J151" s="8"/>
      <c r="K151" s="8"/>
      <c r="L151" t="s">
        <v>574</v>
      </c>
      <c r="M151" s="40" t="e">
        <f>SUM(J143+#REF!+J150+J174+J181+J187)</f>
        <v>#REF!</v>
      </c>
      <c r="P151" s="189"/>
    </row>
    <row r="152" spans="1:16" x14ac:dyDescent="0.25">
      <c r="A152" s="110" t="s">
        <v>640</v>
      </c>
      <c r="B152" s="23" t="s">
        <v>628</v>
      </c>
      <c r="C152" s="110" t="s">
        <v>90</v>
      </c>
      <c r="D152" s="110" t="str">
        <f>'Schedule No. 1A'!E61</f>
        <v>NIL</v>
      </c>
      <c r="E152" s="107"/>
      <c r="F152" s="39"/>
      <c r="G152" s="39"/>
      <c r="H152" s="39"/>
    </row>
    <row r="153" spans="1:16" x14ac:dyDescent="0.25">
      <c r="A153" s="110" t="s">
        <v>642</v>
      </c>
      <c r="B153" s="23" t="s">
        <v>629</v>
      </c>
      <c r="C153" s="110" t="s">
        <v>90</v>
      </c>
      <c r="D153" s="110" t="str">
        <f>'Schedule No. 1A'!E62</f>
        <v>NIL</v>
      </c>
      <c r="E153" s="107"/>
      <c r="F153" s="39"/>
      <c r="G153" s="39"/>
      <c r="H153" s="39"/>
    </row>
    <row r="154" spans="1:16" x14ac:dyDescent="0.25">
      <c r="A154" s="110" t="s">
        <v>743</v>
      </c>
      <c r="B154" s="23" t="s">
        <v>630</v>
      </c>
      <c r="C154" s="110" t="s">
        <v>90</v>
      </c>
      <c r="D154" s="110" t="str">
        <f>'Schedule No. 1A'!E63</f>
        <v>NIL</v>
      </c>
      <c r="E154" s="107"/>
      <c r="F154" s="39"/>
      <c r="G154" s="39"/>
      <c r="H154" s="39"/>
    </row>
    <row r="155" spans="1:16" x14ac:dyDescent="0.25">
      <c r="A155" s="110" t="s">
        <v>744</v>
      </c>
      <c r="B155" s="23" t="s">
        <v>575</v>
      </c>
      <c r="C155" s="110" t="s">
        <v>90</v>
      </c>
      <c r="D155" s="110">
        <f>'Schedule No. 1A'!E64</f>
        <v>1</v>
      </c>
      <c r="E155" s="107"/>
      <c r="F155" s="39"/>
      <c r="G155" s="39"/>
      <c r="H155" s="39"/>
      <c r="I155" s="391"/>
      <c r="J155" s="8"/>
      <c r="K155" s="8"/>
      <c r="P155" s="189"/>
    </row>
    <row r="156" spans="1:16" x14ac:dyDescent="0.25">
      <c r="A156" s="110" t="s">
        <v>745</v>
      </c>
      <c r="B156" s="23" t="s">
        <v>576</v>
      </c>
      <c r="C156" s="110" t="s">
        <v>90</v>
      </c>
      <c r="D156" s="110">
        <f>'Schedule No. 1A'!E65</f>
        <v>1</v>
      </c>
      <c r="E156" s="107"/>
      <c r="F156" s="39"/>
      <c r="G156" s="39"/>
      <c r="H156" s="39"/>
      <c r="I156" s="391"/>
      <c r="J156" s="8"/>
      <c r="K156" s="8"/>
      <c r="P156" s="189"/>
    </row>
    <row r="157" spans="1:16" x14ac:dyDescent="0.25">
      <c r="A157" s="111">
        <v>3.8</v>
      </c>
      <c r="B157" s="188" t="s">
        <v>577</v>
      </c>
      <c r="C157" s="188"/>
      <c r="D157" s="110"/>
      <c r="E157" s="188"/>
      <c r="F157" s="188"/>
      <c r="G157" s="188"/>
      <c r="H157" s="188"/>
      <c r="I157" s="112"/>
      <c r="J157" s="191">
        <f>SUM(E151:E156)</f>
        <v>0</v>
      </c>
      <c r="K157" s="44"/>
      <c r="P157" s="189"/>
    </row>
    <row r="158" spans="1:16" x14ac:dyDescent="0.25">
      <c r="A158" s="110" t="s">
        <v>509</v>
      </c>
      <c r="B158" s="24" t="s">
        <v>578</v>
      </c>
      <c r="C158" s="110" t="s">
        <v>90</v>
      </c>
      <c r="D158" s="110">
        <f>'Schedule No. 1A'!E67</f>
        <v>1</v>
      </c>
      <c r="E158" s="107"/>
      <c r="F158" s="39"/>
      <c r="G158" s="39"/>
      <c r="H158" s="39"/>
      <c r="I158" s="391">
        <f>D151+D155+D156</f>
        <v>3</v>
      </c>
      <c r="J158" s="8"/>
      <c r="K158" s="8"/>
      <c r="P158" s="189"/>
    </row>
    <row r="159" spans="1:16" x14ac:dyDescent="0.25">
      <c r="A159" s="110" t="s">
        <v>644</v>
      </c>
      <c r="B159" s="24" t="s">
        <v>631</v>
      </c>
      <c r="C159" s="110" t="s">
        <v>90</v>
      </c>
      <c r="D159" s="110" t="str">
        <f>'Schedule No. 1A'!E68</f>
        <v>NIL</v>
      </c>
      <c r="E159" s="107"/>
      <c r="F159" s="39"/>
      <c r="G159" s="39"/>
      <c r="H159" s="39"/>
    </row>
    <row r="160" spans="1:16" x14ac:dyDescent="0.25">
      <c r="A160" s="110" t="s">
        <v>646</v>
      </c>
      <c r="B160" s="24" t="s">
        <v>632</v>
      </c>
      <c r="C160" s="110" t="s">
        <v>90</v>
      </c>
      <c r="D160" s="110" t="str">
        <f>'Schedule No. 1A'!E69</f>
        <v>NIL</v>
      </c>
      <c r="E160" s="107"/>
      <c r="F160" s="39"/>
      <c r="G160" s="39"/>
      <c r="H160" s="39"/>
    </row>
    <row r="161" spans="1:16" x14ac:dyDescent="0.25">
      <c r="A161" s="110" t="s">
        <v>746</v>
      </c>
      <c r="B161" s="24" t="s">
        <v>579</v>
      </c>
      <c r="C161" s="110" t="s">
        <v>90</v>
      </c>
      <c r="D161" s="110">
        <f>'Schedule No. 1A'!E70</f>
        <v>1</v>
      </c>
      <c r="E161" s="107"/>
      <c r="F161" s="39"/>
      <c r="G161" s="39"/>
      <c r="H161" s="39"/>
    </row>
    <row r="162" spans="1:16" x14ac:dyDescent="0.25">
      <c r="A162" s="110" t="s">
        <v>747</v>
      </c>
      <c r="B162" s="24" t="s">
        <v>581</v>
      </c>
      <c r="C162" s="110" t="s">
        <v>90</v>
      </c>
      <c r="D162" s="110">
        <f>'Schedule No. 1A'!E71</f>
        <v>1</v>
      </c>
      <c r="E162" s="107"/>
      <c r="F162" s="39"/>
      <c r="G162" s="39"/>
      <c r="H162" s="39"/>
      <c r="I162" s="391"/>
      <c r="J162" s="8"/>
      <c r="K162" s="8"/>
      <c r="P162" s="189"/>
    </row>
    <row r="163" spans="1:16" x14ac:dyDescent="0.25">
      <c r="A163" s="110" t="s">
        <v>748</v>
      </c>
      <c r="B163" s="24" t="s">
        <v>633</v>
      </c>
      <c r="C163" s="110" t="s">
        <v>90</v>
      </c>
      <c r="D163" s="110" t="str">
        <f>'Schedule No. 1A'!E72</f>
        <v>NIL</v>
      </c>
      <c r="E163" s="107"/>
      <c r="F163" s="39"/>
      <c r="G163" s="39"/>
      <c r="H163" s="39"/>
      <c r="I163" s="391">
        <f>D158+D161+D162</f>
        <v>3</v>
      </c>
      <c r="J163" s="8"/>
      <c r="K163" s="8"/>
      <c r="P163" s="189"/>
    </row>
    <row r="164" spans="1:16" x14ac:dyDescent="0.25">
      <c r="A164" s="110" t="s">
        <v>749</v>
      </c>
      <c r="B164" s="24" t="s">
        <v>634</v>
      </c>
      <c r="C164" s="110" t="s">
        <v>90</v>
      </c>
      <c r="D164" s="110" t="str">
        <f>'Schedule No. 1A'!E73</f>
        <v>NIL</v>
      </c>
      <c r="E164" s="107"/>
      <c r="F164" s="39"/>
      <c r="G164" s="39"/>
      <c r="H164" s="39"/>
    </row>
    <row r="165" spans="1:16" x14ac:dyDescent="0.25">
      <c r="A165" s="110" t="s">
        <v>750</v>
      </c>
      <c r="B165" s="24" t="s">
        <v>635</v>
      </c>
      <c r="C165" s="110" t="s">
        <v>90</v>
      </c>
      <c r="D165" s="110" t="str">
        <f>'Schedule No. 1A'!E74</f>
        <v>NIL</v>
      </c>
      <c r="E165" s="107"/>
      <c r="F165" s="39"/>
      <c r="G165" s="39"/>
      <c r="H165" s="39"/>
    </row>
    <row r="166" spans="1:16" x14ac:dyDescent="0.25">
      <c r="A166" s="110" t="s">
        <v>751</v>
      </c>
      <c r="B166" s="24" t="s">
        <v>637</v>
      </c>
      <c r="C166" s="110" t="s">
        <v>90</v>
      </c>
      <c r="D166" s="110" t="str">
        <f>'Schedule No. 1A'!E75</f>
        <v>NIL</v>
      </c>
      <c r="E166" s="107"/>
      <c r="F166" s="39"/>
      <c r="G166" s="39"/>
      <c r="H166" s="39"/>
    </row>
    <row r="167" spans="1:16" x14ac:dyDescent="0.25">
      <c r="A167" s="110" t="s">
        <v>752</v>
      </c>
      <c r="B167" s="24" t="s">
        <v>639</v>
      </c>
      <c r="C167" s="110" t="s">
        <v>90</v>
      </c>
      <c r="D167" s="110" t="str">
        <f>'Schedule No. 1A'!E76</f>
        <v>NIL</v>
      </c>
      <c r="E167" s="107"/>
      <c r="F167" s="39"/>
      <c r="G167" s="39"/>
      <c r="H167" s="39"/>
    </row>
    <row r="168" spans="1:16" x14ac:dyDescent="0.25">
      <c r="A168" s="30">
        <v>3.9</v>
      </c>
      <c r="B168" s="82" t="s">
        <v>582</v>
      </c>
      <c r="C168" s="107"/>
      <c r="D168" s="107" t="s">
        <v>326</v>
      </c>
      <c r="E168" s="107"/>
      <c r="F168" s="39"/>
      <c r="G168" s="39"/>
      <c r="H168" s="39"/>
      <c r="I168" s="391"/>
      <c r="J168" s="8">
        <f>SUM(E158:E163)</f>
        <v>0</v>
      </c>
      <c r="K168" s="8"/>
      <c r="P168" s="189"/>
    </row>
    <row r="169" spans="1:16" x14ac:dyDescent="0.25">
      <c r="A169" s="110" t="s">
        <v>753</v>
      </c>
      <c r="B169" s="24" t="s">
        <v>584</v>
      </c>
      <c r="C169" s="110" t="s">
        <v>90</v>
      </c>
      <c r="D169" s="110">
        <f>'Schedule No. 1A'!E78</f>
        <v>1</v>
      </c>
      <c r="E169" s="107"/>
      <c r="F169" s="39"/>
      <c r="G169" s="39"/>
      <c r="H169" s="39"/>
      <c r="I169" s="391"/>
      <c r="J169" s="8"/>
      <c r="K169" s="8"/>
      <c r="P169" s="189"/>
    </row>
    <row r="170" spans="1:16" x14ac:dyDescent="0.25">
      <c r="A170" s="110" t="s">
        <v>648</v>
      </c>
      <c r="B170" s="24" t="s">
        <v>641</v>
      </c>
      <c r="C170" s="110" t="s">
        <v>90</v>
      </c>
      <c r="D170" s="110" t="str">
        <f>'Schedule No. 1A'!E79</f>
        <v>NIL</v>
      </c>
      <c r="E170" s="107"/>
      <c r="F170" s="39"/>
      <c r="G170" s="39"/>
      <c r="H170" s="39"/>
    </row>
    <row r="171" spans="1:16" x14ac:dyDescent="0.25">
      <c r="A171" s="110" t="s">
        <v>650</v>
      </c>
      <c r="B171" s="24" t="s">
        <v>643</v>
      </c>
      <c r="C171" s="110" t="s">
        <v>90</v>
      </c>
      <c r="D171" s="110" t="str">
        <f>'Schedule No. 1A'!E80</f>
        <v>NIL</v>
      </c>
      <c r="E171" s="107"/>
      <c r="F171" s="39"/>
      <c r="G171" s="39"/>
      <c r="H171" s="39"/>
    </row>
    <row r="172" spans="1:16" x14ac:dyDescent="0.25">
      <c r="A172" s="110" t="s">
        <v>652</v>
      </c>
      <c r="B172" s="24" t="s">
        <v>586</v>
      </c>
      <c r="C172" s="110" t="s">
        <v>90</v>
      </c>
      <c r="D172" s="110">
        <f>'Schedule No. 1A'!E81</f>
        <v>1</v>
      </c>
      <c r="E172" s="107"/>
      <c r="F172" s="39"/>
      <c r="G172" s="39"/>
      <c r="H172" s="39"/>
      <c r="I172" s="391"/>
      <c r="J172" s="8"/>
      <c r="K172" s="8"/>
      <c r="P172" s="189"/>
    </row>
    <row r="173" spans="1:16" x14ac:dyDescent="0.25">
      <c r="A173" s="110" t="s">
        <v>754</v>
      </c>
      <c r="B173" s="24" t="s">
        <v>588</v>
      </c>
      <c r="C173" s="110" t="s">
        <v>90</v>
      </c>
      <c r="D173" s="110">
        <f>'Schedule No. 1A'!E82</f>
        <v>1</v>
      </c>
      <c r="E173" s="107"/>
      <c r="F173" s="39"/>
      <c r="G173" s="39"/>
      <c r="H173" s="39"/>
      <c r="I173" s="391">
        <f>D169+D172+D173</f>
        <v>3</v>
      </c>
      <c r="J173" s="8"/>
      <c r="K173" s="8"/>
      <c r="P173" s="189"/>
    </row>
    <row r="174" spans="1:16" x14ac:dyDescent="0.25">
      <c r="A174" s="204" t="s">
        <v>755</v>
      </c>
      <c r="B174" s="188" t="s">
        <v>589</v>
      </c>
      <c r="C174" s="188"/>
      <c r="D174" s="188"/>
      <c r="E174" s="188"/>
      <c r="F174" s="188"/>
      <c r="G174" s="188"/>
      <c r="H174" s="188"/>
      <c r="I174" s="112"/>
      <c r="J174" s="191">
        <f>SUM(E169:E173)</f>
        <v>0</v>
      </c>
      <c r="K174" s="44"/>
      <c r="P174" s="189"/>
    </row>
    <row r="175" spans="1:16" x14ac:dyDescent="0.25">
      <c r="A175" s="110" t="s">
        <v>756</v>
      </c>
      <c r="B175" s="24" t="s">
        <v>591</v>
      </c>
      <c r="C175" s="110" t="s">
        <v>90</v>
      </c>
      <c r="D175" s="110">
        <f>'Schedule No. 1A'!E84</f>
        <v>1</v>
      </c>
      <c r="E175" s="107"/>
      <c r="F175" s="39"/>
      <c r="G175" s="39"/>
      <c r="H175" s="39"/>
      <c r="I175" s="391"/>
      <c r="J175" s="8"/>
      <c r="K175" s="8"/>
      <c r="P175" s="189"/>
    </row>
    <row r="176" spans="1:16" x14ac:dyDescent="0.25">
      <c r="A176" s="110" t="s">
        <v>757</v>
      </c>
      <c r="B176" s="23" t="s">
        <v>645</v>
      </c>
      <c r="C176" s="110" t="s">
        <v>90</v>
      </c>
      <c r="D176" s="110" t="str">
        <f>'Schedule No. 1A'!E85</f>
        <v>NIL</v>
      </c>
      <c r="E176" s="107"/>
      <c r="F176" s="39"/>
      <c r="G176" s="39"/>
      <c r="H176" s="39"/>
    </row>
    <row r="177" spans="1:16" x14ac:dyDescent="0.25">
      <c r="A177" s="110" t="s">
        <v>758</v>
      </c>
      <c r="B177" s="23" t="s">
        <v>647</v>
      </c>
      <c r="C177" s="110" t="s">
        <v>90</v>
      </c>
      <c r="D177" s="110" t="str">
        <f>'Schedule No. 1A'!E86</f>
        <v>NIL</v>
      </c>
      <c r="E177" s="107"/>
      <c r="F177" s="39"/>
      <c r="G177" s="39"/>
      <c r="H177" s="39"/>
    </row>
    <row r="178" spans="1:16" x14ac:dyDescent="0.25">
      <c r="A178" s="110" t="s">
        <v>759</v>
      </c>
      <c r="B178" s="23" t="s">
        <v>654</v>
      </c>
      <c r="C178" s="110" t="s">
        <v>90</v>
      </c>
      <c r="D178" s="110" t="str">
        <f>'Schedule No. 1A'!E87</f>
        <v>NIL</v>
      </c>
      <c r="E178" s="107"/>
      <c r="F178" s="39"/>
      <c r="G178" s="39"/>
      <c r="H178" s="39"/>
      <c r="I178" s="391"/>
      <c r="J178" s="8"/>
      <c r="K178" s="8"/>
      <c r="P178" s="189"/>
    </row>
    <row r="179" spans="1:16" x14ac:dyDescent="0.25">
      <c r="A179" s="110" t="s">
        <v>760</v>
      </c>
      <c r="B179" s="23" t="s">
        <v>593</v>
      </c>
      <c r="C179" s="110" t="s">
        <v>90</v>
      </c>
      <c r="D179" s="110">
        <f>'Schedule No. 1A'!E88</f>
        <v>1</v>
      </c>
      <c r="E179" s="107"/>
      <c r="F179" s="39"/>
      <c r="G179" s="39"/>
      <c r="H179" s="39"/>
      <c r="I179" s="391"/>
      <c r="J179" s="8"/>
      <c r="K179" s="8"/>
      <c r="P179" s="189"/>
    </row>
    <row r="180" spans="1:16" x14ac:dyDescent="0.25">
      <c r="A180" s="110" t="s">
        <v>761</v>
      </c>
      <c r="B180" s="23" t="s">
        <v>595</v>
      </c>
      <c r="C180" s="110" t="s">
        <v>90</v>
      </c>
      <c r="D180" s="110">
        <f>'Schedule No. 1A'!E89</f>
        <v>1</v>
      </c>
      <c r="E180" s="107"/>
      <c r="F180" s="39"/>
      <c r="G180" s="39"/>
      <c r="H180" s="39"/>
      <c r="I180" s="391"/>
      <c r="J180" s="8"/>
      <c r="K180" s="8"/>
      <c r="P180" s="189"/>
    </row>
    <row r="181" spans="1:16" x14ac:dyDescent="0.25">
      <c r="A181" s="30">
        <v>3.11</v>
      </c>
      <c r="B181" s="188" t="s">
        <v>596</v>
      </c>
      <c r="C181" s="188"/>
      <c r="D181" s="188"/>
      <c r="E181" s="188"/>
      <c r="F181" s="188"/>
      <c r="G181" s="188"/>
      <c r="H181" s="188"/>
      <c r="I181" s="112">
        <f>D175+D179+D180</f>
        <v>3</v>
      </c>
      <c r="J181" s="191">
        <f>SUM(E175:E180)</f>
        <v>0</v>
      </c>
      <c r="K181" s="44"/>
      <c r="P181" s="189"/>
    </row>
    <row r="182" spans="1:16" x14ac:dyDescent="0.25">
      <c r="A182" s="110" t="s">
        <v>762</v>
      </c>
      <c r="B182" s="24" t="s">
        <v>598</v>
      </c>
      <c r="C182" s="110" t="s">
        <v>90</v>
      </c>
      <c r="D182" s="110">
        <f>'Schedule No. 1A'!E91</f>
        <v>1</v>
      </c>
      <c r="E182" s="107"/>
      <c r="F182" s="188"/>
      <c r="G182" s="188"/>
      <c r="H182" s="188"/>
      <c r="I182" s="112"/>
      <c r="J182" s="191"/>
      <c r="K182" s="44"/>
      <c r="P182" s="189"/>
    </row>
    <row r="183" spans="1:16" x14ac:dyDescent="0.25">
      <c r="A183" s="110" t="s">
        <v>763</v>
      </c>
      <c r="B183" s="23" t="s">
        <v>649</v>
      </c>
      <c r="C183" s="110" t="s">
        <v>90</v>
      </c>
      <c r="D183" s="110" t="str">
        <f>'Schedule No. 1A'!E92</f>
        <v>NIL</v>
      </c>
      <c r="E183" s="107"/>
      <c r="F183" s="39"/>
      <c r="G183" s="39"/>
      <c r="H183" s="39"/>
    </row>
    <row r="184" spans="1:16" x14ac:dyDescent="0.25">
      <c r="A184" s="110" t="s">
        <v>764</v>
      </c>
      <c r="B184" s="23" t="s">
        <v>651</v>
      </c>
      <c r="C184" s="110" t="s">
        <v>90</v>
      </c>
      <c r="D184" s="110" t="str">
        <f>'Schedule No. 1A'!E93</f>
        <v>NIL</v>
      </c>
      <c r="E184" s="107"/>
      <c r="F184" s="39"/>
      <c r="G184" s="39"/>
      <c r="H184" s="39"/>
    </row>
    <row r="185" spans="1:16" x14ac:dyDescent="0.25">
      <c r="A185" s="251" t="s">
        <v>765</v>
      </c>
      <c r="B185" s="258" t="s">
        <v>653</v>
      </c>
      <c r="C185" s="251" t="s">
        <v>90</v>
      </c>
      <c r="D185" s="251" t="str">
        <f>'Schedule No. 1A'!E94</f>
        <v>NIL</v>
      </c>
      <c r="E185" s="251"/>
      <c r="F185" s="250"/>
      <c r="G185" s="250"/>
      <c r="H185" s="250"/>
    </row>
    <row r="186" spans="1:16" x14ac:dyDescent="0.25">
      <c r="A186" s="251" t="s">
        <v>766</v>
      </c>
      <c r="B186" s="258" t="s">
        <v>600</v>
      </c>
      <c r="C186" s="251" t="s">
        <v>90</v>
      </c>
      <c r="D186" s="251">
        <f>'Schedule No. 1A'!E95</f>
        <v>1</v>
      </c>
      <c r="E186" s="251"/>
      <c r="F186" s="250"/>
      <c r="G186" s="250"/>
      <c r="H186" s="250"/>
      <c r="I186" s="391"/>
      <c r="J186" s="8"/>
      <c r="K186" s="8"/>
      <c r="P186" s="189"/>
    </row>
    <row r="187" spans="1:16" x14ac:dyDescent="0.25">
      <c r="A187" s="251" t="s">
        <v>767</v>
      </c>
      <c r="B187" s="258" t="s">
        <v>601</v>
      </c>
      <c r="C187" s="251" t="s">
        <v>90</v>
      </c>
      <c r="D187" s="251">
        <f>'Schedule No. 1A'!E96</f>
        <v>1</v>
      </c>
      <c r="E187" s="251"/>
      <c r="F187" s="250"/>
      <c r="G187" s="250"/>
      <c r="H187" s="250"/>
      <c r="I187" s="391"/>
      <c r="J187" s="8">
        <f>SUM(E182:E187)</f>
        <v>0</v>
      </c>
      <c r="K187" s="8"/>
      <c r="P187" s="189"/>
    </row>
    <row r="188" spans="1:16" x14ac:dyDescent="0.25">
      <c r="A188" s="261" t="s">
        <v>936</v>
      </c>
      <c r="B188" s="255" t="s">
        <v>933</v>
      </c>
      <c r="C188" s="255"/>
      <c r="D188" s="255"/>
      <c r="E188" s="255"/>
      <c r="F188" s="255"/>
      <c r="G188" s="255"/>
      <c r="H188" s="255"/>
      <c r="I188" s="255"/>
      <c r="J188" s="191">
        <f>SUM(D189:D190)</f>
        <v>2</v>
      </c>
      <c r="K188" s="44"/>
      <c r="P188" s="189"/>
    </row>
    <row r="189" spans="1:16" ht="15" customHeight="1" x14ac:dyDescent="0.25">
      <c r="A189" s="380" t="s">
        <v>768</v>
      </c>
      <c r="B189" s="249" t="s">
        <v>934</v>
      </c>
      <c r="C189" s="380" t="s">
        <v>90</v>
      </c>
      <c r="D189" s="380">
        <v>1</v>
      </c>
      <c r="F189" s="255"/>
      <c r="G189" s="255"/>
      <c r="H189" s="255"/>
      <c r="I189" s="255"/>
      <c r="J189" s="191"/>
      <c r="K189" s="44"/>
      <c r="P189" s="189"/>
    </row>
    <row r="190" spans="1:16" x14ac:dyDescent="0.25">
      <c r="A190" s="380" t="s">
        <v>873</v>
      </c>
      <c r="B190" s="258" t="s">
        <v>935</v>
      </c>
      <c r="C190" s="380" t="s">
        <v>90</v>
      </c>
      <c r="D190" s="380">
        <v>1</v>
      </c>
      <c r="F190" s="250"/>
      <c r="G190" s="250"/>
      <c r="H190" s="250"/>
      <c r="I190" s="262"/>
    </row>
    <row r="191" spans="1:16" x14ac:dyDescent="0.25">
      <c r="A191" s="254">
        <v>3.13</v>
      </c>
      <c r="B191" s="265" t="s">
        <v>365</v>
      </c>
      <c r="C191" s="251"/>
      <c r="D191" s="251"/>
      <c r="E191" s="250"/>
      <c r="F191" s="250"/>
      <c r="G191" s="250"/>
      <c r="H191" s="250"/>
      <c r="I191" s="397">
        <f>D182+D186+D187+D189+D190</f>
        <v>5</v>
      </c>
    </row>
    <row r="192" spans="1:16" x14ac:dyDescent="0.25">
      <c r="A192" s="251" t="s">
        <v>769</v>
      </c>
      <c r="B192" s="258" t="s">
        <v>366</v>
      </c>
      <c r="C192" s="380" t="s">
        <v>90</v>
      </c>
      <c r="D192" s="251">
        <f>'Schedule No. 1A'!E102</f>
        <v>2</v>
      </c>
      <c r="E192" s="250"/>
      <c r="F192" s="250"/>
      <c r="G192" s="250"/>
      <c r="H192" s="250"/>
    </row>
    <row r="193" spans="1:10" x14ac:dyDescent="0.25">
      <c r="A193" s="251" t="s">
        <v>937</v>
      </c>
      <c r="B193" s="258" t="s">
        <v>854</v>
      </c>
      <c r="C193" s="251" t="s">
        <v>90</v>
      </c>
      <c r="D193" s="251">
        <v>1</v>
      </c>
      <c r="E193" s="260"/>
      <c r="F193" s="250"/>
      <c r="G193" s="250"/>
      <c r="H193" s="250"/>
    </row>
    <row r="194" spans="1:10" x14ac:dyDescent="0.25">
      <c r="A194" s="254">
        <v>3.14</v>
      </c>
      <c r="B194" s="265" t="s">
        <v>367</v>
      </c>
      <c r="C194" s="251"/>
      <c r="D194" s="251"/>
      <c r="E194" s="250"/>
      <c r="F194" s="250"/>
      <c r="G194" s="250"/>
      <c r="H194" s="250"/>
    </row>
    <row r="195" spans="1:10" x14ac:dyDescent="0.25">
      <c r="A195" s="251" t="s">
        <v>938</v>
      </c>
      <c r="B195" s="258" t="s">
        <v>368</v>
      </c>
      <c r="C195" s="251" t="s">
        <v>74</v>
      </c>
      <c r="D195" s="251">
        <f>'Schedule No. 1A'!E105</f>
        <v>3</v>
      </c>
      <c r="E195" s="250"/>
      <c r="F195" s="250"/>
      <c r="G195" s="250"/>
      <c r="H195" s="250"/>
      <c r="I195" s="397">
        <f>SUM(D192:D195)</f>
        <v>6</v>
      </c>
    </row>
    <row r="196" spans="1:10" ht="23.45" customHeight="1" x14ac:dyDescent="0.25">
      <c r="A196" s="254">
        <v>3.15</v>
      </c>
      <c r="B196" s="258" t="s">
        <v>351</v>
      </c>
      <c r="C196" s="251" t="str">
        <f>'Schedule No. 1C'!D72</f>
        <v>per set of three</v>
      </c>
      <c r="D196" s="251">
        <v>7</v>
      </c>
      <c r="E196" s="250"/>
      <c r="F196" s="250"/>
      <c r="G196" s="250"/>
      <c r="H196" s="250"/>
      <c r="I196" s="397">
        <f>SUM(D196:D196)</f>
        <v>7</v>
      </c>
    </row>
    <row r="197" spans="1:10" x14ac:dyDescent="0.25">
      <c r="A197" s="254">
        <v>3.16</v>
      </c>
      <c r="B197" s="253" t="s">
        <v>668</v>
      </c>
      <c r="C197" s="251"/>
      <c r="D197" s="251"/>
      <c r="E197" s="250"/>
      <c r="F197" s="250"/>
      <c r="G197" s="250"/>
      <c r="H197" s="250"/>
    </row>
    <row r="198" spans="1:10" x14ac:dyDescent="0.25">
      <c r="A198" s="251" t="s">
        <v>939</v>
      </c>
      <c r="B198" s="258" t="s">
        <v>249</v>
      </c>
      <c r="C198" s="251" t="s">
        <v>669</v>
      </c>
      <c r="D198" s="251">
        <v>5</v>
      </c>
      <c r="E198" s="250"/>
      <c r="F198" s="250"/>
      <c r="G198" s="250"/>
      <c r="H198" s="250"/>
    </row>
    <row r="199" spans="1:10" x14ac:dyDescent="0.25">
      <c r="A199" s="254">
        <v>4</v>
      </c>
      <c r="B199" s="253" t="s">
        <v>104</v>
      </c>
      <c r="C199" s="254"/>
      <c r="D199" s="251"/>
      <c r="E199" s="250"/>
      <c r="F199" s="250"/>
      <c r="G199" s="250"/>
      <c r="H199" s="250"/>
      <c r="I199" s="398">
        <f>SUM(I101:I195)</f>
        <v>340</v>
      </c>
      <c r="J199">
        <f>I199</f>
        <v>340</v>
      </c>
    </row>
    <row r="200" spans="1:10" ht="21" customHeight="1" x14ac:dyDescent="0.25">
      <c r="A200" s="254"/>
      <c r="B200" s="253" t="s">
        <v>202</v>
      </c>
      <c r="C200" s="254"/>
      <c r="D200" s="251"/>
      <c r="E200" s="250"/>
      <c r="F200" s="250"/>
      <c r="G200" s="250"/>
      <c r="H200" s="250"/>
    </row>
    <row r="201" spans="1:10" ht="31.35" customHeight="1" x14ac:dyDescent="0.25">
      <c r="A201" s="254">
        <v>4.0999999999999996</v>
      </c>
      <c r="B201" s="412" t="s">
        <v>105</v>
      </c>
      <c r="C201" s="413"/>
      <c r="D201" s="413"/>
      <c r="E201" s="413"/>
      <c r="F201" s="413"/>
      <c r="G201" s="413"/>
      <c r="H201" s="414"/>
    </row>
    <row r="202" spans="1:10" x14ac:dyDescent="0.25">
      <c r="A202" s="365" t="s">
        <v>95</v>
      </c>
      <c r="B202" s="367" t="s">
        <v>106</v>
      </c>
      <c r="C202" s="258" t="s">
        <v>107</v>
      </c>
      <c r="D202" s="251">
        <v>5</v>
      </c>
      <c r="E202" s="250"/>
      <c r="F202" s="250"/>
      <c r="G202" s="250"/>
      <c r="H202" s="250"/>
    </row>
    <row r="203" spans="1:10" x14ac:dyDescent="0.25">
      <c r="A203" s="365" t="s">
        <v>97</v>
      </c>
      <c r="B203" s="367" t="s">
        <v>108</v>
      </c>
      <c r="C203" s="258" t="s">
        <v>107</v>
      </c>
      <c r="D203" s="251">
        <v>5</v>
      </c>
      <c r="E203" s="250"/>
      <c r="F203" s="250"/>
      <c r="G203" s="250"/>
      <c r="H203" s="250"/>
    </row>
    <row r="204" spans="1:10" x14ac:dyDescent="0.25">
      <c r="A204" s="368" t="s">
        <v>99</v>
      </c>
      <c r="B204" s="367" t="s">
        <v>109</v>
      </c>
      <c r="C204" s="258" t="s">
        <v>107</v>
      </c>
      <c r="D204" s="251">
        <f>334*4</f>
        <v>1336</v>
      </c>
      <c r="E204" s="250"/>
      <c r="F204" s="250"/>
      <c r="G204" s="250"/>
      <c r="H204" s="250"/>
      <c r="J204" t="s">
        <v>326</v>
      </c>
    </row>
    <row r="205" spans="1:10" x14ac:dyDescent="0.25">
      <c r="A205" s="264"/>
      <c r="B205" s="253" t="s">
        <v>848</v>
      </c>
      <c r="C205" s="258"/>
      <c r="D205" s="256"/>
      <c r="E205" s="250"/>
      <c r="F205" s="250"/>
      <c r="G205" s="250"/>
      <c r="H205" s="250"/>
    </row>
    <row r="206" spans="1:10" ht="26.25" customHeight="1" x14ac:dyDescent="0.25">
      <c r="A206" s="254">
        <v>4.2</v>
      </c>
      <c r="B206" s="412" t="s">
        <v>105</v>
      </c>
      <c r="C206" s="413"/>
      <c r="D206" s="413"/>
      <c r="E206" s="413"/>
      <c r="F206" s="413"/>
      <c r="G206" s="413"/>
      <c r="H206" s="414"/>
    </row>
    <row r="207" spans="1:10" x14ac:dyDescent="0.25">
      <c r="A207" s="115" t="s">
        <v>95</v>
      </c>
      <c r="B207" s="23" t="s">
        <v>106</v>
      </c>
      <c r="C207" s="23" t="s">
        <v>107</v>
      </c>
      <c r="D207" s="110">
        <v>1</v>
      </c>
      <c r="E207" s="165"/>
      <c r="F207" s="165"/>
      <c r="G207" s="165"/>
      <c r="H207" s="166"/>
    </row>
    <row r="208" spans="1:10" x14ac:dyDescent="0.25">
      <c r="A208" s="115" t="s">
        <v>97</v>
      </c>
      <c r="B208" s="23" t="s">
        <v>108</v>
      </c>
      <c r="C208" s="23" t="s">
        <v>107</v>
      </c>
      <c r="D208" s="110">
        <v>1</v>
      </c>
      <c r="E208" s="165"/>
      <c r="F208" s="165"/>
      <c r="G208" s="165"/>
      <c r="H208" s="166"/>
    </row>
    <row r="209" spans="1:10" x14ac:dyDescent="0.25">
      <c r="A209" s="115" t="s">
        <v>99</v>
      </c>
      <c r="B209" s="23" t="s">
        <v>109</v>
      </c>
      <c r="C209" s="23" t="s">
        <v>107</v>
      </c>
      <c r="D209" s="158">
        <f>6*4</f>
        <v>24</v>
      </c>
      <c r="E209" s="80"/>
      <c r="F209" s="80"/>
      <c r="G209" s="80"/>
      <c r="H209" s="80"/>
    </row>
    <row r="210" spans="1:10" ht="22.5" customHeight="1" x14ac:dyDescent="0.25">
      <c r="A210" s="111">
        <v>5</v>
      </c>
      <c r="B210" s="503" t="s">
        <v>672</v>
      </c>
      <c r="C210" s="503"/>
      <c r="D210" s="503"/>
      <c r="E210" s="503"/>
      <c r="F210" s="503"/>
      <c r="G210" s="112"/>
      <c r="H210" s="112"/>
    </row>
    <row r="211" spans="1:10" ht="22.5" customHeight="1" x14ac:dyDescent="0.25">
      <c r="A211" s="111">
        <v>5.0999999999999996</v>
      </c>
      <c r="B211" s="106" t="s">
        <v>202</v>
      </c>
      <c r="C211" s="106"/>
      <c r="D211" s="106"/>
      <c r="E211" s="106"/>
      <c r="F211" s="106"/>
      <c r="G211" s="112"/>
      <c r="H211" s="112"/>
    </row>
    <row r="212" spans="1:10" ht="63" customHeight="1" x14ac:dyDescent="0.25">
      <c r="A212" s="110" t="s">
        <v>268</v>
      </c>
      <c r="B212" s="23" t="s">
        <v>492</v>
      </c>
      <c r="C212" s="110" t="s">
        <v>75</v>
      </c>
      <c r="D212" s="110">
        <f>'Schedule No. 1A'!E113</f>
        <v>109</v>
      </c>
      <c r="E212" s="80"/>
      <c r="F212" s="80"/>
      <c r="G212" s="80"/>
      <c r="H212" s="80"/>
    </row>
    <row r="213" spans="1:10" ht="48.6" customHeight="1" x14ac:dyDescent="0.25">
      <c r="A213" s="110" t="s">
        <v>269</v>
      </c>
      <c r="B213" s="23" t="s">
        <v>626</v>
      </c>
      <c r="C213" s="110" t="s">
        <v>75</v>
      </c>
      <c r="D213" s="110">
        <f>'Schedule No. 1A'!E114</f>
        <v>109</v>
      </c>
      <c r="E213" s="80"/>
      <c r="F213" s="80"/>
      <c r="G213" s="80"/>
      <c r="H213" s="80"/>
    </row>
    <row r="214" spans="1:10" ht="38.25" customHeight="1" x14ac:dyDescent="0.25">
      <c r="A214" s="111">
        <v>5.2</v>
      </c>
      <c r="B214" s="106" t="s">
        <v>369</v>
      </c>
      <c r="C214" s="110"/>
      <c r="D214" s="110"/>
      <c r="E214" s="80"/>
      <c r="F214" s="80"/>
      <c r="G214" s="80"/>
      <c r="H214" s="80"/>
    </row>
    <row r="215" spans="1:10" ht="61.5" customHeight="1" x14ac:dyDescent="0.25">
      <c r="A215" s="110" t="s">
        <v>271</v>
      </c>
      <c r="B215" s="23" t="s">
        <v>492</v>
      </c>
      <c r="C215" s="110" t="s">
        <v>75</v>
      </c>
      <c r="D215" s="110">
        <f>'Schedule No. 1A'!E116</f>
        <v>0.49</v>
      </c>
      <c r="E215" s="80"/>
      <c r="F215" s="80"/>
      <c r="G215" s="80"/>
      <c r="H215" s="80"/>
    </row>
    <row r="216" spans="1:10" ht="50.25" customHeight="1" x14ac:dyDescent="0.25">
      <c r="A216" s="110" t="s">
        <v>354</v>
      </c>
      <c r="B216" s="105" t="s">
        <v>737</v>
      </c>
      <c r="C216" s="110" t="s">
        <v>75</v>
      </c>
      <c r="D216" s="110">
        <f>'Schedule No. 1A'!E117</f>
        <v>0.49</v>
      </c>
      <c r="E216" s="80"/>
      <c r="F216" s="80"/>
      <c r="G216" s="80"/>
      <c r="H216" s="80"/>
    </row>
    <row r="217" spans="1:10" x14ac:dyDescent="0.25">
      <c r="A217" s="111">
        <v>6</v>
      </c>
      <c r="B217" s="112" t="s">
        <v>76</v>
      </c>
      <c r="C217" s="112"/>
      <c r="D217" s="111"/>
      <c r="E217" s="112"/>
      <c r="F217" s="112"/>
      <c r="G217" s="112"/>
      <c r="H217" s="112"/>
    </row>
    <row r="218" spans="1:10" ht="25.35" customHeight="1" x14ac:dyDescent="0.25">
      <c r="A218" s="111">
        <v>6.1</v>
      </c>
      <c r="B218" s="23" t="s">
        <v>77</v>
      </c>
      <c r="C218" s="110" t="s">
        <v>78</v>
      </c>
      <c r="D218" s="110">
        <v>1</v>
      </c>
      <c r="E218" s="80"/>
      <c r="F218" s="80"/>
      <c r="G218" s="80"/>
      <c r="H218" s="80"/>
    </row>
    <row r="219" spans="1:10" x14ac:dyDescent="0.25">
      <c r="A219" s="111">
        <v>7</v>
      </c>
      <c r="B219" s="112" t="s">
        <v>79</v>
      </c>
      <c r="C219" s="112"/>
      <c r="D219" s="111"/>
      <c r="E219" s="112"/>
      <c r="F219" s="112"/>
      <c r="G219" s="112"/>
      <c r="H219" s="112"/>
    </row>
    <row r="220" spans="1:10" ht="24" x14ac:dyDescent="0.25">
      <c r="A220" s="111">
        <v>7.1</v>
      </c>
      <c r="B220" s="23" t="s">
        <v>80</v>
      </c>
      <c r="C220" s="23" t="s">
        <v>78</v>
      </c>
      <c r="D220" s="110">
        <v>1</v>
      </c>
      <c r="E220" s="80"/>
      <c r="F220" s="80"/>
      <c r="G220" s="80"/>
      <c r="H220" s="80"/>
    </row>
    <row r="221" spans="1:10" ht="24" x14ac:dyDescent="0.25">
      <c r="A221" s="111">
        <v>7.1999999999999993</v>
      </c>
      <c r="B221" s="23" t="s">
        <v>81</v>
      </c>
      <c r="C221" s="23" t="s">
        <v>78</v>
      </c>
      <c r="D221" s="110">
        <v>1</v>
      </c>
      <c r="E221" s="80"/>
      <c r="F221" s="80"/>
      <c r="G221" s="80"/>
      <c r="H221" s="80"/>
    </row>
    <row r="222" spans="1:10" ht="24" x14ac:dyDescent="0.25">
      <c r="A222" s="400">
        <v>7.3</v>
      </c>
      <c r="B222" s="23" t="s">
        <v>82</v>
      </c>
      <c r="C222" s="23" t="s">
        <v>78</v>
      </c>
      <c r="D222" s="110">
        <v>1</v>
      </c>
      <c r="E222" s="80"/>
      <c r="F222" s="80"/>
      <c r="G222" s="80"/>
      <c r="H222" s="80"/>
    </row>
    <row r="223" spans="1:10" ht="24" x14ac:dyDescent="0.25">
      <c r="A223" s="400">
        <v>7.4</v>
      </c>
      <c r="B223" s="258" t="s">
        <v>247</v>
      </c>
      <c r="C223" s="402" t="s">
        <v>74</v>
      </c>
      <c r="D223" s="256">
        <v>17</v>
      </c>
      <c r="F223" s="250"/>
      <c r="G223" s="250"/>
      <c r="H223" s="250"/>
      <c r="I223" s="250"/>
      <c r="J223" s="8"/>
    </row>
    <row r="224" spans="1:10" ht="42" customHeight="1" x14ac:dyDescent="0.25">
      <c r="A224" s="400">
        <v>7.5</v>
      </c>
      <c r="B224" s="258" t="s">
        <v>248</v>
      </c>
      <c r="C224" s="402" t="s">
        <v>74</v>
      </c>
      <c r="D224" s="256">
        <v>5</v>
      </c>
      <c r="F224" s="250"/>
      <c r="G224" s="250"/>
      <c r="H224" s="250"/>
      <c r="I224" s="250"/>
      <c r="J224" s="8"/>
    </row>
    <row r="225" spans="1:8" x14ac:dyDescent="0.25">
      <c r="A225" s="400">
        <v>7.6</v>
      </c>
      <c r="B225" s="23" t="s">
        <v>151</v>
      </c>
      <c r="C225" s="23" t="s">
        <v>167</v>
      </c>
      <c r="D225" s="110">
        <v>2</v>
      </c>
      <c r="E225" s="80"/>
      <c r="F225" s="80"/>
      <c r="G225" s="80"/>
      <c r="H225" s="80"/>
    </row>
    <row r="226" spans="1:8" x14ac:dyDescent="0.25">
      <c r="A226" s="400">
        <v>7.7</v>
      </c>
      <c r="B226" s="23" t="s">
        <v>152</v>
      </c>
      <c r="C226" s="23" t="s">
        <v>167</v>
      </c>
      <c r="D226" s="110">
        <v>2</v>
      </c>
      <c r="E226" s="80"/>
      <c r="F226" s="80"/>
      <c r="G226" s="80"/>
      <c r="H226" s="80"/>
    </row>
    <row r="227" spans="1:8" ht="27" customHeight="1" x14ac:dyDescent="0.25">
      <c r="A227" s="400">
        <v>7.8</v>
      </c>
      <c r="B227" s="23" t="s">
        <v>153</v>
      </c>
      <c r="C227" s="23" t="s">
        <v>168</v>
      </c>
      <c r="D227" s="110">
        <v>50</v>
      </c>
      <c r="E227" s="80"/>
      <c r="F227" s="80"/>
      <c r="G227" s="80"/>
      <c r="H227" s="80"/>
    </row>
    <row r="228" spans="1:8" ht="29.1" customHeight="1" x14ac:dyDescent="0.25">
      <c r="A228" s="400">
        <v>7.9</v>
      </c>
      <c r="B228" s="23" t="s">
        <v>154</v>
      </c>
      <c r="C228" s="23"/>
      <c r="D228" s="110"/>
      <c r="E228" s="80"/>
      <c r="F228" s="80"/>
      <c r="G228" s="80"/>
      <c r="H228" s="80"/>
    </row>
    <row r="229" spans="1:8" x14ac:dyDescent="0.25">
      <c r="A229" s="110" t="s">
        <v>95</v>
      </c>
      <c r="B229" s="23" t="s">
        <v>155</v>
      </c>
      <c r="C229" s="110" t="s">
        <v>169</v>
      </c>
      <c r="D229" s="110">
        <v>200</v>
      </c>
      <c r="E229" s="80" t="s">
        <v>326</v>
      </c>
      <c r="F229" s="80"/>
      <c r="G229" s="80"/>
      <c r="H229" s="80"/>
    </row>
    <row r="230" spans="1:8" x14ac:dyDescent="0.25">
      <c r="A230" s="110" t="s">
        <v>97</v>
      </c>
      <c r="B230" s="23" t="s">
        <v>156</v>
      </c>
      <c r="C230" s="110" t="s">
        <v>169</v>
      </c>
      <c r="D230" s="110">
        <v>200</v>
      </c>
      <c r="E230" s="80" t="s">
        <v>326</v>
      </c>
      <c r="F230" s="80"/>
      <c r="G230" s="80"/>
      <c r="H230" s="80"/>
    </row>
    <row r="231" spans="1:8" x14ac:dyDescent="0.25">
      <c r="A231" s="110" t="s">
        <v>99</v>
      </c>
      <c r="B231" s="23" t="s">
        <v>157</v>
      </c>
      <c r="C231" s="110" t="s">
        <v>170</v>
      </c>
      <c r="D231" s="110">
        <v>1200</v>
      </c>
      <c r="E231" s="80" t="s">
        <v>326</v>
      </c>
      <c r="F231" s="80"/>
      <c r="G231" s="80"/>
      <c r="H231" s="80"/>
    </row>
    <row r="232" spans="1:8" x14ac:dyDescent="0.25">
      <c r="A232" s="110" t="s">
        <v>102</v>
      </c>
      <c r="B232" s="23" t="s">
        <v>158</v>
      </c>
      <c r="C232" s="110" t="s">
        <v>169</v>
      </c>
      <c r="D232" s="110">
        <v>100</v>
      </c>
      <c r="E232" s="80" t="s">
        <v>326</v>
      </c>
      <c r="F232" s="80"/>
      <c r="G232" s="80"/>
      <c r="H232" s="80"/>
    </row>
    <row r="233" spans="1:8" x14ac:dyDescent="0.25">
      <c r="A233" s="110" t="s">
        <v>103</v>
      </c>
      <c r="B233" s="23" t="s">
        <v>159</v>
      </c>
      <c r="C233" s="110" t="s">
        <v>171</v>
      </c>
      <c r="D233" s="110">
        <v>100</v>
      </c>
      <c r="E233" s="80" t="s">
        <v>326</v>
      </c>
      <c r="F233" s="80"/>
      <c r="G233" s="80"/>
      <c r="H233" s="80"/>
    </row>
    <row r="234" spans="1:8" x14ac:dyDescent="0.25">
      <c r="A234" s="110" t="s">
        <v>160</v>
      </c>
      <c r="B234" s="23" t="s">
        <v>161</v>
      </c>
      <c r="C234" s="110" t="s">
        <v>171</v>
      </c>
      <c r="D234" s="110">
        <v>100</v>
      </c>
      <c r="E234" s="80" t="s">
        <v>326</v>
      </c>
      <c r="F234" s="80"/>
      <c r="G234" s="80"/>
      <c r="H234" s="80"/>
    </row>
    <row r="235" spans="1:8" x14ac:dyDescent="0.25">
      <c r="A235" s="110" t="s">
        <v>162</v>
      </c>
      <c r="B235" s="23" t="s">
        <v>163</v>
      </c>
      <c r="C235" s="110" t="s">
        <v>171</v>
      </c>
      <c r="D235" s="110">
        <v>100</v>
      </c>
      <c r="E235" s="80" t="s">
        <v>326</v>
      </c>
      <c r="F235" s="80"/>
      <c r="G235" s="80"/>
      <c r="H235" s="80"/>
    </row>
    <row r="236" spans="1:8" x14ac:dyDescent="0.25">
      <c r="A236" s="110" t="s">
        <v>164</v>
      </c>
      <c r="B236" s="23" t="s">
        <v>165</v>
      </c>
      <c r="C236" s="110" t="s">
        <v>169</v>
      </c>
      <c r="D236" s="110">
        <v>225</v>
      </c>
      <c r="E236" s="80" t="s">
        <v>326</v>
      </c>
      <c r="F236" s="80"/>
      <c r="G236" s="80"/>
      <c r="H236" s="80"/>
    </row>
    <row r="237" spans="1:8" ht="24" x14ac:dyDescent="0.25">
      <c r="A237" s="175">
        <v>7.1</v>
      </c>
      <c r="B237" s="23" t="s">
        <v>83</v>
      </c>
      <c r="C237" s="23" t="s">
        <v>78</v>
      </c>
      <c r="D237" s="110">
        <v>1</v>
      </c>
      <c r="E237" s="80"/>
      <c r="F237" s="80"/>
      <c r="G237" s="80"/>
      <c r="H237" s="80"/>
    </row>
    <row r="238" spans="1:8" ht="24" x14ac:dyDescent="0.25">
      <c r="A238" s="400">
        <v>7.11</v>
      </c>
      <c r="B238" s="23" t="s">
        <v>549</v>
      </c>
      <c r="C238" s="23" t="s">
        <v>78</v>
      </c>
      <c r="D238" s="110">
        <v>1</v>
      </c>
      <c r="E238" s="80"/>
      <c r="F238" s="80"/>
      <c r="G238" s="80"/>
      <c r="H238" s="80"/>
    </row>
    <row r="239" spans="1:8" ht="26.25" customHeight="1" x14ac:dyDescent="0.25">
      <c r="A239" s="400">
        <v>7.12</v>
      </c>
      <c r="B239" s="23" t="s">
        <v>301</v>
      </c>
      <c r="C239" s="23" t="s">
        <v>78</v>
      </c>
      <c r="D239" s="116">
        <v>1</v>
      </c>
      <c r="E239" s="80"/>
      <c r="F239" s="161">
        <v>120000</v>
      </c>
      <c r="G239" s="162"/>
      <c r="H239" s="163">
        <f>$D239*F239</f>
        <v>120000</v>
      </c>
    </row>
    <row r="240" spans="1:8" ht="26.25" customHeight="1" x14ac:dyDescent="0.25">
      <c r="A240" s="400">
        <v>7.13</v>
      </c>
      <c r="B240" s="23" t="s">
        <v>522</v>
      </c>
      <c r="C240" s="23" t="s">
        <v>78</v>
      </c>
      <c r="D240" s="116">
        <v>1</v>
      </c>
      <c r="E240" s="162">
        <v>211785000</v>
      </c>
      <c r="F240" s="161"/>
      <c r="G240" s="162">
        <f>E240*D240</f>
        <v>211785000</v>
      </c>
      <c r="H240" s="163"/>
    </row>
    <row r="241" spans="1:8" ht="26.25" customHeight="1" x14ac:dyDescent="0.25">
      <c r="A241" s="111">
        <v>7.14</v>
      </c>
      <c r="B241" s="23" t="s">
        <v>523</v>
      </c>
      <c r="C241" s="23" t="s">
        <v>78</v>
      </c>
      <c r="D241" s="116">
        <v>1</v>
      </c>
      <c r="E241" s="162">
        <v>235008000</v>
      </c>
      <c r="F241" s="161"/>
      <c r="G241" s="162">
        <f>E241*D241</f>
        <v>235008000</v>
      </c>
      <c r="H241" s="163"/>
    </row>
    <row r="242" spans="1:8" x14ac:dyDescent="0.25">
      <c r="A242" s="562" t="s">
        <v>186</v>
      </c>
      <c r="B242" s="562"/>
      <c r="C242" s="562"/>
      <c r="D242" s="562"/>
      <c r="E242" s="77"/>
      <c r="F242" s="77"/>
      <c r="G242" s="78"/>
      <c r="H242" s="79"/>
    </row>
    <row r="243" spans="1:8" ht="25.5" x14ac:dyDescent="0.25">
      <c r="A243" s="30">
        <v>8</v>
      </c>
      <c r="B243" s="43" t="s">
        <v>334</v>
      </c>
      <c r="C243" s="2"/>
      <c r="D243" s="2"/>
      <c r="E243" s="2"/>
      <c r="F243" s="2"/>
      <c r="G243" s="2"/>
      <c r="H243" s="2"/>
    </row>
    <row r="244" spans="1:8" ht="15.75" thickBot="1" x14ac:dyDescent="0.3"/>
    <row r="245" spans="1:8" x14ac:dyDescent="0.25">
      <c r="G245" s="13"/>
      <c r="H245" s="14"/>
    </row>
    <row r="246" spans="1:8" x14ac:dyDescent="0.25">
      <c r="G246" s="15" t="s">
        <v>179</v>
      </c>
      <c r="H246" s="16"/>
    </row>
    <row r="247" spans="1:8" x14ac:dyDescent="0.25">
      <c r="G247" s="17"/>
      <c r="H247" s="18"/>
    </row>
    <row r="248" spans="1:8" x14ac:dyDescent="0.25">
      <c r="G248" s="15" t="s">
        <v>180</v>
      </c>
      <c r="H248" s="16"/>
    </row>
    <row r="249" spans="1:8" ht="15.75" thickBot="1" x14ac:dyDescent="0.3">
      <c r="G249" s="19"/>
      <c r="H249" s="20"/>
    </row>
    <row r="250" spans="1:8" x14ac:dyDescent="0.25">
      <c r="A250" s="563" t="s">
        <v>166</v>
      </c>
      <c r="B250" s="563"/>
      <c r="C250" s="563"/>
      <c r="D250" s="563"/>
      <c r="E250" s="563"/>
      <c r="F250" s="563"/>
      <c r="G250" s="563"/>
      <c r="H250" s="563"/>
    </row>
    <row r="251" spans="1:8" x14ac:dyDescent="0.25">
      <c r="A251" s="561" t="s">
        <v>176</v>
      </c>
      <c r="B251" s="561"/>
      <c r="C251" s="561"/>
      <c r="D251" s="561"/>
      <c r="E251" s="561"/>
      <c r="F251" s="561"/>
      <c r="G251" s="561"/>
      <c r="H251" s="561"/>
    </row>
    <row r="252" spans="1:8" x14ac:dyDescent="0.25">
      <c r="A252" s="561" t="s">
        <v>178</v>
      </c>
      <c r="B252" s="561"/>
      <c r="C252" s="561"/>
      <c r="D252" s="561"/>
      <c r="E252" s="561"/>
      <c r="F252" s="561"/>
      <c r="G252" s="561"/>
      <c r="H252" s="561"/>
    </row>
    <row r="253" spans="1:8" ht="31.5" customHeight="1" x14ac:dyDescent="0.25">
      <c r="A253" s="561" t="s">
        <v>195</v>
      </c>
      <c r="B253" s="561"/>
      <c r="C253" s="561"/>
      <c r="D253" s="561"/>
      <c r="E253" s="561"/>
      <c r="F253" s="561"/>
      <c r="G253" s="561"/>
      <c r="H253" s="561"/>
    </row>
  </sheetData>
  <mergeCells count="47">
    <mergeCell ref="A253:H253"/>
    <mergeCell ref="A251:H251"/>
    <mergeCell ref="A252:H252"/>
    <mergeCell ref="B210:F210"/>
    <mergeCell ref="A242:D242"/>
    <mergeCell ref="A250:H250"/>
    <mergeCell ref="A3:H3"/>
    <mergeCell ref="A1:H2"/>
    <mergeCell ref="C4:C6"/>
    <mergeCell ref="D4:D6"/>
    <mergeCell ref="B103:F103"/>
    <mergeCell ref="B13:F13"/>
    <mergeCell ref="B22:F22"/>
    <mergeCell ref="B35:F35"/>
    <mergeCell ref="B42:F42"/>
    <mergeCell ref="B49:F49"/>
    <mergeCell ref="A8:H8"/>
    <mergeCell ref="A11:A12"/>
    <mergeCell ref="C11:C12"/>
    <mergeCell ref="H11:H12"/>
    <mergeCell ref="D11:D12"/>
    <mergeCell ref="B18:H18"/>
    <mergeCell ref="A4:A6"/>
    <mergeCell ref="E4:F5"/>
    <mergeCell ref="B201:H201"/>
    <mergeCell ref="B99:H99"/>
    <mergeCell ref="B206:H206"/>
    <mergeCell ref="G4:H5"/>
    <mergeCell ref="G11:G12"/>
    <mergeCell ref="B4:B6"/>
    <mergeCell ref="B11:B12"/>
    <mergeCell ref="E11:E12"/>
    <mergeCell ref="F11:F12"/>
    <mergeCell ref="B9:F9"/>
    <mergeCell ref="B10:F10"/>
    <mergeCell ref="B60:F60"/>
    <mergeCell ref="B66:F66"/>
    <mergeCell ref="B68:F68"/>
    <mergeCell ref="B91:F91"/>
    <mergeCell ref="B93:F93"/>
    <mergeCell ref="B100:F100"/>
    <mergeCell ref="B72:F72"/>
    <mergeCell ref="B76:F76"/>
    <mergeCell ref="B80:F80"/>
    <mergeCell ref="B86:F86"/>
    <mergeCell ref="B89:F89"/>
    <mergeCell ref="B83:F83"/>
  </mergeCells>
  <phoneticPr fontId="23" type="noConversion"/>
  <printOptions horizontalCentered="1"/>
  <pageMargins left="0.7" right="0.7" top="0.75" bottom="0.75" header="0.3" footer="0.3"/>
  <pageSetup paperSize="9" scale="79" fitToHeight="0" orientation="landscape" horizontalDpi="4294967293" r:id="rId1"/>
  <headerFooter>
    <oddFooter>&amp;C&amp;"Calibri,Regular"&amp;K0000004A-&amp;P</oddFooter>
  </headerFooter>
  <rowBreaks count="8" manualBreakCount="8">
    <brk id="34" max="7" man="1"/>
    <brk id="67" max="7" man="1"/>
    <brk id="98" max="7" man="1"/>
    <brk id="131" max="7" man="1"/>
    <brk id="167" max="7" man="1"/>
    <brk id="198" max="7" man="1"/>
    <brk id="218" max="7" man="1"/>
    <brk id="23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8"/>
  <sheetViews>
    <sheetView view="pageBreakPreview" topLeftCell="A121" zoomScaleNormal="110" zoomScaleSheetLayoutView="100" workbookViewId="0">
      <selection activeCell="B137" sqref="B137:F137"/>
    </sheetView>
  </sheetViews>
  <sheetFormatPr defaultColWidth="8.7109375" defaultRowHeight="15" x14ac:dyDescent="0.25"/>
  <cols>
    <col min="2" max="2" width="66.42578125" customWidth="1"/>
    <col min="4" max="4" width="8.7109375" style="46"/>
    <col min="5" max="5" width="16" bestFit="1" customWidth="1"/>
    <col min="6" max="6" width="13.42578125" bestFit="1" customWidth="1"/>
    <col min="7" max="7" width="16" bestFit="1" customWidth="1"/>
    <col min="8" max="8" width="14.28515625" bestFit="1" customWidth="1"/>
    <col min="9" max="9" width="8.7109375" style="397"/>
  </cols>
  <sheetData>
    <row r="1" spans="1:9" ht="15" customHeight="1" x14ac:dyDescent="0.25">
      <c r="A1" s="565" t="s">
        <v>890</v>
      </c>
      <c r="B1" s="566"/>
      <c r="C1" s="566"/>
      <c r="D1" s="566"/>
      <c r="E1" s="566"/>
      <c r="F1" s="566"/>
      <c r="G1" s="566"/>
      <c r="H1" s="567"/>
      <c r="I1" s="396"/>
    </row>
    <row r="2" spans="1:9" ht="41.25" customHeight="1" x14ac:dyDescent="0.25">
      <c r="A2" s="568"/>
      <c r="B2" s="569"/>
      <c r="C2" s="569"/>
      <c r="D2" s="569"/>
      <c r="E2" s="569"/>
      <c r="F2" s="569"/>
      <c r="G2" s="569"/>
      <c r="H2" s="570"/>
      <c r="I2" s="396"/>
    </row>
    <row r="3" spans="1:9" ht="15" customHeight="1" x14ac:dyDescent="0.25">
      <c r="A3" s="571" t="s">
        <v>674</v>
      </c>
      <c r="B3" s="571"/>
      <c r="C3" s="571"/>
      <c r="D3" s="571"/>
      <c r="E3" s="571"/>
      <c r="F3" s="571"/>
      <c r="G3" s="571"/>
      <c r="H3" s="571"/>
      <c r="I3" s="396"/>
    </row>
    <row r="4" spans="1:9" x14ac:dyDescent="0.25">
      <c r="A4" s="460" t="s">
        <v>0</v>
      </c>
      <c r="B4" s="460" t="s">
        <v>1</v>
      </c>
      <c r="C4" s="460" t="s">
        <v>2</v>
      </c>
      <c r="D4" s="460" t="s">
        <v>3</v>
      </c>
      <c r="E4" s="460" t="s">
        <v>546</v>
      </c>
      <c r="F4" s="460"/>
      <c r="G4" s="460" t="s">
        <v>547</v>
      </c>
      <c r="H4" s="460"/>
    </row>
    <row r="5" spans="1:9" x14ac:dyDescent="0.25">
      <c r="A5" s="460"/>
      <c r="B5" s="460"/>
      <c r="C5" s="460"/>
      <c r="D5" s="460"/>
      <c r="E5" s="460"/>
      <c r="F5" s="460"/>
      <c r="G5" s="460"/>
      <c r="H5" s="460"/>
    </row>
    <row r="6" spans="1:9" ht="34.5" customHeight="1" x14ac:dyDescent="0.25">
      <c r="A6" s="460"/>
      <c r="B6" s="460"/>
      <c r="C6" s="460"/>
      <c r="D6" s="460"/>
      <c r="E6" s="111" t="s">
        <v>545</v>
      </c>
      <c r="F6" s="111" t="s">
        <v>7</v>
      </c>
      <c r="G6" s="159" t="s">
        <v>545</v>
      </c>
      <c r="H6" s="111" t="s">
        <v>341</v>
      </c>
    </row>
    <row r="7" spans="1:9" x14ac:dyDescent="0.25">
      <c r="A7" s="111">
        <v>1</v>
      </c>
      <c r="B7" s="111">
        <v>2</v>
      </c>
      <c r="C7" s="111">
        <v>3</v>
      </c>
      <c r="D7" s="111">
        <v>4</v>
      </c>
      <c r="E7" s="111">
        <v>5</v>
      </c>
      <c r="F7" s="111">
        <v>6</v>
      </c>
      <c r="G7" s="159" t="s">
        <v>60</v>
      </c>
      <c r="H7" s="160" t="s">
        <v>61</v>
      </c>
    </row>
    <row r="8" spans="1:9" x14ac:dyDescent="0.25">
      <c r="A8" s="558" t="s">
        <v>927</v>
      </c>
      <c r="B8" s="559"/>
      <c r="C8" s="559"/>
      <c r="D8" s="559"/>
      <c r="E8" s="559"/>
      <c r="F8" s="559"/>
      <c r="G8" s="559"/>
      <c r="H8" s="560"/>
    </row>
    <row r="9" spans="1:9" x14ac:dyDescent="0.25">
      <c r="A9" s="111">
        <v>1</v>
      </c>
      <c r="B9" s="503" t="s">
        <v>70</v>
      </c>
      <c r="C9" s="503"/>
      <c r="D9" s="503"/>
      <c r="E9" s="503"/>
      <c r="F9" s="503"/>
      <c r="G9" s="112"/>
      <c r="H9" s="112"/>
    </row>
    <row r="10" spans="1:9" x14ac:dyDescent="0.25">
      <c r="A10" s="111">
        <v>1.1000000000000001</v>
      </c>
      <c r="B10" s="503" t="s">
        <v>71</v>
      </c>
      <c r="C10" s="503"/>
      <c r="D10" s="503"/>
      <c r="E10" s="503"/>
      <c r="F10" s="503"/>
      <c r="G10" s="112"/>
      <c r="H10" s="112"/>
    </row>
    <row r="11" spans="1:9" x14ac:dyDescent="0.25">
      <c r="A11" s="464" t="s">
        <v>9</v>
      </c>
      <c r="B11" s="552" t="s">
        <v>72</v>
      </c>
      <c r="C11" s="464" t="s">
        <v>348</v>
      </c>
      <c r="D11" s="464">
        <v>4.88</v>
      </c>
      <c r="E11" s="553"/>
      <c r="F11" s="553"/>
      <c r="G11" s="553"/>
      <c r="H11" s="553"/>
    </row>
    <row r="12" spans="1:9" ht="25.5" customHeight="1" x14ac:dyDescent="0.25">
      <c r="A12" s="464"/>
      <c r="B12" s="552"/>
      <c r="C12" s="464"/>
      <c r="D12" s="464"/>
      <c r="E12" s="553"/>
      <c r="F12" s="553"/>
      <c r="G12" s="553"/>
      <c r="H12" s="553"/>
    </row>
    <row r="13" spans="1:9" x14ac:dyDescent="0.25">
      <c r="A13" s="111">
        <v>1.2</v>
      </c>
      <c r="B13" s="503" t="s">
        <v>73</v>
      </c>
      <c r="C13" s="503"/>
      <c r="D13" s="503"/>
      <c r="E13" s="503"/>
      <c r="F13" s="503"/>
      <c r="G13" s="112"/>
      <c r="H13" s="113"/>
    </row>
    <row r="14" spans="1:9" ht="28.5" customHeight="1" x14ac:dyDescent="0.25">
      <c r="A14" s="110" t="s">
        <v>14</v>
      </c>
      <c r="B14" s="23" t="s">
        <v>175</v>
      </c>
      <c r="C14" s="110"/>
      <c r="D14" s="110"/>
      <c r="E14" s="80"/>
      <c r="F14" s="80"/>
      <c r="G14" s="80"/>
      <c r="H14" s="80"/>
    </row>
    <row r="15" spans="1:9" x14ac:dyDescent="0.25">
      <c r="A15" s="110" t="s">
        <v>95</v>
      </c>
      <c r="B15" s="23" t="s">
        <v>148</v>
      </c>
      <c r="C15" s="23" t="s">
        <v>150</v>
      </c>
      <c r="D15" s="110">
        <v>1</v>
      </c>
      <c r="E15" s="80"/>
      <c r="F15" s="80"/>
      <c r="G15" s="80"/>
      <c r="H15" s="80"/>
    </row>
    <row r="16" spans="1:9" x14ac:dyDescent="0.25">
      <c r="A16" s="110" t="s">
        <v>97</v>
      </c>
      <c r="B16" s="23" t="s">
        <v>149</v>
      </c>
      <c r="C16" s="23" t="s">
        <v>150</v>
      </c>
      <c r="D16" s="110">
        <v>1</v>
      </c>
      <c r="E16" s="80"/>
      <c r="F16" s="80"/>
      <c r="G16" s="80"/>
      <c r="H16" s="80"/>
    </row>
    <row r="17" spans="1:9" x14ac:dyDescent="0.25">
      <c r="A17" s="110" t="s">
        <v>15</v>
      </c>
      <c r="B17" s="258" t="s">
        <v>952</v>
      </c>
      <c r="C17" s="402" t="s">
        <v>74</v>
      </c>
      <c r="D17" s="158">
        <v>24</v>
      </c>
      <c r="E17" s="80"/>
      <c r="F17" s="80"/>
      <c r="G17" s="80"/>
      <c r="H17" s="80"/>
    </row>
    <row r="18" spans="1:9" ht="33" customHeight="1" x14ac:dyDescent="0.25">
      <c r="A18" s="111">
        <v>2</v>
      </c>
      <c r="B18" s="503" t="s">
        <v>861</v>
      </c>
      <c r="C18" s="503"/>
      <c r="D18" s="503"/>
      <c r="E18" s="503"/>
      <c r="F18" s="503"/>
      <c r="G18" s="503"/>
      <c r="H18" s="503"/>
    </row>
    <row r="19" spans="1:9" x14ac:dyDescent="0.25">
      <c r="A19" s="111">
        <v>2.1</v>
      </c>
      <c r="B19" s="503" t="s">
        <v>200</v>
      </c>
      <c r="C19" s="503"/>
      <c r="D19" s="503"/>
      <c r="E19" s="503"/>
      <c r="F19" s="503"/>
      <c r="G19" s="112"/>
      <c r="H19" s="80"/>
    </row>
    <row r="20" spans="1:9" x14ac:dyDescent="0.25">
      <c r="A20" s="110" t="s">
        <v>65</v>
      </c>
      <c r="B20" s="366" t="s">
        <v>172</v>
      </c>
      <c r="C20" s="110" t="s">
        <v>74</v>
      </c>
      <c r="D20" s="158">
        <v>1</v>
      </c>
      <c r="E20" s="106"/>
      <c r="F20" s="106"/>
      <c r="G20" s="112"/>
      <c r="H20" s="80"/>
    </row>
    <row r="21" spans="1:9" x14ac:dyDescent="0.25">
      <c r="A21" s="110" t="s">
        <v>66</v>
      </c>
      <c r="B21" s="366" t="s">
        <v>173</v>
      </c>
      <c r="C21" s="110" t="s">
        <v>74</v>
      </c>
      <c r="D21" s="158">
        <v>1</v>
      </c>
      <c r="E21" s="106"/>
      <c r="F21" s="106"/>
      <c r="G21" s="112"/>
      <c r="H21" s="80"/>
    </row>
    <row r="22" spans="1:9" x14ac:dyDescent="0.25">
      <c r="A22" s="110" t="s">
        <v>67</v>
      </c>
      <c r="B22" s="366" t="s">
        <v>174</v>
      </c>
      <c r="C22" s="110" t="s">
        <v>74</v>
      </c>
      <c r="D22" s="158">
        <v>1</v>
      </c>
      <c r="E22" s="106"/>
      <c r="F22" s="106"/>
      <c r="G22" s="112"/>
      <c r="H22" s="80"/>
    </row>
    <row r="23" spans="1:9" x14ac:dyDescent="0.25">
      <c r="A23" s="110" t="s">
        <v>197</v>
      </c>
      <c r="B23" s="366" t="s">
        <v>542</v>
      </c>
      <c r="C23" s="110" t="s">
        <v>74</v>
      </c>
      <c r="D23" s="158">
        <v>1</v>
      </c>
      <c r="E23" s="80"/>
      <c r="F23" s="80"/>
      <c r="G23" s="80"/>
      <c r="H23" s="80"/>
    </row>
    <row r="24" spans="1:9" x14ac:dyDescent="0.25">
      <c r="A24" s="111">
        <v>2.2000000000000002</v>
      </c>
      <c r="B24" s="503" t="s">
        <v>862</v>
      </c>
      <c r="C24" s="503"/>
      <c r="D24" s="503"/>
      <c r="E24" s="503"/>
      <c r="F24" s="503"/>
      <c r="G24" s="112"/>
      <c r="H24" s="80"/>
      <c r="I24" s="398">
        <f>SUM(D20:D23)</f>
        <v>4</v>
      </c>
    </row>
    <row r="25" spans="1:9" x14ac:dyDescent="0.25">
      <c r="A25" s="364" t="s">
        <v>110</v>
      </c>
      <c r="B25" s="366" t="s">
        <v>541</v>
      </c>
      <c r="C25" s="110" t="s">
        <v>74</v>
      </c>
      <c r="D25" s="110">
        <v>1</v>
      </c>
      <c r="E25" s="156"/>
      <c r="F25" s="157"/>
      <c r="G25" s="110"/>
      <c r="H25" s="110"/>
    </row>
    <row r="26" spans="1:9" x14ac:dyDescent="0.25">
      <c r="A26" s="364" t="s">
        <v>111</v>
      </c>
      <c r="B26" s="366" t="s">
        <v>315</v>
      </c>
      <c r="C26" s="110" t="s">
        <v>74</v>
      </c>
      <c r="D26" s="110">
        <v>1</v>
      </c>
      <c r="E26" s="80"/>
      <c r="F26" s="80"/>
      <c r="G26" s="80"/>
      <c r="H26" s="80"/>
    </row>
    <row r="27" spans="1:9" x14ac:dyDescent="0.25">
      <c r="A27" s="364" t="s">
        <v>112</v>
      </c>
      <c r="B27" s="366" t="s">
        <v>314</v>
      </c>
      <c r="C27" s="110" t="s">
        <v>74</v>
      </c>
      <c r="D27" s="110">
        <v>1</v>
      </c>
      <c r="E27" s="80"/>
      <c r="F27" s="80"/>
      <c r="G27" s="80"/>
      <c r="H27" s="80"/>
    </row>
    <row r="28" spans="1:9" x14ac:dyDescent="0.25">
      <c r="A28" s="111">
        <v>2.2999999999999998</v>
      </c>
      <c r="B28" s="503" t="s">
        <v>221</v>
      </c>
      <c r="C28" s="503"/>
      <c r="D28" s="503"/>
      <c r="E28" s="503"/>
      <c r="F28" s="503"/>
      <c r="G28" s="112"/>
      <c r="H28" s="80"/>
      <c r="I28" s="397">
        <f>SUM(D25:D27)</f>
        <v>3</v>
      </c>
    </row>
    <row r="29" spans="1:9" x14ac:dyDescent="0.25">
      <c r="A29" s="364" t="s">
        <v>140</v>
      </c>
      <c r="B29" s="366" t="s">
        <v>541</v>
      </c>
      <c r="C29" s="110" t="s">
        <v>74</v>
      </c>
      <c r="D29" s="110">
        <v>2</v>
      </c>
      <c r="E29" s="80"/>
      <c r="F29" s="80"/>
      <c r="G29" s="80"/>
      <c r="H29" s="80"/>
    </row>
    <row r="30" spans="1:9" x14ac:dyDescent="0.25">
      <c r="A30" s="364" t="s">
        <v>141</v>
      </c>
      <c r="B30" s="366" t="s">
        <v>315</v>
      </c>
      <c r="C30" s="110" t="s">
        <v>74</v>
      </c>
      <c r="D30" s="110">
        <v>1</v>
      </c>
      <c r="E30" s="80"/>
      <c r="F30" s="80"/>
      <c r="G30" s="80"/>
      <c r="H30" s="80"/>
    </row>
    <row r="31" spans="1:9" x14ac:dyDescent="0.25">
      <c r="A31" s="364" t="s">
        <v>142</v>
      </c>
      <c r="B31" s="366" t="s">
        <v>314</v>
      </c>
      <c r="C31" s="110" t="s">
        <v>74</v>
      </c>
      <c r="D31" s="110">
        <v>1</v>
      </c>
      <c r="E31" s="80"/>
      <c r="F31" s="80"/>
      <c r="G31" s="80"/>
      <c r="H31" s="80"/>
      <c r="I31" s="397">
        <f>SUM(D29:D31)</f>
        <v>4</v>
      </c>
    </row>
    <row r="32" spans="1:9" x14ac:dyDescent="0.25">
      <c r="A32" s="363">
        <v>2.4</v>
      </c>
      <c r="B32" s="503" t="s">
        <v>230</v>
      </c>
      <c r="C32" s="503"/>
      <c r="D32" s="503"/>
      <c r="E32" s="503"/>
      <c r="F32" s="503"/>
      <c r="G32" s="112"/>
      <c r="H32" s="112"/>
    </row>
    <row r="33" spans="1:9" x14ac:dyDescent="0.25">
      <c r="A33" s="364" t="s">
        <v>145</v>
      </c>
      <c r="B33" s="366" t="s">
        <v>541</v>
      </c>
      <c r="C33" s="110" t="s">
        <v>74</v>
      </c>
      <c r="D33" s="110">
        <v>1</v>
      </c>
      <c r="E33" s="80"/>
      <c r="F33" s="80"/>
      <c r="G33" s="80"/>
      <c r="H33" s="80"/>
    </row>
    <row r="34" spans="1:9" x14ac:dyDescent="0.25">
      <c r="A34" s="364" t="s">
        <v>146</v>
      </c>
      <c r="B34" s="366" t="s">
        <v>315</v>
      </c>
      <c r="C34" s="110" t="s">
        <v>74</v>
      </c>
      <c r="D34" s="110">
        <v>1</v>
      </c>
      <c r="E34" s="80"/>
      <c r="F34" s="80"/>
      <c r="G34" s="80"/>
      <c r="H34" s="80"/>
    </row>
    <row r="35" spans="1:9" x14ac:dyDescent="0.25">
      <c r="A35" s="364" t="s">
        <v>147</v>
      </c>
      <c r="B35" s="366" t="s">
        <v>314</v>
      </c>
      <c r="C35" s="110" t="s">
        <v>74</v>
      </c>
      <c r="D35" s="110">
        <v>1</v>
      </c>
      <c r="E35" s="80"/>
      <c r="F35" s="80"/>
      <c r="G35" s="80"/>
      <c r="H35" s="80"/>
    </row>
    <row r="36" spans="1:9" x14ac:dyDescent="0.25">
      <c r="A36" s="30">
        <v>2.5</v>
      </c>
      <c r="B36" s="503" t="s">
        <v>571</v>
      </c>
      <c r="C36" s="503"/>
      <c r="D36" s="503"/>
      <c r="E36" s="503"/>
      <c r="F36" s="503"/>
      <c r="G36" s="188"/>
      <c r="H36" s="188"/>
      <c r="I36" s="397">
        <f>SUM(D33:D35)</f>
        <v>3</v>
      </c>
    </row>
    <row r="37" spans="1:9" x14ac:dyDescent="0.25">
      <c r="A37" s="364" t="s">
        <v>316</v>
      </c>
      <c r="B37" s="366" t="s">
        <v>541</v>
      </c>
      <c r="C37" s="107" t="s">
        <v>74</v>
      </c>
      <c r="D37" s="107">
        <v>1</v>
      </c>
      <c r="E37" s="202"/>
      <c r="F37" s="202"/>
      <c r="G37" s="107"/>
      <c r="H37" s="107"/>
    </row>
    <row r="38" spans="1:9" x14ac:dyDescent="0.25">
      <c r="A38" s="364" t="s">
        <v>317</v>
      </c>
      <c r="B38" s="366" t="s">
        <v>621</v>
      </c>
      <c r="C38" s="107" t="s">
        <v>74</v>
      </c>
      <c r="D38" s="107">
        <v>1</v>
      </c>
      <c r="E38" s="202"/>
      <c r="F38" s="107"/>
      <c r="G38" s="107"/>
      <c r="H38" s="107"/>
      <c r="I38" s="397">
        <f>SUM(D37:D38)</f>
        <v>2</v>
      </c>
    </row>
    <row r="39" spans="1:9" x14ac:dyDescent="0.25">
      <c r="A39" s="363">
        <v>2.6</v>
      </c>
      <c r="B39" s="503" t="s">
        <v>577</v>
      </c>
      <c r="C39" s="503"/>
      <c r="D39" s="503"/>
      <c r="E39" s="503"/>
      <c r="F39" s="503"/>
      <c r="G39" s="107"/>
      <c r="H39" s="107"/>
    </row>
    <row r="40" spans="1:9" x14ac:dyDescent="0.25">
      <c r="A40" s="364" t="s">
        <v>277</v>
      </c>
      <c r="B40" s="366" t="s">
        <v>541</v>
      </c>
      <c r="C40" s="107" t="s">
        <v>74</v>
      </c>
      <c r="D40" s="107">
        <v>1</v>
      </c>
      <c r="E40" s="202"/>
      <c r="F40" s="190"/>
      <c r="G40" s="107"/>
      <c r="H40" s="107"/>
    </row>
    <row r="41" spans="1:9" x14ac:dyDescent="0.25">
      <c r="A41" s="364" t="s">
        <v>278</v>
      </c>
      <c r="B41" s="366" t="s">
        <v>621</v>
      </c>
      <c r="C41" s="107" t="s">
        <v>74</v>
      </c>
      <c r="D41" s="107">
        <v>1</v>
      </c>
      <c r="E41" s="202"/>
      <c r="F41" s="190"/>
      <c r="G41" s="107"/>
      <c r="H41" s="107"/>
      <c r="I41" s="397">
        <f>SUM(D40:D41)</f>
        <v>2</v>
      </c>
    </row>
    <row r="42" spans="1:9" x14ac:dyDescent="0.25">
      <c r="A42" s="363">
        <v>2.7</v>
      </c>
      <c r="B42" s="503" t="s">
        <v>582</v>
      </c>
      <c r="C42" s="503"/>
      <c r="D42" s="503"/>
      <c r="E42" s="503"/>
      <c r="F42" s="503"/>
      <c r="G42" s="107"/>
      <c r="H42" s="107"/>
    </row>
    <row r="43" spans="1:9" x14ac:dyDescent="0.25">
      <c r="A43" s="364" t="s">
        <v>490</v>
      </c>
      <c r="B43" s="366" t="s">
        <v>541</v>
      </c>
      <c r="C43" s="107" t="s">
        <v>74</v>
      </c>
      <c r="D43" s="107">
        <v>1</v>
      </c>
      <c r="E43" s="202"/>
      <c r="F43" s="190"/>
      <c r="G43" s="107"/>
      <c r="H43" s="107"/>
    </row>
    <row r="44" spans="1:9" x14ac:dyDescent="0.25">
      <c r="A44" s="364" t="s">
        <v>617</v>
      </c>
      <c r="B44" s="366" t="s">
        <v>621</v>
      </c>
      <c r="C44" s="107" t="s">
        <v>74</v>
      </c>
      <c r="D44" s="107">
        <v>1</v>
      </c>
      <c r="E44" s="202"/>
      <c r="F44" s="190"/>
      <c r="G44" s="107"/>
      <c r="H44" s="107"/>
      <c r="I44" s="397">
        <f>SUM(D43:D44)</f>
        <v>2</v>
      </c>
    </row>
    <row r="45" spans="1:9" x14ac:dyDescent="0.25">
      <c r="A45" s="363">
        <v>2.8</v>
      </c>
      <c r="B45" s="503" t="s">
        <v>589</v>
      </c>
      <c r="C45" s="503"/>
      <c r="D45" s="503"/>
      <c r="E45" s="503"/>
      <c r="F45" s="503"/>
      <c r="G45" s="107"/>
      <c r="H45" s="107"/>
    </row>
    <row r="46" spans="1:9" x14ac:dyDescent="0.25">
      <c r="A46" s="364" t="s">
        <v>502</v>
      </c>
      <c r="B46" s="366" t="s">
        <v>541</v>
      </c>
      <c r="C46" s="107" t="s">
        <v>74</v>
      </c>
      <c r="D46" s="107">
        <v>1</v>
      </c>
      <c r="E46" s="202"/>
      <c r="F46" s="190"/>
      <c r="G46" s="107"/>
      <c r="H46" s="107"/>
    </row>
    <row r="47" spans="1:9" x14ac:dyDescent="0.25">
      <c r="A47" s="364" t="s">
        <v>618</v>
      </c>
      <c r="B47" s="366" t="s">
        <v>621</v>
      </c>
      <c r="C47" s="107" t="s">
        <v>74</v>
      </c>
      <c r="D47" s="107">
        <v>1</v>
      </c>
      <c r="E47" s="202"/>
      <c r="F47" s="190"/>
      <c r="G47" s="107"/>
      <c r="H47" s="107"/>
      <c r="I47" s="397">
        <f>SUM(D46:D47)</f>
        <v>2</v>
      </c>
    </row>
    <row r="48" spans="1:9" x14ac:dyDescent="0.25">
      <c r="A48" s="363">
        <v>2.9</v>
      </c>
      <c r="B48" s="503" t="s">
        <v>596</v>
      </c>
      <c r="C48" s="503"/>
      <c r="D48" s="503"/>
      <c r="E48" s="503"/>
      <c r="F48" s="503"/>
      <c r="G48" s="107"/>
      <c r="H48" s="107"/>
    </row>
    <row r="49" spans="1:9" x14ac:dyDescent="0.25">
      <c r="A49" s="364" t="s">
        <v>619</v>
      </c>
      <c r="B49" s="366" t="s">
        <v>860</v>
      </c>
      <c r="C49" s="107" t="s">
        <v>74</v>
      </c>
      <c r="D49" s="107">
        <v>1</v>
      </c>
      <c r="E49" s="202"/>
      <c r="F49" s="190"/>
      <c r="G49" s="107"/>
      <c r="H49" s="107"/>
      <c r="I49" s="397">
        <f>SUM(D49)</f>
        <v>1</v>
      </c>
    </row>
    <row r="50" spans="1:9" x14ac:dyDescent="0.25">
      <c r="A50" s="205" t="s">
        <v>740</v>
      </c>
      <c r="B50" s="503" t="s">
        <v>834</v>
      </c>
      <c r="C50" s="503"/>
      <c r="D50" s="503"/>
      <c r="E50" s="503"/>
      <c r="F50" s="503"/>
      <c r="G50" s="231"/>
      <c r="H50" s="231"/>
    </row>
    <row r="51" spans="1:9" ht="24.75" customHeight="1" x14ac:dyDescent="0.25">
      <c r="A51" s="364" t="s">
        <v>741</v>
      </c>
      <c r="B51" s="366" t="s">
        <v>859</v>
      </c>
      <c r="C51" s="107" t="s">
        <v>443</v>
      </c>
      <c r="D51" s="227">
        <v>1</v>
      </c>
      <c r="E51" s="107"/>
      <c r="F51" s="107"/>
      <c r="G51" s="107"/>
      <c r="H51" s="107"/>
      <c r="I51" s="397">
        <f>SUM(D51)</f>
        <v>1</v>
      </c>
    </row>
    <row r="52" spans="1:9" ht="30" customHeight="1" x14ac:dyDescent="0.25">
      <c r="A52" s="111">
        <v>3</v>
      </c>
      <c r="B52" s="503" t="s">
        <v>551</v>
      </c>
      <c r="C52" s="503"/>
      <c r="D52" s="503"/>
      <c r="E52" s="503"/>
      <c r="F52" s="503"/>
      <c r="G52" s="503"/>
      <c r="H52" s="503"/>
      <c r="I52" s="398">
        <f>SUM(I24:I51)</f>
        <v>24</v>
      </c>
    </row>
    <row r="53" spans="1:9" x14ac:dyDescent="0.25">
      <c r="A53" s="111">
        <v>3.1</v>
      </c>
      <c r="B53" s="503" t="s">
        <v>200</v>
      </c>
      <c r="C53" s="503"/>
      <c r="D53" s="503"/>
      <c r="E53" s="503"/>
      <c r="F53" s="503"/>
      <c r="G53" s="112"/>
      <c r="H53" s="112"/>
    </row>
    <row r="54" spans="1:9" x14ac:dyDescent="0.25">
      <c r="A54" s="110" t="s">
        <v>85</v>
      </c>
      <c r="B54" s="24" t="s">
        <v>203</v>
      </c>
      <c r="C54" s="110" t="s">
        <v>90</v>
      </c>
      <c r="D54" s="110">
        <f>'Schedule No. 1B'!E10</f>
        <v>1</v>
      </c>
      <c r="E54" s="80"/>
      <c r="F54" s="80"/>
      <c r="G54" s="80"/>
      <c r="H54" s="80"/>
    </row>
    <row r="55" spans="1:9" x14ac:dyDescent="0.25">
      <c r="A55" s="110" t="s">
        <v>84</v>
      </c>
      <c r="B55" s="24" t="s">
        <v>205</v>
      </c>
      <c r="C55" s="110" t="s">
        <v>90</v>
      </c>
      <c r="D55" s="110" t="str">
        <f>'Schedule No. 1B'!E11</f>
        <v>NIL</v>
      </c>
      <c r="E55" s="80"/>
      <c r="F55" s="80"/>
      <c r="G55" s="80"/>
      <c r="H55" s="80"/>
    </row>
    <row r="56" spans="1:9" x14ac:dyDescent="0.25">
      <c r="A56" s="110" t="s">
        <v>86</v>
      </c>
      <c r="B56" s="24" t="s">
        <v>206</v>
      </c>
      <c r="C56" s="110" t="s">
        <v>90</v>
      </c>
      <c r="D56" s="110" t="str">
        <f>'Schedule No. 1B'!E12</f>
        <v>NIL</v>
      </c>
      <c r="E56" s="80"/>
      <c r="F56" s="80"/>
      <c r="G56" s="80"/>
      <c r="H56" s="80"/>
    </row>
    <row r="57" spans="1:9" x14ac:dyDescent="0.25">
      <c r="A57" s="110" t="s">
        <v>87</v>
      </c>
      <c r="B57" s="24" t="s">
        <v>207</v>
      </c>
      <c r="C57" s="110" t="s">
        <v>90</v>
      </c>
      <c r="D57" s="110" t="str">
        <f>'Schedule No. 1B'!E13</f>
        <v>NIL</v>
      </c>
      <c r="E57" s="80"/>
      <c r="F57" s="80"/>
      <c r="G57" s="80"/>
      <c r="H57" s="80"/>
    </row>
    <row r="58" spans="1:9" x14ac:dyDescent="0.25">
      <c r="A58" s="110" t="s">
        <v>88</v>
      </c>
      <c r="B58" s="24" t="s">
        <v>208</v>
      </c>
      <c r="C58" s="110" t="s">
        <v>90</v>
      </c>
      <c r="D58" s="110">
        <f>'Schedule No. 1B'!E14</f>
        <v>1</v>
      </c>
      <c r="E58" s="80"/>
      <c r="F58" s="80"/>
      <c r="G58" s="80"/>
      <c r="H58" s="80"/>
    </row>
    <row r="59" spans="1:9" x14ac:dyDescent="0.25">
      <c r="A59" s="110" t="s">
        <v>89</v>
      </c>
      <c r="B59" s="24" t="s">
        <v>209</v>
      </c>
      <c r="C59" s="110" t="s">
        <v>90</v>
      </c>
      <c r="D59" s="110">
        <f>'Schedule No. 1B'!E15</f>
        <v>1</v>
      </c>
      <c r="E59" s="80"/>
      <c r="F59" s="80"/>
      <c r="G59" s="80"/>
      <c r="H59" s="80"/>
    </row>
    <row r="60" spans="1:9" x14ac:dyDescent="0.25">
      <c r="A60" s="110" t="s">
        <v>246</v>
      </c>
      <c r="B60" s="24" t="s">
        <v>210</v>
      </c>
      <c r="C60" s="110" t="s">
        <v>90</v>
      </c>
      <c r="D60" s="110">
        <f>'Schedule No. 1B'!E16</f>
        <v>1</v>
      </c>
      <c r="E60" s="80"/>
      <c r="F60" s="80"/>
      <c r="G60" s="80"/>
      <c r="H60" s="80"/>
      <c r="I60" s="397">
        <f>SUM(D54:D60)</f>
        <v>4</v>
      </c>
    </row>
    <row r="61" spans="1:9" x14ac:dyDescent="0.25">
      <c r="A61" s="111">
        <v>3.2</v>
      </c>
      <c r="B61" s="112" t="s">
        <v>201</v>
      </c>
      <c r="C61" s="110"/>
      <c r="D61" s="110"/>
      <c r="E61" s="112"/>
      <c r="F61" s="112"/>
      <c r="G61" s="112"/>
      <c r="H61" s="112"/>
    </row>
    <row r="62" spans="1:9" x14ac:dyDescent="0.25">
      <c r="A62" s="110" t="s">
        <v>113</v>
      </c>
      <c r="B62" s="24" t="s">
        <v>211</v>
      </c>
      <c r="C62" s="110" t="s">
        <v>90</v>
      </c>
      <c r="D62" s="110">
        <f>'Schedule No. 1B'!E18</f>
        <v>1</v>
      </c>
      <c r="E62" s="80"/>
      <c r="F62" s="80"/>
      <c r="G62" s="80"/>
      <c r="H62" s="80"/>
    </row>
    <row r="63" spans="1:9" x14ac:dyDescent="0.25">
      <c r="A63" s="110" t="s">
        <v>114</v>
      </c>
      <c r="B63" s="24" t="s">
        <v>212</v>
      </c>
      <c r="C63" s="110" t="s">
        <v>90</v>
      </c>
      <c r="D63" s="110" t="str">
        <f>'Schedule No. 1B'!E19</f>
        <v>NIL</v>
      </c>
      <c r="E63" s="80"/>
      <c r="F63" s="80"/>
      <c r="G63" s="80"/>
      <c r="H63" s="80"/>
    </row>
    <row r="64" spans="1:9" x14ac:dyDescent="0.25">
      <c r="A64" s="110" t="s">
        <v>115</v>
      </c>
      <c r="B64" s="24" t="s">
        <v>213</v>
      </c>
      <c r="C64" s="110" t="s">
        <v>90</v>
      </c>
      <c r="D64" s="110" t="str">
        <f>'Schedule No. 1B'!E20</f>
        <v>NIL</v>
      </c>
      <c r="E64" s="80"/>
      <c r="F64" s="80"/>
      <c r="G64" s="80"/>
      <c r="H64" s="80"/>
    </row>
    <row r="65" spans="1:9" x14ac:dyDescent="0.25">
      <c r="A65" s="110" t="s">
        <v>116</v>
      </c>
      <c r="B65" s="24" t="s">
        <v>214</v>
      </c>
      <c r="C65" s="110" t="s">
        <v>90</v>
      </c>
      <c r="D65" s="110" t="str">
        <f>'Schedule No. 1B'!E21</f>
        <v>NIL</v>
      </c>
      <c r="E65" s="80"/>
      <c r="F65" s="80"/>
      <c r="G65" s="80"/>
      <c r="H65" s="80"/>
    </row>
    <row r="66" spans="1:9" x14ac:dyDescent="0.25">
      <c r="A66" s="110" t="s">
        <v>117</v>
      </c>
      <c r="B66" s="24" t="s">
        <v>215</v>
      </c>
      <c r="C66" s="110" t="s">
        <v>90</v>
      </c>
      <c r="D66" s="110" t="str">
        <f>'Schedule No. 1B'!E22</f>
        <v>NIL</v>
      </c>
      <c r="E66" s="80"/>
      <c r="F66" s="80"/>
      <c r="G66" s="80"/>
      <c r="H66" s="80"/>
    </row>
    <row r="67" spans="1:9" x14ac:dyDescent="0.25">
      <c r="A67" s="110" t="s">
        <v>118</v>
      </c>
      <c r="B67" s="24" t="s">
        <v>216</v>
      </c>
      <c r="C67" s="110" t="s">
        <v>90</v>
      </c>
      <c r="D67" s="110">
        <f>'Schedule No. 1B'!E23</f>
        <v>1</v>
      </c>
      <c r="E67" s="80"/>
      <c r="F67" s="80"/>
      <c r="G67" s="80"/>
      <c r="H67" s="80"/>
    </row>
    <row r="68" spans="1:9" x14ac:dyDescent="0.25">
      <c r="A68" s="110" t="s">
        <v>119</v>
      </c>
      <c r="B68" s="24" t="s">
        <v>217</v>
      </c>
      <c r="C68" s="110" t="s">
        <v>90</v>
      </c>
      <c r="D68" s="110" t="str">
        <f>'Schedule No. 1B'!E24</f>
        <v>NIL</v>
      </c>
      <c r="E68" s="80"/>
      <c r="F68" s="80"/>
      <c r="G68" s="80"/>
      <c r="H68" s="80"/>
    </row>
    <row r="69" spans="1:9" x14ac:dyDescent="0.25">
      <c r="A69" s="110" t="s">
        <v>120</v>
      </c>
      <c r="B69" s="24" t="s">
        <v>218</v>
      </c>
      <c r="C69" s="110" t="s">
        <v>90</v>
      </c>
      <c r="D69" s="110" t="str">
        <f>'Schedule No. 1B'!E25</f>
        <v>NIL</v>
      </c>
      <c r="E69" s="80"/>
      <c r="F69" s="80"/>
      <c r="G69" s="80"/>
      <c r="H69" s="80"/>
    </row>
    <row r="70" spans="1:9" x14ac:dyDescent="0.25">
      <c r="A70" s="110" t="s">
        <v>121</v>
      </c>
      <c r="B70" s="24" t="s">
        <v>219</v>
      </c>
      <c r="C70" s="110" t="s">
        <v>90</v>
      </c>
      <c r="D70" s="110" t="str">
        <f>'Schedule No. 1B'!E26</f>
        <v>NIL</v>
      </c>
      <c r="E70" s="80"/>
      <c r="F70" s="80"/>
      <c r="G70" s="80"/>
      <c r="H70" s="80"/>
    </row>
    <row r="71" spans="1:9" x14ac:dyDescent="0.25">
      <c r="A71" s="110" t="s">
        <v>122</v>
      </c>
      <c r="B71" s="24" t="s">
        <v>220</v>
      </c>
      <c r="C71" s="110" t="s">
        <v>90</v>
      </c>
      <c r="D71" s="110">
        <f>'Schedule No. 1B'!E27</f>
        <v>1</v>
      </c>
      <c r="E71" s="80"/>
      <c r="F71" s="80"/>
      <c r="G71" s="80"/>
      <c r="H71" s="80"/>
    </row>
    <row r="72" spans="1:9" x14ac:dyDescent="0.25">
      <c r="A72" s="111">
        <v>3.3</v>
      </c>
      <c r="B72" s="112" t="s">
        <v>221</v>
      </c>
      <c r="C72" s="110"/>
      <c r="D72" s="110"/>
      <c r="E72" s="112"/>
      <c r="F72" s="112"/>
      <c r="G72" s="112"/>
      <c r="H72" s="80"/>
      <c r="I72" s="397">
        <f>SUM(D62:D71)</f>
        <v>3</v>
      </c>
    </row>
    <row r="73" spans="1:9" x14ac:dyDescent="0.25">
      <c r="A73" s="110" t="s">
        <v>123</v>
      </c>
      <c r="B73" s="24" t="s">
        <v>303</v>
      </c>
      <c r="C73" s="110" t="s">
        <v>90</v>
      </c>
      <c r="D73" s="110">
        <f>'Schedule No. 1B'!E29</f>
        <v>1</v>
      </c>
      <c r="E73" s="80"/>
      <c r="F73" s="80"/>
      <c r="G73" s="80"/>
      <c r="H73" s="80"/>
    </row>
    <row r="74" spans="1:9" x14ac:dyDescent="0.25">
      <c r="A74" s="110" t="s">
        <v>124</v>
      </c>
      <c r="B74" s="24" t="s">
        <v>222</v>
      </c>
      <c r="C74" s="110" t="s">
        <v>90</v>
      </c>
      <c r="D74" s="110" t="str">
        <f>'Schedule No. 1B'!E30</f>
        <v>NIL</v>
      </c>
      <c r="E74" s="80"/>
      <c r="F74" s="80"/>
      <c r="G74" s="80"/>
      <c r="H74" s="80"/>
    </row>
    <row r="75" spans="1:9" x14ac:dyDescent="0.25">
      <c r="A75" s="110" t="s">
        <v>125</v>
      </c>
      <c r="B75" s="24" t="s">
        <v>302</v>
      </c>
      <c r="C75" s="110" t="s">
        <v>90</v>
      </c>
      <c r="D75" s="110">
        <f>'Schedule No. 1B'!E31</f>
        <v>1</v>
      </c>
      <c r="E75" s="80"/>
      <c r="F75" s="80"/>
      <c r="G75" s="80"/>
      <c r="H75" s="80"/>
    </row>
    <row r="76" spans="1:9" x14ac:dyDescent="0.25">
      <c r="A76" s="110" t="s">
        <v>126</v>
      </c>
      <c r="B76" s="24" t="s">
        <v>223</v>
      </c>
      <c r="C76" s="110" t="s">
        <v>90</v>
      </c>
      <c r="D76" s="110" t="str">
        <f>'Schedule No. 1B'!E32</f>
        <v>NIL</v>
      </c>
      <c r="E76" s="80"/>
      <c r="F76" s="80"/>
      <c r="G76" s="80"/>
      <c r="H76" s="80"/>
    </row>
    <row r="77" spans="1:9" x14ac:dyDescent="0.25">
      <c r="A77" s="110" t="s">
        <v>127</v>
      </c>
      <c r="B77" s="24" t="s">
        <v>224</v>
      </c>
      <c r="C77" s="110" t="s">
        <v>90</v>
      </c>
      <c r="D77" s="110" t="str">
        <f>'Schedule No. 1B'!E33</f>
        <v>NIL</v>
      </c>
      <c r="E77" s="80"/>
      <c r="F77" s="80"/>
      <c r="G77" s="80"/>
      <c r="H77" s="80"/>
    </row>
    <row r="78" spans="1:9" x14ac:dyDescent="0.25">
      <c r="A78" s="110" t="s">
        <v>128</v>
      </c>
      <c r="B78" s="24" t="s">
        <v>225</v>
      </c>
      <c r="C78" s="110" t="s">
        <v>90</v>
      </c>
      <c r="D78" s="110">
        <f>'Schedule No. 1B'!E34</f>
        <v>1</v>
      </c>
      <c r="E78" s="80"/>
      <c r="F78" s="80"/>
      <c r="G78" s="80"/>
      <c r="H78" s="80"/>
    </row>
    <row r="79" spans="1:9" x14ac:dyDescent="0.25">
      <c r="A79" s="110" t="s">
        <v>282</v>
      </c>
      <c r="B79" s="24" t="s">
        <v>226</v>
      </c>
      <c r="C79" s="110" t="s">
        <v>90</v>
      </c>
      <c r="D79" s="110" t="str">
        <f>'Schedule No. 1B'!E35</f>
        <v>NIL</v>
      </c>
      <c r="E79" s="80"/>
      <c r="F79" s="80"/>
      <c r="G79" s="80"/>
      <c r="H79" s="80"/>
    </row>
    <row r="80" spans="1:9" x14ac:dyDescent="0.25">
      <c r="A80" s="110" t="s">
        <v>283</v>
      </c>
      <c r="B80" s="24" t="s">
        <v>227</v>
      </c>
      <c r="C80" s="110" t="s">
        <v>90</v>
      </c>
      <c r="D80" s="110">
        <f>'Schedule No. 1B'!E36</f>
        <v>1</v>
      </c>
      <c r="E80" s="80"/>
      <c r="F80" s="80"/>
      <c r="G80" s="80"/>
      <c r="H80" s="80"/>
      <c r="I80" s="398">
        <f>SUM(D73:D80)</f>
        <v>4</v>
      </c>
    </row>
    <row r="81" spans="1:16" x14ac:dyDescent="0.25">
      <c r="A81" s="111">
        <v>3.4</v>
      </c>
      <c r="B81" s="112" t="s">
        <v>230</v>
      </c>
      <c r="C81" s="110"/>
      <c r="D81" s="110"/>
      <c r="E81" s="112"/>
      <c r="F81" s="112"/>
      <c r="G81" s="112"/>
      <c r="H81" s="112"/>
    </row>
    <row r="82" spans="1:16" x14ac:dyDescent="0.25">
      <c r="A82" s="110" t="s">
        <v>129</v>
      </c>
      <c r="B82" s="23" t="s">
        <v>293</v>
      </c>
      <c r="C82" s="110" t="s">
        <v>90</v>
      </c>
      <c r="D82" s="110">
        <f>'Schedule No. 1B'!E38</f>
        <v>1</v>
      </c>
      <c r="E82" s="80"/>
      <c r="F82" s="80"/>
      <c r="G82" s="80"/>
      <c r="H82" s="80"/>
    </row>
    <row r="83" spans="1:16" x14ac:dyDescent="0.25">
      <c r="A83" s="110" t="s">
        <v>130</v>
      </c>
      <c r="B83" s="23" t="s">
        <v>294</v>
      </c>
      <c r="C83" s="110" t="s">
        <v>90</v>
      </c>
      <c r="D83" s="110" t="str">
        <f>'Schedule No. 1B'!E39</f>
        <v>NIL</v>
      </c>
      <c r="E83" s="80"/>
      <c r="F83" s="80"/>
      <c r="G83" s="80"/>
      <c r="H83" s="80"/>
    </row>
    <row r="84" spans="1:16" x14ac:dyDescent="0.25">
      <c r="A84" s="110" t="s">
        <v>131</v>
      </c>
      <c r="B84" s="23" t="s">
        <v>295</v>
      </c>
      <c r="C84" s="110" t="s">
        <v>90</v>
      </c>
      <c r="D84" s="110" t="str">
        <f>'Schedule No. 1B'!E40</f>
        <v>NIL</v>
      </c>
      <c r="E84" s="80"/>
      <c r="F84" s="80"/>
      <c r="G84" s="80"/>
      <c r="H84" s="80"/>
    </row>
    <row r="85" spans="1:16" x14ac:dyDescent="0.25">
      <c r="A85" s="110" t="s">
        <v>132</v>
      </c>
      <c r="B85" s="23" t="s">
        <v>296</v>
      </c>
      <c r="C85" s="110" t="s">
        <v>90</v>
      </c>
      <c r="D85" s="110" t="str">
        <f>'Schedule No. 1B'!E41</f>
        <v>NIL</v>
      </c>
      <c r="E85" s="80"/>
      <c r="F85" s="80"/>
      <c r="G85" s="80"/>
      <c r="H85" s="80"/>
    </row>
    <row r="86" spans="1:16" x14ac:dyDescent="0.25">
      <c r="A86" s="110" t="s">
        <v>133</v>
      </c>
      <c r="B86" s="23" t="s">
        <v>297</v>
      </c>
      <c r="C86" s="110" t="s">
        <v>90</v>
      </c>
      <c r="D86" s="110">
        <f>'Schedule No. 1B'!E42</f>
        <v>1</v>
      </c>
      <c r="E86" s="80"/>
      <c r="F86" s="80"/>
      <c r="G86" s="80"/>
      <c r="H86" s="80"/>
    </row>
    <row r="87" spans="1:16" x14ac:dyDescent="0.25">
      <c r="A87" s="110" t="s">
        <v>134</v>
      </c>
      <c r="B87" s="23" t="s">
        <v>298</v>
      </c>
      <c r="C87" s="110" t="s">
        <v>90</v>
      </c>
      <c r="D87" s="110">
        <f>'Schedule No. 1B'!E43</f>
        <v>1</v>
      </c>
      <c r="E87" s="80"/>
      <c r="F87" s="80"/>
      <c r="G87" s="80"/>
      <c r="H87" s="80"/>
    </row>
    <row r="88" spans="1:16" x14ac:dyDescent="0.25">
      <c r="A88" s="110" t="s">
        <v>284</v>
      </c>
      <c r="B88" s="23" t="s">
        <v>299</v>
      </c>
      <c r="C88" s="110" t="s">
        <v>90</v>
      </c>
      <c r="D88" s="110" t="str">
        <f>'Schedule No. 1B'!E44</f>
        <v>NIL</v>
      </c>
      <c r="E88" s="80"/>
      <c r="F88" s="80"/>
      <c r="G88" s="80"/>
      <c r="H88" s="80"/>
    </row>
    <row r="89" spans="1:16" x14ac:dyDescent="0.25">
      <c r="A89" s="110" t="s">
        <v>285</v>
      </c>
      <c r="B89" s="23" t="s">
        <v>300</v>
      </c>
      <c r="C89" s="110" t="s">
        <v>90</v>
      </c>
      <c r="D89" s="110" t="str">
        <f>'Schedule No. 1B'!E45</f>
        <v>NIL</v>
      </c>
      <c r="E89" s="80"/>
      <c r="F89" s="80"/>
      <c r="G89" s="80"/>
      <c r="H89" s="80"/>
      <c r="I89" s="398">
        <f>SUM(D82:D89)</f>
        <v>3</v>
      </c>
    </row>
    <row r="90" spans="1:16" x14ac:dyDescent="0.25">
      <c r="A90" s="30">
        <v>3.5</v>
      </c>
      <c r="B90" s="188" t="s">
        <v>571</v>
      </c>
      <c r="C90" s="188"/>
      <c r="D90" s="110"/>
      <c r="E90" s="188"/>
      <c r="F90" s="188"/>
      <c r="G90" s="188"/>
      <c r="H90" s="188"/>
      <c r="I90" s="112"/>
      <c r="J90" s="42">
        <f>SUM(E84:E89)</f>
        <v>0</v>
      </c>
      <c r="K90" s="44"/>
      <c r="L90" t="s">
        <v>572</v>
      </c>
      <c r="M90">
        <f>SUM(J76+J101)</f>
        <v>0</v>
      </c>
      <c r="P90" s="189"/>
    </row>
    <row r="91" spans="1:16" x14ac:dyDescent="0.25">
      <c r="A91" s="110" t="s">
        <v>135</v>
      </c>
      <c r="B91" s="23" t="s">
        <v>573</v>
      </c>
      <c r="C91" s="110" t="s">
        <v>90</v>
      </c>
      <c r="D91" s="110" t="str">
        <f>'Schedule No. 1B'!E47</f>
        <v>NIL</v>
      </c>
      <c r="E91" s="107"/>
      <c r="F91" s="39"/>
      <c r="G91" s="39"/>
      <c r="H91" s="39"/>
      <c r="I91" s="391"/>
      <c r="J91" s="8"/>
      <c r="K91" s="8"/>
      <c r="L91" t="s">
        <v>574</v>
      </c>
      <c r="M91" s="40" t="e">
        <f>SUM(J83+#REF!+J90+J114+J121+J127)</f>
        <v>#REF!</v>
      </c>
      <c r="P91" s="189"/>
    </row>
    <row r="92" spans="1:16" x14ac:dyDescent="0.25">
      <c r="A92" s="110" t="s">
        <v>136</v>
      </c>
      <c r="B92" s="23" t="s">
        <v>628</v>
      </c>
      <c r="C92" s="110" t="s">
        <v>90</v>
      </c>
      <c r="D92" s="110" t="str">
        <f>'Schedule No. 1B'!E48</f>
        <v>NIL</v>
      </c>
      <c r="E92" s="107"/>
      <c r="F92" s="39"/>
      <c r="G92" s="39"/>
      <c r="H92" s="39"/>
    </row>
    <row r="93" spans="1:16" x14ac:dyDescent="0.25">
      <c r="A93" s="110" t="s">
        <v>137</v>
      </c>
      <c r="B93" s="23" t="s">
        <v>629</v>
      </c>
      <c r="C93" s="110" t="s">
        <v>90</v>
      </c>
      <c r="D93" s="110" t="str">
        <f>'Schedule No. 1B'!E49</f>
        <v>NIL</v>
      </c>
      <c r="E93" s="107"/>
      <c r="F93" s="39"/>
      <c r="G93" s="39"/>
      <c r="H93" s="39"/>
    </row>
    <row r="94" spans="1:16" x14ac:dyDescent="0.25">
      <c r="A94" s="110" t="s">
        <v>321</v>
      </c>
      <c r="B94" s="23" t="s">
        <v>630</v>
      </c>
      <c r="C94" s="110" t="s">
        <v>90</v>
      </c>
      <c r="D94" s="110" t="str">
        <f>'Schedule No. 1B'!E50</f>
        <v>NIL</v>
      </c>
      <c r="E94" s="107"/>
      <c r="F94" s="39"/>
      <c r="G94" s="39"/>
      <c r="H94" s="39"/>
    </row>
    <row r="95" spans="1:16" x14ac:dyDescent="0.25">
      <c r="A95" s="110" t="s">
        <v>322</v>
      </c>
      <c r="B95" s="23" t="s">
        <v>575</v>
      </c>
      <c r="C95" s="110" t="s">
        <v>90</v>
      </c>
      <c r="D95" s="110">
        <f>'Schedule No. 1B'!E51</f>
        <v>1</v>
      </c>
      <c r="E95" s="107"/>
      <c r="F95" s="39"/>
      <c r="G95" s="39"/>
      <c r="H95" s="39"/>
      <c r="I95" s="391"/>
      <c r="J95" s="8"/>
      <c r="K95" s="8"/>
      <c r="P95" s="189"/>
    </row>
    <row r="96" spans="1:16" x14ac:dyDescent="0.25">
      <c r="A96" s="110" t="s">
        <v>323</v>
      </c>
      <c r="B96" s="23" t="s">
        <v>576</v>
      </c>
      <c r="C96" s="110" t="s">
        <v>90</v>
      </c>
      <c r="D96" s="110">
        <f>'Schedule No. 1B'!E52</f>
        <v>1</v>
      </c>
      <c r="E96" s="107"/>
      <c r="F96" s="39"/>
      <c r="G96" s="39"/>
      <c r="H96" s="39"/>
      <c r="I96" s="391"/>
      <c r="J96" s="8"/>
      <c r="K96" s="8"/>
      <c r="P96" s="189"/>
    </row>
    <row r="97" spans="1:16" x14ac:dyDescent="0.25">
      <c r="A97" s="30">
        <v>3.6</v>
      </c>
      <c r="B97" s="188" t="s">
        <v>577</v>
      </c>
      <c r="C97" s="188"/>
      <c r="D97" s="110"/>
      <c r="E97" s="188"/>
      <c r="F97" s="188"/>
      <c r="G97" s="188"/>
      <c r="H97" s="188"/>
      <c r="I97" s="112"/>
      <c r="J97" s="191">
        <f>SUM(E91:E96)</f>
        <v>0</v>
      </c>
      <c r="K97" s="44"/>
      <c r="P97" s="189"/>
    </row>
    <row r="98" spans="1:16" x14ac:dyDescent="0.25">
      <c r="A98" s="107" t="s">
        <v>286</v>
      </c>
      <c r="B98" s="24" t="s">
        <v>578</v>
      </c>
      <c r="C98" s="110" t="s">
        <v>90</v>
      </c>
      <c r="D98" s="110" t="str">
        <f>'Schedule No. 1B'!E54</f>
        <v>NIL</v>
      </c>
      <c r="E98" s="107"/>
      <c r="F98" s="39"/>
      <c r="G98" s="39"/>
      <c r="H98" s="39"/>
      <c r="I98" s="391"/>
      <c r="J98" s="8"/>
      <c r="K98" s="8"/>
      <c r="P98" s="189"/>
    </row>
    <row r="99" spans="1:16" x14ac:dyDescent="0.25">
      <c r="A99" s="107" t="s">
        <v>287</v>
      </c>
      <c r="B99" s="24" t="s">
        <v>631</v>
      </c>
      <c r="C99" s="110" t="s">
        <v>90</v>
      </c>
      <c r="D99" s="110" t="str">
        <f>'Schedule No. 1B'!E55</f>
        <v>NIL</v>
      </c>
      <c r="E99" s="107"/>
      <c r="F99" s="39"/>
      <c r="G99" s="39"/>
      <c r="H99" s="39"/>
    </row>
    <row r="100" spans="1:16" x14ac:dyDescent="0.25">
      <c r="A100" s="107" t="s">
        <v>288</v>
      </c>
      <c r="B100" s="24" t="s">
        <v>632</v>
      </c>
      <c r="C100" s="110" t="s">
        <v>90</v>
      </c>
      <c r="D100" s="110" t="str">
        <f>'Schedule No. 1B'!E56</f>
        <v>NIL</v>
      </c>
      <c r="E100" s="107"/>
      <c r="F100" s="39"/>
      <c r="G100" s="39"/>
      <c r="H100" s="39"/>
    </row>
    <row r="101" spans="1:16" x14ac:dyDescent="0.25">
      <c r="A101" s="107" t="s">
        <v>289</v>
      </c>
      <c r="B101" s="24" t="s">
        <v>579</v>
      </c>
      <c r="C101" s="110" t="s">
        <v>90</v>
      </c>
      <c r="D101" s="110">
        <f>'Schedule No. 1B'!E57</f>
        <v>1</v>
      </c>
      <c r="E101" s="107"/>
      <c r="F101" s="39"/>
      <c r="G101" s="39"/>
      <c r="H101" s="39"/>
    </row>
    <row r="102" spans="1:16" x14ac:dyDescent="0.25">
      <c r="A102" s="107" t="s">
        <v>290</v>
      </c>
      <c r="B102" s="24" t="s">
        <v>581</v>
      </c>
      <c r="C102" s="110" t="s">
        <v>90</v>
      </c>
      <c r="D102" s="110">
        <f>'Schedule No. 1B'!E58</f>
        <v>1</v>
      </c>
      <c r="E102" s="107"/>
      <c r="F102" s="39"/>
      <c r="G102" s="39"/>
      <c r="H102" s="39"/>
      <c r="I102" s="391"/>
      <c r="J102" s="8"/>
      <c r="K102" s="8"/>
      <c r="P102" s="189"/>
    </row>
    <row r="103" spans="1:16" x14ac:dyDescent="0.25">
      <c r="A103" s="107" t="s">
        <v>504</v>
      </c>
      <c r="B103" s="24" t="s">
        <v>633</v>
      </c>
      <c r="C103" s="110" t="s">
        <v>90</v>
      </c>
      <c r="D103" s="110" t="str">
        <f>'Schedule No. 1B'!E59</f>
        <v>NIL</v>
      </c>
      <c r="E103" s="107"/>
      <c r="F103" s="39"/>
      <c r="G103" s="39"/>
      <c r="H103" s="39"/>
      <c r="I103" s="391"/>
      <c r="J103" s="8"/>
      <c r="K103" s="8"/>
      <c r="P103" s="189"/>
    </row>
    <row r="104" spans="1:16" x14ac:dyDescent="0.25">
      <c r="A104" s="107" t="s">
        <v>505</v>
      </c>
      <c r="B104" s="24" t="s">
        <v>634</v>
      </c>
      <c r="C104" s="110" t="s">
        <v>90</v>
      </c>
      <c r="D104" s="110" t="str">
        <f>'Schedule No. 1B'!E60</f>
        <v>NIL</v>
      </c>
      <c r="E104" s="107"/>
      <c r="F104" s="39"/>
      <c r="G104" s="39"/>
      <c r="H104" s="39"/>
    </row>
    <row r="105" spans="1:16" x14ac:dyDescent="0.25">
      <c r="A105" s="107" t="s">
        <v>506</v>
      </c>
      <c r="B105" s="24" t="s">
        <v>635</v>
      </c>
      <c r="C105" s="110" t="s">
        <v>90</v>
      </c>
      <c r="D105" s="110" t="str">
        <f>'Schedule No. 1B'!E61</f>
        <v>NIL</v>
      </c>
      <c r="E105" s="107"/>
      <c r="F105" s="39"/>
      <c r="G105" s="39"/>
      <c r="H105" s="39"/>
    </row>
    <row r="106" spans="1:16" x14ac:dyDescent="0.25">
      <c r="A106" s="107" t="s">
        <v>636</v>
      </c>
      <c r="B106" s="24" t="s">
        <v>637</v>
      </c>
      <c r="C106" s="110" t="s">
        <v>90</v>
      </c>
      <c r="D106" s="110" t="str">
        <f>'Schedule No. 1B'!E62</f>
        <v>NIL</v>
      </c>
      <c r="E106" s="107"/>
      <c r="F106" s="39"/>
      <c r="G106" s="39"/>
      <c r="H106" s="39"/>
    </row>
    <row r="107" spans="1:16" x14ac:dyDescent="0.25">
      <c r="A107" s="107" t="s">
        <v>638</v>
      </c>
      <c r="B107" s="24" t="s">
        <v>639</v>
      </c>
      <c r="C107" s="110" t="s">
        <v>90</v>
      </c>
      <c r="D107" s="110" t="str">
        <f>'Schedule No. 1B'!E63</f>
        <v>NIL</v>
      </c>
      <c r="E107" s="107"/>
      <c r="F107" s="39"/>
      <c r="G107" s="39"/>
      <c r="H107" s="39"/>
    </row>
    <row r="108" spans="1:16" x14ac:dyDescent="0.25">
      <c r="A108" s="30">
        <v>3.7</v>
      </c>
      <c r="B108" s="82" t="s">
        <v>582</v>
      </c>
      <c r="C108" s="107"/>
      <c r="D108" s="107" t="s">
        <v>326</v>
      </c>
      <c r="E108" s="107"/>
      <c r="F108" s="39"/>
      <c r="G108" s="39"/>
      <c r="H108" s="39"/>
      <c r="I108" s="391"/>
      <c r="J108" s="8">
        <f>SUM(E98:E103)</f>
        <v>0</v>
      </c>
      <c r="K108" s="8"/>
      <c r="P108" s="189"/>
    </row>
    <row r="109" spans="1:16" x14ac:dyDescent="0.25">
      <c r="A109" s="107" t="s">
        <v>491</v>
      </c>
      <c r="B109" s="24" t="s">
        <v>584</v>
      </c>
      <c r="C109" s="110" t="s">
        <v>90</v>
      </c>
      <c r="D109" s="110" t="str">
        <f>'Schedule No. 1B'!E65</f>
        <v>NIL</v>
      </c>
      <c r="E109" s="107"/>
      <c r="F109" s="39"/>
      <c r="G109" s="39"/>
      <c r="H109" s="39"/>
      <c r="I109" s="391"/>
      <c r="J109" s="8"/>
      <c r="K109" s="8"/>
      <c r="P109" s="189"/>
    </row>
    <row r="110" spans="1:16" x14ac:dyDescent="0.25">
      <c r="A110" s="107" t="s">
        <v>640</v>
      </c>
      <c r="B110" s="24" t="s">
        <v>641</v>
      </c>
      <c r="C110" s="110" t="s">
        <v>90</v>
      </c>
      <c r="D110" s="110" t="str">
        <f>'Schedule No. 1B'!E66</f>
        <v>NIL</v>
      </c>
      <c r="E110" s="107"/>
      <c r="F110" s="39"/>
      <c r="G110" s="39"/>
      <c r="H110" s="39"/>
    </row>
    <row r="111" spans="1:16" x14ac:dyDescent="0.25">
      <c r="A111" s="107" t="s">
        <v>642</v>
      </c>
      <c r="B111" s="24" t="s">
        <v>643</v>
      </c>
      <c r="C111" s="110" t="s">
        <v>90</v>
      </c>
      <c r="D111" s="110" t="str">
        <f>'Schedule No. 1B'!E67</f>
        <v>NIL</v>
      </c>
      <c r="E111" s="107"/>
      <c r="F111" s="39"/>
      <c r="G111" s="39"/>
      <c r="H111" s="39"/>
    </row>
    <row r="112" spans="1:16" x14ac:dyDescent="0.25">
      <c r="A112" s="107" t="s">
        <v>743</v>
      </c>
      <c r="B112" s="24" t="s">
        <v>586</v>
      </c>
      <c r="C112" s="110" t="s">
        <v>90</v>
      </c>
      <c r="D112" s="110">
        <f>'Schedule No. 1B'!E68</f>
        <v>1</v>
      </c>
      <c r="E112" s="107"/>
      <c r="F112" s="39"/>
      <c r="G112" s="39"/>
      <c r="H112" s="39"/>
      <c r="I112" s="391"/>
      <c r="J112" s="8"/>
      <c r="K112" s="8"/>
      <c r="P112" s="189"/>
    </row>
    <row r="113" spans="1:16" x14ac:dyDescent="0.25">
      <c r="A113" s="107" t="s">
        <v>744</v>
      </c>
      <c r="B113" s="24" t="s">
        <v>588</v>
      </c>
      <c r="C113" s="110" t="s">
        <v>90</v>
      </c>
      <c r="D113" s="110">
        <f>'Schedule No. 1B'!E69</f>
        <v>1</v>
      </c>
      <c r="E113" s="107"/>
      <c r="F113" s="39"/>
      <c r="G113" s="39"/>
      <c r="H113" s="39"/>
      <c r="I113" s="391"/>
      <c r="J113" s="8"/>
      <c r="K113" s="8"/>
      <c r="P113" s="189"/>
    </row>
    <row r="114" spans="1:16" x14ac:dyDescent="0.25">
      <c r="A114" s="30">
        <v>3.8</v>
      </c>
      <c r="B114" s="188" t="s">
        <v>589</v>
      </c>
      <c r="C114" s="188"/>
      <c r="D114" s="188"/>
      <c r="E114" s="188"/>
      <c r="F114" s="188"/>
      <c r="G114" s="188"/>
      <c r="H114" s="188"/>
      <c r="I114" s="112"/>
      <c r="J114" s="191">
        <f>SUM(E102:E103)</f>
        <v>0</v>
      </c>
      <c r="K114" s="44"/>
      <c r="P114" s="189"/>
    </row>
    <row r="115" spans="1:16" x14ac:dyDescent="0.25">
      <c r="A115" s="107" t="s">
        <v>509</v>
      </c>
      <c r="B115" s="24" t="s">
        <v>591</v>
      </c>
      <c r="C115" s="110" t="s">
        <v>90</v>
      </c>
      <c r="D115" s="110" t="str">
        <f>'Schedule No. 1B'!E71</f>
        <v>NIL</v>
      </c>
      <c r="E115" s="107"/>
      <c r="F115" s="39"/>
      <c r="G115" s="39"/>
      <c r="H115" s="39"/>
      <c r="I115" s="391"/>
      <c r="J115" s="8"/>
      <c r="K115" s="8"/>
      <c r="P115" s="189"/>
    </row>
    <row r="116" spans="1:16" x14ac:dyDescent="0.25">
      <c r="A116" s="107" t="s">
        <v>644</v>
      </c>
      <c r="B116" s="23" t="s">
        <v>645</v>
      </c>
      <c r="C116" s="110" t="s">
        <v>90</v>
      </c>
      <c r="D116" s="110" t="str">
        <f>'Schedule No. 1B'!E72</f>
        <v>NIL</v>
      </c>
      <c r="E116" s="107"/>
      <c r="F116" s="39"/>
      <c r="G116" s="39"/>
      <c r="H116" s="39"/>
    </row>
    <row r="117" spans="1:16" x14ac:dyDescent="0.25">
      <c r="A117" s="107" t="s">
        <v>646</v>
      </c>
      <c r="B117" s="23" t="s">
        <v>647</v>
      </c>
      <c r="C117" s="110" t="s">
        <v>90</v>
      </c>
      <c r="D117" s="110" t="str">
        <f>'Schedule No. 1B'!E73</f>
        <v>NIL</v>
      </c>
      <c r="E117" s="107"/>
      <c r="F117" s="39"/>
      <c r="G117" s="39"/>
      <c r="H117" s="39"/>
    </row>
    <row r="118" spans="1:16" x14ac:dyDescent="0.25">
      <c r="A118" s="107" t="s">
        <v>746</v>
      </c>
      <c r="B118" s="23" t="s">
        <v>654</v>
      </c>
      <c r="C118" s="110" t="s">
        <v>90</v>
      </c>
      <c r="D118" s="110" t="str">
        <f>'Schedule No. 1B'!E74</f>
        <v>NIL</v>
      </c>
      <c r="E118" s="107"/>
      <c r="F118" s="39"/>
      <c r="G118" s="39"/>
      <c r="H118" s="39"/>
      <c r="I118" s="391"/>
      <c r="J118" s="8"/>
      <c r="K118" s="8"/>
      <c r="P118" s="189"/>
    </row>
    <row r="119" spans="1:16" x14ac:dyDescent="0.25">
      <c r="A119" s="107" t="s">
        <v>747</v>
      </c>
      <c r="B119" s="23" t="s">
        <v>593</v>
      </c>
      <c r="C119" s="110" t="s">
        <v>90</v>
      </c>
      <c r="D119" s="110">
        <f>'Schedule No. 1B'!E75</f>
        <v>1</v>
      </c>
      <c r="E119" s="107"/>
      <c r="F119" s="39"/>
      <c r="G119" s="39"/>
      <c r="H119" s="39"/>
      <c r="I119" s="391"/>
      <c r="J119" s="8"/>
      <c r="K119" s="8"/>
      <c r="P119" s="189"/>
    </row>
    <row r="120" spans="1:16" x14ac:dyDescent="0.25">
      <c r="A120" s="107" t="s">
        <v>748</v>
      </c>
      <c r="B120" s="23" t="s">
        <v>595</v>
      </c>
      <c r="C120" s="110" t="s">
        <v>90</v>
      </c>
      <c r="D120" s="110">
        <f>'Schedule No. 1B'!E76</f>
        <v>1</v>
      </c>
      <c r="E120" s="107"/>
      <c r="F120" s="39"/>
      <c r="G120" s="39"/>
      <c r="H120" s="39"/>
      <c r="I120" s="391"/>
      <c r="J120" s="8"/>
      <c r="K120" s="8"/>
      <c r="P120" s="189"/>
    </row>
    <row r="121" spans="1:16" x14ac:dyDescent="0.25">
      <c r="A121" s="30">
        <v>3.9</v>
      </c>
      <c r="B121" s="188" t="s">
        <v>596</v>
      </c>
      <c r="C121" s="188"/>
      <c r="D121" s="188"/>
      <c r="E121" s="188"/>
      <c r="F121" s="188"/>
      <c r="G121" s="188"/>
      <c r="H121" s="188"/>
      <c r="I121" s="112"/>
      <c r="J121" s="191">
        <f>SUM(E115:E119)</f>
        <v>0</v>
      </c>
      <c r="K121" s="44"/>
      <c r="P121" s="189"/>
    </row>
    <row r="122" spans="1:16" x14ac:dyDescent="0.25">
      <c r="A122" s="107" t="s">
        <v>753</v>
      </c>
      <c r="B122" s="24" t="s">
        <v>598</v>
      </c>
      <c r="C122" s="110" t="s">
        <v>90</v>
      </c>
      <c r="D122" s="110" t="str">
        <f>'Schedule No. 1B'!E78</f>
        <v>NIL</v>
      </c>
      <c r="E122" s="107"/>
      <c r="F122" s="188"/>
      <c r="G122" s="188"/>
      <c r="H122" s="188"/>
      <c r="I122" s="112"/>
      <c r="J122" s="191"/>
      <c r="K122" s="44"/>
      <c r="P122" s="189"/>
    </row>
    <row r="123" spans="1:16" x14ac:dyDescent="0.25">
      <c r="A123" s="107" t="s">
        <v>648</v>
      </c>
      <c r="B123" s="23" t="s">
        <v>649</v>
      </c>
      <c r="C123" s="110" t="s">
        <v>90</v>
      </c>
      <c r="D123" s="110" t="str">
        <f>'Schedule No. 1B'!E79</f>
        <v>NIL</v>
      </c>
      <c r="E123" s="107"/>
      <c r="F123" s="39"/>
      <c r="G123" s="39"/>
      <c r="H123" s="39"/>
    </row>
    <row r="124" spans="1:16" x14ac:dyDescent="0.25">
      <c r="A124" s="107" t="s">
        <v>650</v>
      </c>
      <c r="B124" s="23" t="s">
        <v>651</v>
      </c>
      <c r="C124" s="110" t="s">
        <v>90</v>
      </c>
      <c r="D124" s="110" t="str">
        <f>'Schedule No. 1B'!E80</f>
        <v>NIL</v>
      </c>
      <c r="E124" s="107"/>
      <c r="F124" s="39"/>
      <c r="G124" s="39"/>
      <c r="H124" s="39"/>
    </row>
    <row r="125" spans="1:16" x14ac:dyDescent="0.25">
      <c r="A125" s="107" t="s">
        <v>652</v>
      </c>
      <c r="B125" s="23" t="s">
        <v>653</v>
      </c>
      <c r="C125" s="110" t="s">
        <v>90</v>
      </c>
      <c r="D125" s="110" t="str">
        <f>'Schedule No. 1B'!E81</f>
        <v>NIL</v>
      </c>
      <c r="E125" s="107"/>
      <c r="F125" s="39"/>
      <c r="G125" s="39"/>
      <c r="H125" s="39"/>
      <c r="I125" s="391"/>
      <c r="J125" s="8"/>
      <c r="K125" s="8"/>
      <c r="P125" s="189"/>
    </row>
    <row r="126" spans="1:16" x14ac:dyDescent="0.25">
      <c r="A126" s="107" t="s">
        <v>754</v>
      </c>
      <c r="B126" s="23" t="s">
        <v>600</v>
      </c>
      <c r="C126" s="110" t="s">
        <v>90</v>
      </c>
      <c r="D126" s="110">
        <f>'Schedule No. 1B'!E82</f>
        <v>1</v>
      </c>
      <c r="E126" s="107"/>
      <c r="F126" s="39"/>
      <c r="G126" s="39"/>
      <c r="H126" s="39"/>
      <c r="I126" s="391"/>
      <c r="J126" s="8"/>
      <c r="K126" s="8"/>
      <c r="P126" s="189"/>
    </row>
    <row r="127" spans="1:16" x14ac:dyDescent="0.25">
      <c r="A127" s="107" t="s">
        <v>770</v>
      </c>
      <c r="B127" s="23" t="s">
        <v>601</v>
      </c>
      <c r="C127" s="110" t="s">
        <v>90</v>
      </c>
      <c r="D127" s="110">
        <f>'Schedule No. 1B'!E83</f>
        <v>1</v>
      </c>
      <c r="E127" s="107"/>
      <c r="F127" s="39"/>
      <c r="G127" s="39"/>
      <c r="H127" s="39"/>
      <c r="I127" s="391"/>
      <c r="J127" s="8">
        <f>SUM(E122:E127)</f>
        <v>0</v>
      </c>
      <c r="K127" s="8"/>
      <c r="P127" s="189"/>
    </row>
    <row r="128" spans="1:16" ht="23.25" customHeight="1" x14ac:dyDescent="0.25">
      <c r="A128" s="205" t="s">
        <v>755</v>
      </c>
      <c r="B128" s="23" t="s">
        <v>351</v>
      </c>
      <c r="C128" s="110" t="str">
        <f>'Schedule No. 1C'!D72</f>
        <v>per set of three</v>
      </c>
      <c r="D128" s="110">
        <v>7</v>
      </c>
      <c r="E128" s="80"/>
      <c r="F128" s="80"/>
      <c r="G128" s="80"/>
      <c r="H128" s="80"/>
      <c r="I128" s="397">
        <f>SUM(D128:D128)</f>
        <v>7</v>
      </c>
    </row>
    <row r="129" spans="1:10" x14ac:dyDescent="0.25">
      <c r="A129" s="30">
        <v>3.11</v>
      </c>
      <c r="B129" s="106" t="s">
        <v>668</v>
      </c>
      <c r="C129" s="110"/>
      <c r="D129" s="110"/>
      <c r="E129" s="80"/>
      <c r="F129" s="80"/>
      <c r="G129" s="80"/>
      <c r="H129" s="80"/>
    </row>
    <row r="130" spans="1:10" x14ac:dyDescent="0.25">
      <c r="A130" s="110" t="s">
        <v>762</v>
      </c>
      <c r="B130" s="23" t="s">
        <v>249</v>
      </c>
      <c r="C130" s="110" t="s">
        <v>669</v>
      </c>
      <c r="D130" s="110">
        <v>5</v>
      </c>
      <c r="E130" s="80"/>
      <c r="F130" s="80"/>
      <c r="G130" s="80"/>
      <c r="H130" s="80"/>
    </row>
    <row r="131" spans="1:10" x14ac:dyDescent="0.25">
      <c r="A131" s="111">
        <v>4</v>
      </c>
      <c r="B131" s="106" t="s">
        <v>104</v>
      </c>
      <c r="C131" s="111"/>
      <c r="D131" s="110"/>
      <c r="E131" s="80"/>
      <c r="F131" s="80"/>
      <c r="G131" s="80"/>
      <c r="H131" s="80"/>
      <c r="I131" s="397">
        <f>SUM(I54:I89)</f>
        <v>14</v>
      </c>
      <c r="J131">
        <f>I131</f>
        <v>14</v>
      </c>
    </row>
    <row r="132" spans="1:10" ht="21" customHeight="1" x14ac:dyDescent="0.25">
      <c r="A132" s="111"/>
      <c r="B132" s="106" t="s">
        <v>202</v>
      </c>
      <c r="C132" s="111"/>
      <c r="D132" s="110"/>
      <c r="E132" s="80"/>
      <c r="F132" s="80"/>
      <c r="G132" s="80"/>
      <c r="H132" s="80"/>
    </row>
    <row r="133" spans="1:10" ht="31.35" customHeight="1" x14ac:dyDescent="0.25">
      <c r="A133" s="111">
        <v>4.0999999999999996</v>
      </c>
      <c r="B133" s="461" t="s">
        <v>105</v>
      </c>
      <c r="C133" s="462"/>
      <c r="D133" s="462"/>
      <c r="E133" s="462"/>
      <c r="F133" s="462"/>
      <c r="G133" s="462"/>
      <c r="H133" s="463"/>
    </row>
    <row r="134" spans="1:10" x14ac:dyDescent="0.25">
      <c r="A134" s="364" t="s">
        <v>95</v>
      </c>
      <c r="B134" s="366" t="s">
        <v>106</v>
      </c>
      <c r="C134" s="23" t="s">
        <v>107</v>
      </c>
      <c r="D134" s="110">
        <v>1</v>
      </c>
      <c r="E134" s="80"/>
      <c r="F134" s="80"/>
      <c r="G134" s="80"/>
      <c r="H134" s="80"/>
    </row>
    <row r="135" spans="1:10" x14ac:dyDescent="0.25">
      <c r="A135" s="364" t="s">
        <v>97</v>
      </c>
      <c r="B135" s="366" t="s">
        <v>108</v>
      </c>
      <c r="C135" s="23" t="s">
        <v>107</v>
      </c>
      <c r="D135" s="110">
        <v>1</v>
      </c>
      <c r="E135" s="80"/>
      <c r="F135" s="80"/>
      <c r="G135" s="80"/>
      <c r="H135" s="80"/>
    </row>
    <row r="136" spans="1:10" x14ac:dyDescent="0.25">
      <c r="A136" s="364" t="s">
        <v>99</v>
      </c>
      <c r="B136" s="366" t="s">
        <v>109</v>
      </c>
      <c r="C136" s="23" t="s">
        <v>107</v>
      </c>
      <c r="D136" s="110">
        <f>24*4</f>
        <v>96</v>
      </c>
      <c r="E136" s="80"/>
      <c r="F136" s="80"/>
      <c r="G136" s="80"/>
      <c r="H136" s="80"/>
      <c r="J136" t="s">
        <v>326</v>
      </c>
    </row>
    <row r="137" spans="1:10" ht="17.100000000000001" customHeight="1" x14ac:dyDescent="0.25">
      <c r="A137" s="111">
        <v>5</v>
      </c>
      <c r="B137" s="503" t="s">
        <v>335</v>
      </c>
      <c r="C137" s="503"/>
      <c r="D137" s="503"/>
      <c r="E137" s="503"/>
      <c r="F137" s="503"/>
      <c r="G137" s="112"/>
      <c r="H137" s="112"/>
    </row>
    <row r="138" spans="1:10" ht="14.1" customHeight="1" x14ac:dyDescent="0.25">
      <c r="A138" s="111">
        <v>5.0999999999999996</v>
      </c>
      <c r="B138" s="106" t="s">
        <v>202</v>
      </c>
      <c r="C138" s="106"/>
      <c r="D138" s="106"/>
      <c r="E138" s="106"/>
      <c r="F138" s="106"/>
      <c r="G138" s="112"/>
      <c r="H138" s="112"/>
    </row>
    <row r="139" spans="1:10" ht="72" x14ac:dyDescent="0.25">
      <c r="A139" s="110" t="s">
        <v>268</v>
      </c>
      <c r="B139" s="23" t="s">
        <v>492</v>
      </c>
      <c r="C139" s="110" t="s">
        <v>75</v>
      </c>
      <c r="D139" s="110">
        <f>'Schedule No. 1B'!E91</f>
        <v>4.88</v>
      </c>
      <c r="E139" s="80"/>
      <c r="F139" s="80"/>
      <c r="G139" s="80"/>
      <c r="H139" s="80"/>
    </row>
    <row r="140" spans="1:10" ht="48.6" customHeight="1" x14ac:dyDescent="0.25">
      <c r="A140" s="110" t="s">
        <v>269</v>
      </c>
      <c r="B140" s="23" t="s">
        <v>291</v>
      </c>
      <c r="C140" s="110" t="s">
        <v>75</v>
      </c>
      <c r="D140" s="110">
        <f>'Schedule No. 1B'!E92</f>
        <v>4.88</v>
      </c>
      <c r="E140" s="80"/>
      <c r="F140" s="80"/>
      <c r="G140" s="80"/>
      <c r="H140" s="80"/>
    </row>
    <row r="141" spans="1:10" ht="38.25" customHeight="1" x14ac:dyDescent="0.25">
      <c r="A141" s="110" t="s">
        <v>270</v>
      </c>
      <c r="B141" s="23" t="s">
        <v>292</v>
      </c>
      <c r="C141" s="110" t="s">
        <v>75</v>
      </c>
      <c r="D141" s="110">
        <f>'Schedule No. 1B'!E93</f>
        <v>4.88</v>
      </c>
      <c r="E141" s="80"/>
      <c r="F141" s="80"/>
      <c r="G141" s="80"/>
      <c r="H141" s="80"/>
    </row>
    <row r="142" spans="1:10" x14ac:dyDescent="0.25">
      <c r="A142" s="111">
        <v>6</v>
      </c>
      <c r="B142" s="112" t="s">
        <v>76</v>
      </c>
      <c r="C142" s="112"/>
      <c r="D142" s="111"/>
      <c r="E142" s="112"/>
      <c r="F142" s="112"/>
      <c r="G142" s="112"/>
      <c r="H142" s="112"/>
    </row>
    <row r="143" spans="1:10" ht="25.35" customHeight="1" x14ac:dyDescent="0.25">
      <c r="A143" s="111">
        <v>6.1</v>
      </c>
      <c r="B143" s="23" t="s">
        <v>77</v>
      </c>
      <c r="C143" s="110" t="s">
        <v>78</v>
      </c>
      <c r="D143" s="110">
        <v>1</v>
      </c>
      <c r="E143" s="80"/>
      <c r="F143" s="80"/>
      <c r="G143" s="80"/>
      <c r="H143" s="80"/>
    </row>
    <row r="144" spans="1:10" x14ac:dyDescent="0.25">
      <c r="A144" s="111">
        <v>7</v>
      </c>
      <c r="B144" s="112" t="s">
        <v>79</v>
      </c>
      <c r="C144" s="112"/>
      <c r="D144" s="111"/>
      <c r="E144" s="112"/>
      <c r="F144" s="112"/>
      <c r="G144" s="112"/>
      <c r="H144" s="112"/>
    </row>
    <row r="145" spans="1:11" ht="24" x14ac:dyDescent="0.25">
      <c r="A145" s="111">
        <v>7.1</v>
      </c>
      <c r="B145" s="23" t="s">
        <v>80</v>
      </c>
      <c r="C145" s="23" t="s">
        <v>78</v>
      </c>
      <c r="D145" s="110">
        <v>1</v>
      </c>
      <c r="E145" s="80"/>
      <c r="F145" s="80"/>
      <c r="G145" s="80"/>
      <c r="H145" s="80"/>
    </row>
    <row r="146" spans="1:11" ht="24" x14ac:dyDescent="0.25">
      <c r="A146" s="111">
        <v>7.1999999999999993</v>
      </c>
      <c r="B146" s="23" t="s">
        <v>81</v>
      </c>
      <c r="C146" s="23" t="s">
        <v>78</v>
      </c>
      <c r="D146" s="110">
        <v>1</v>
      </c>
      <c r="E146" s="80"/>
      <c r="F146" s="80"/>
      <c r="G146" s="80"/>
      <c r="H146" s="80"/>
    </row>
    <row r="147" spans="1:11" ht="24" x14ac:dyDescent="0.25">
      <c r="A147" s="400">
        <v>7.3</v>
      </c>
      <c r="B147" s="23" t="s">
        <v>82</v>
      </c>
      <c r="C147" s="23" t="s">
        <v>78</v>
      </c>
      <c r="D147" s="110">
        <v>1</v>
      </c>
      <c r="E147" s="80"/>
      <c r="F147" s="80"/>
      <c r="G147" s="80"/>
      <c r="H147" s="80"/>
    </row>
    <row r="148" spans="1:11" ht="24" x14ac:dyDescent="0.25">
      <c r="A148" s="400">
        <v>7.4</v>
      </c>
      <c r="B148" s="404" t="s">
        <v>247</v>
      </c>
      <c r="C148" s="401" t="s">
        <v>74</v>
      </c>
      <c r="D148" s="158">
        <v>5</v>
      </c>
      <c r="F148" s="405"/>
      <c r="G148" s="405"/>
      <c r="H148" s="405"/>
      <c r="I148" s="405"/>
      <c r="J148" s="8"/>
      <c r="K148" s="8"/>
    </row>
    <row r="149" spans="1:11" ht="45.6" customHeight="1" x14ac:dyDescent="0.25">
      <c r="A149" s="400">
        <v>7.5</v>
      </c>
      <c r="B149" s="404" t="s">
        <v>248</v>
      </c>
      <c r="C149" s="401" t="s">
        <v>74</v>
      </c>
      <c r="D149" s="158">
        <v>5</v>
      </c>
      <c r="F149" s="405"/>
      <c r="G149" s="405"/>
      <c r="H149" s="405"/>
      <c r="I149" s="405"/>
      <c r="J149" s="8"/>
      <c r="K149" s="8"/>
    </row>
    <row r="150" spans="1:11" x14ac:dyDescent="0.25">
      <c r="A150" s="400">
        <v>7.6</v>
      </c>
      <c r="B150" s="23" t="s">
        <v>151</v>
      </c>
      <c r="C150" s="23" t="s">
        <v>167</v>
      </c>
      <c r="D150" s="110">
        <v>2</v>
      </c>
      <c r="E150" s="80"/>
      <c r="F150" s="80"/>
      <c r="G150" s="80"/>
      <c r="H150" s="80"/>
    </row>
    <row r="151" spans="1:11" x14ac:dyDescent="0.25">
      <c r="A151" s="400">
        <v>7.7</v>
      </c>
      <c r="B151" s="23" t="s">
        <v>152</v>
      </c>
      <c r="C151" s="23" t="s">
        <v>167</v>
      </c>
      <c r="D151" s="110">
        <v>2</v>
      </c>
      <c r="E151" s="80"/>
      <c r="F151" s="80"/>
      <c r="G151" s="80"/>
      <c r="H151" s="80"/>
    </row>
    <row r="152" spans="1:11" ht="27" customHeight="1" x14ac:dyDescent="0.25">
      <c r="A152" s="400">
        <v>7.8</v>
      </c>
      <c r="B152" s="23" t="s">
        <v>153</v>
      </c>
      <c r="C152" s="23" t="s">
        <v>168</v>
      </c>
      <c r="D152" s="110">
        <v>50</v>
      </c>
      <c r="E152" s="80"/>
      <c r="F152" s="80"/>
      <c r="G152" s="80"/>
      <c r="H152" s="80"/>
    </row>
    <row r="153" spans="1:11" ht="29.1" customHeight="1" x14ac:dyDescent="0.25">
      <c r="A153" s="400">
        <v>7.9</v>
      </c>
      <c r="B153" s="23" t="s">
        <v>154</v>
      </c>
      <c r="C153" s="23"/>
      <c r="D153" s="110"/>
      <c r="E153" s="80"/>
      <c r="F153" s="80"/>
      <c r="G153" s="80"/>
      <c r="H153" s="80"/>
    </row>
    <row r="154" spans="1:11" x14ac:dyDescent="0.25">
      <c r="A154" s="110" t="s">
        <v>95</v>
      </c>
      <c r="B154" s="23" t="s">
        <v>155</v>
      </c>
      <c r="C154" s="110" t="s">
        <v>169</v>
      </c>
      <c r="D154" s="110">
        <v>200</v>
      </c>
      <c r="E154" s="80" t="s">
        <v>326</v>
      </c>
      <c r="F154" s="80"/>
      <c r="G154" s="80"/>
      <c r="H154" s="80"/>
    </row>
    <row r="155" spans="1:11" x14ac:dyDescent="0.25">
      <c r="A155" s="110" t="s">
        <v>97</v>
      </c>
      <c r="B155" s="23" t="s">
        <v>156</v>
      </c>
      <c r="C155" s="110" t="s">
        <v>169</v>
      </c>
      <c r="D155" s="110">
        <v>200</v>
      </c>
      <c r="E155" s="80" t="s">
        <v>326</v>
      </c>
      <c r="F155" s="80"/>
      <c r="G155" s="80"/>
      <c r="H155" s="80"/>
    </row>
    <row r="156" spans="1:11" x14ac:dyDescent="0.25">
      <c r="A156" s="110" t="s">
        <v>99</v>
      </c>
      <c r="B156" s="23" t="s">
        <v>157</v>
      </c>
      <c r="C156" s="110" t="s">
        <v>170</v>
      </c>
      <c r="D156" s="110">
        <v>1200</v>
      </c>
      <c r="E156" s="80" t="s">
        <v>326</v>
      </c>
      <c r="F156" s="80"/>
      <c r="G156" s="80"/>
      <c r="H156" s="80"/>
    </row>
    <row r="157" spans="1:11" x14ac:dyDescent="0.25">
      <c r="A157" s="110" t="s">
        <v>102</v>
      </c>
      <c r="B157" s="23" t="s">
        <v>158</v>
      </c>
      <c r="C157" s="110" t="s">
        <v>169</v>
      </c>
      <c r="D157" s="110">
        <v>100</v>
      </c>
      <c r="E157" s="80" t="s">
        <v>326</v>
      </c>
      <c r="F157" s="80"/>
      <c r="G157" s="80"/>
      <c r="H157" s="80"/>
    </row>
    <row r="158" spans="1:11" x14ac:dyDescent="0.25">
      <c r="A158" s="110" t="s">
        <v>103</v>
      </c>
      <c r="B158" s="23" t="s">
        <v>159</v>
      </c>
      <c r="C158" s="110" t="s">
        <v>171</v>
      </c>
      <c r="D158" s="110">
        <v>100</v>
      </c>
      <c r="E158" s="80" t="s">
        <v>326</v>
      </c>
      <c r="F158" s="80"/>
      <c r="G158" s="80"/>
      <c r="H158" s="80"/>
    </row>
    <row r="159" spans="1:11" x14ac:dyDescent="0.25">
      <c r="A159" s="110" t="s">
        <v>160</v>
      </c>
      <c r="B159" s="23" t="s">
        <v>161</v>
      </c>
      <c r="C159" s="110" t="s">
        <v>171</v>
      </c>
      <c r="D159" s="110">
        <v>100</v>
      </c>
      <c r="E159" s="80" t="s">
        <v>326</v>
      </c>
      <c r="F159" s="80"/>
      <c r="G159" s="80"/>
      <c r="H159" s="80"/>
    </row>
    <row r="160" spans="1:11" x14ac:dyDescent="0.25">
      <c r="A160" s="110" t="s">
        <v>162</v>
      </c>
      <c r="B160" s="23" t="s">
        <v>163</v>
      </c>
      <c r="C160" s="110" t="s">
        <v>171</v>
      </c>
      <c r="D160" s="110">
        <v>100</v>
      </c>
      <c r="E160" s="80" t="s">
        <v>326</v>
      </c>
      <c r="F160" s="80"/>
      <c r="G160" s="80"/>
      <c r="H160" s="80"/>
    </row>
    <row r="161" spans="1:8" x14ac:dyDescent="0.25">
      <c r="A161" s="110" t="s">
        <v>164</v>
      </c>
      <c r="B161" s="23" t="s">
        <v>165</v>
      </c>
      <c r="C161" s="110" t="s">
        <v>169</v>
      </c>
      <c r="D161" s="110">
        <v>225</v>
      </c>
      <c r="E161" s="80" t="s">
        <v>326</v>
      </c>
      <c r="F161" s="80"/>
      <c r="G161" s="80"/>
      <c r="H161" s="80"/>
    </row>
    <row r="162" spans="1:8" ht="24" x14ac:dyDescent="0.25">
      <c r="A162" s="175">
        <v>7.1</v>
      </c>
      <c r="B162" s="23" t="s">
        <v>83</v>
      </c>
      <c r="C162" s="23" t="s">
        <v>78</v>
      </c>
      <c r="D162" s="110">
        <v>1</v>
      </c>
      <c r="E162" s="80"/>
      <c r="F162" s="80"/>
      <c r="G162" s="80"/>
      <c r="H162" s="80"/>
    </row>
    <row r="163" spans="1:8" ht="24" x14ac:dyDescent="0.25">
      <c r="A163" s="400">
        <v>7.11</v>
      </c>
      <c r="B163" s="23" t="s">
        <v>549</v>
      </c>
      <c r="C163" s="23" t="s">
        <v>78</v>
      </c>
      <c r="D163" s="110">
        <v>1</v>
      </c>
      <c r="E163" s="80"/>
      <c r="F163" s="80"/>
      <c r="G163" s="80"/>
      <c r="H163" s="80"/>
    </row>
    <row r="164" spans="1:8" ht="26.25" customHeight="1" x14ac:dyDescent="0.25">
      <c r="A164" s="400">
        <v>7.12</v>
      </c>
      <c r="B164" s="23" t="s">
        <v>301</v>
      </c>
      <c r="C164" s="23" t="s">
        <v>78</v>
      </c>
      <c r="D164" s="116">
        <v>1</v>
      </c>
      <c r="E164" s="80"/>
      <c r="F164" s="161"/>
      <c r="G164" s="162"/>
      <c r="H164" s="163"/>
    </row>
    <row r="165" spans="1:8" ht="26.25" customHeight="1" x14ac:dyDescent="0.25">
      <c r="A165" s="400">
        <v>7.13</v>
      </c>
      <c r="B165" s="23" t="s">
        <v>522</v>
      </c>
      <c r="C165" s="23" t="s">
        <v>78</v>
      </c>
      <c r="D165" s="116">
        <v>1</v>
      </c>
      <c r="E165" s="164">
        <v>80028000</v>
      </c>
      <c r="F165" s="161"/>
      <c r="G165" s="162">
        <f>D165*E165</f>
        <v>80028000</v>
      </c>
      <c r="H165" s="163"/>
    </row>
    <row r="166" spans="1:8" ht="26.25" customHeight="1" x14ac:dyDescent="0.25">
      <c r="A166" s="111">
        <v>7.14</v>
      </c>
      <c r="B166" s="23" t="s">
        <v>523</v>
      </c>
      <c r="C166" s="23" t="s">
        <v>78</v>
      </c>
      <c r="D166" s="116">
        <v>1</v>
      </c>
      <c r="E166" s="162">
        <v>3752000</v>
      </c>
      <c r="F166" s="161"/>
      <c r="G166" s="162">
        <f>D166*E166</f>
        <v>3752000</v>
      </c>
      <c r="H166" s="163"/>
    </row>
    <row r="167" spans="1:8" x14ac:dyDescent="0.25">
      <c r="A167" s="564" t="s">
        <v>186</v>
      </c>
      <c r="B167" s="564"/>
      <c r="C167" s="564"/>
      <c r="D167" s="564"/>
      <c r="E167" s="117"/>
      <c r="F167" s="117"/>
      <c r="G167" s="118"/>
      <c r="H167" s="119"/>
    </row>
    <row r="168" spans="1:8" ht="25.5" x14ac:dyDescent="0.25">
      <c r="A168" s="30">
        <v>8</v>
      </c>
      <c r="B168" s="43" t="s">
        <v>334</v>
      </c>
      <c r="C168" s="2"/>
      <c r="D168" s="2"/>
      <c r="E168" s="2"/>
      <c r="F168" s="2"/>
      <c r="G168" s="2"/>
      <c r="H168" s="2"/>
    </row>
    <row r="169" spans="1:8" ht="15.75" thickBot="1" x14ac:dyDescent="0.3"/>
    <row r="170" spans="1:8" x14ac:dyDescent="0.25">
      <c r="G170" s="13"/>
      <c r="H170" s="14"/>
    </row>
    <row r="171" spans="1:8" x14ac:dyDescent="0.25">
      <c r="G171" s="15" t="s">
        <v>179</v>
      </c>
      <c r="H171" s="16"/>
    </row>
    <row r="172" spans="1:8" x14ac:dyDescent="0.25">
      <c r="G172" s="17"/>
      <c r="H172" s="18"/>
    </row>
    <row r="173" spans="1:8" x14ac:dyDescent="0.25">
      <c r="G173" s="15" t="s">
        <v>180</v>
      </c>
      <c r="H173" s="16"/>
    </row>
    <row r="174" spans="1:8" ht="15.75" thickBot="1" x14ac:dyDescent="0.3">
      <c r="G174" s="19"/>
      <c r="H174" s="20"/>
    </row>
    <row r="175" spans="1:8" x14ac:dyDescent="0.25">
      <c r="A175" s="563" t="s">
        <v>166</v>
      </c>
      <c r="B175" s="563"/>
      <c r="C175" s="563"/>
      <c r="D175" s="563"/>
      <c r="E175" s="563"/>
      <c r="F175" s="563"/>
      <c r="G175" s="563"/>
      <c r="H175" s="563"/>
    </row>
    <row r="176" spans="1:8" x14ac:dyDescent="0.25">
      <c r="A176" s="561" t="s">
        <v>176</v>
      </c>
      <c r="B176" s="561"/>
      <c r="C176" s="561"/>
      <c r="D176" s="561"/>
      <c r="E176" s="561"/>
      <c r="F176" s="561"/>
      <c r="G176" s="561"/>
      <c r="H176" s="561"/>
    </row>
    <row r="177" spans="1:8" x14ac:dyDescent="0.25">
      <c r="A177" s="561" t="s">
        <v>178</v>
      </c>
      <c r="B177" s="561"/>
      <c r="C177" s="561"/>
      <c r="D177" s="561"/>
      <c r="E177" s="561"/>
      <c r="F177" s="561"/>
      <c r="G177" s="561"/>
      <c r="H177" s="561"/>
    </row>
    <row r="178" spans="1:8" ht="31.5" customHeight="1" x14ac:dyDescent="0.25">
      <c r="A178" s="561" t="s">
        <v>195</v>
      </c>
      <c r="B178" s="561"/>
      <c r="C178" s="561"/>
      <c r="D178" s="561"/>
      <c r="E178" s="561"/>
      <c r="F178" s="561"/>
      <c r="G178" s="561"/>
      <c r="H178" s="561"/>
    </row>
  </sheetData>
  <mergeCells count="40">
    <mergeCell ref="A1:H2"/>
    <mergeCell ref="A4:A6"/>
    <mergeCell ref="B4:B6"/>
    <mergeCell ref="C4:C6"/>
    <mergeCell ref="D4:D6"/>
    <mergeCell ref="E4:F5"/>
    <mergeCell ref="G4:H5"/>
    <mergeCell ref="A3:H3"/>
    <mergeCell ref="B137:F137"/>
    <mergeCell ref="H11:H12"/>
    <mergeCell ref="B13:F13"/>
    <mergeCell ref="B18:H18"/>
    <mergeCell ref="B19:F19"/>
    <mergeCell ref="B24:F24"/>
    <mergeCell ref="B28:F28"/>
    <mergeCell ref="B11:B12"/>
    <mergeCell ref="C11:C12"/>
    <mergeCell ref="D11:D12"/>
    <mergeCell ref="E11:E12"/>
    <mergeCell ref="F11:F12"/>
    <mergeCell ref="G11:G12"/>
    <mergeCell ref="B32:F32"/>
    <mergeCell ref="B52:H52"/>
    <mergeCell ref="B53:F53"/>
    <mergeCell ref="B133:H133"/>
    <mergeCell ref="A8:H8"/>
    <mergeCell ref="B9:F9"/>
    <mergeCell ref="B10:F10"/>
    <mergeCell ref="A11:A12"/>
    <mergeCell ref="B50:F50"/>
    <mergeCell ref="B48:F48"/>
    <mergeCell ref="B45:F45"/>
    <mergeCell ref="B42:F42"/>
    <mergeCell ref="B39:F39"/>
    <mergeCell ref="B36:F36"/>
    <mergeCell ref="A167:D167"/>
    <mergeCell ref="A175:H175"/>
    <mergeCell ref="A176:H176"/>
    <mergeCell ref="A177:H177"/>
    <mergeCell ref="A178:H178"/>
  </mergeCells>
  <phoneticPr fontId="23" type="noConversion"/>
  <printOptions horizontalCentered="1"/>
  <pageMargins left="0.7" right="0.7" top="0.75" bottom="0.75" header="0.3" footer="0.3"/>
  <pageSetup paperSize="9" scale="86" fitToHeight="0" orientation="landscape" horizontalDpi="4294967293" r:id="rId1"/>
  <headerFooter>
    <oddFooter>&amp;C&amp;"Calibri,Regular"&amp;K0000004B-&amp;P</oddFooter>
  </headerFooter>
  <rowBreaks count="6" manualBreakCount="6">
    <brk id="31" max="7" man="1"/>
    <brk id="62" max="7" man="1"/>
    <brk id="89" max="7" man="1"/>
    <brk id="120" max="7" man="1"/>
    <brk id="140" max="7" man="1"/>
    <brk id="16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8"/>
  <sheetViews>
    <sheetView view="pageBreakPreview" topLeftCell="A130" zoomScale="85" zoomScaleNormal="85" zoomScaleSheetLayoutView="85" workbookViewId="0">
      <selection activeCell="B148" sqref="B148:F148"/>
    </sheetView>
  </sheetViews>
  <sheetFormatPr defaultColWidth="8.7109375" defaultRowHeight="15" x14ac:dyDescent="0.25"/>
  <cols>
    <col min="2" max="2" width="66.42578125" customWidth="1"/>
    <col min="4" max="4" width="8.7109375" style="46"/>
    <col min="5" max="5" width="16" bestFit="1" customWidth="1"/>
    <col min="6" max="6" width="14.85546875" customWidth="1"/>
    <col min="7" max="7" width="18.28515625" customWidth="1"/>
    <col min="8" max="8" width="15.42578125" customWidth="1"/>
    <col min="9" max="9" width="8.7109375" style="397"/>
  </cols>
  <sheetData>
    <row r="1" spans="1:9" ht="15" customHeight="1" x14ac:dyDescent="0.25">
      <c r="A1" s="582" t="s">
        <v>887</v>
      </c>
      <c r="B1" s="583"/>
      <c r="C1" s="583"/>
      <c r="D1" s="583"/>
      <c r="E1" s="583"/>
      <c r="F1" s="583"/>
      <c r="G1" s="583"/>
      <c r="H1" s="584"/>
      <c r="I1" s="396"/>
    </row>
    <row r="2" spans="1:9" ht="29.45" customHeight="1" x14ac:dyDescent="0.25">
      <c r="A2" s="585"/>
      <c r="B2" s="586"/>
      <c r="C2" s="586"/>
      <c r="D2" s="586"/>
      <c r="E2" s="586"/>
      <c r="F2" s="586"/>
      <c r="G2" s="586"/>
      <c r="H2" s="587"/>
      <c r="I2" s="396"/>
    </row>
    <row r="3" spans="1:9" ht="15" customHeight="1" x14ac:dyDescent="0.25">
      <c r="A3" s="588" t="s">
        <v>675</v>
      </c>
      <c r="B3" s="588"/>
      <c r="C3" s="588"/>
      <c r="D3" s="588"/>
      <c r="E3" s="588"/>
      <c r="F3" s="588"/>
      <c r="G3" s="588"/>
      <c r="H3" s="588"/>
      <c r="I3" s="396"/>
    </row>
    <row r="4" spans="1:9" x14ac:dyDescent="0.25">
      <c r="A4" s="589" t="s">
        <v>0</v>
      </c>
      <c r="B4" s="589" t="s">
        <v>1</v>
      </c>
      <c r="C4" s="589" t="s">
        <v>2</v>
      </c>
      <c r="D4" s="589" t="s">
        <v>3</v>
      </c>
      <c r="E4" s="589" t="s">
        <v>546</v>
      </c>
      <c r="F4" s="589"/>
      <c r="G4" s="589" t="s">
        <v>547</v>
      </c>
      <c r="H4" s="589"/>
    </row>
    <row r="5" spans="1:9" x14ac:dyDescent="0.25">
      <c r="A5" s="589"/>
      <c r="B5" s="589"/>
      <c r="C5" s="589"/>
      <c r="D5" s="589"/>
      <c r="E5" s="589"/>
      <c r="F5" s="589"/>
      <c r="G5" s="589"/>
      <c r="H5" s="589"/>
    </row>
    <row r="6" spans="1:9" ht="34.5" customHeight="1" x14ac:dyDescent="0.25">
      <c r="A6" s="589"/>
      <c r="B6" s="589"/>
      <c r="C6" s="589"/>
      <c r="D6" s="589"/>
      <c r="E6" s="120" t="s">
        <v>545</v>
      </c>
      <c r="F6" s="120" t="s">
        <v>7</v>
      </c>
      <c r="G6" s="121" t="s">
        <v>545</v>
      </c>
      <c r="H6" s="120" t="s">
        <v>341</v>
      </c>
    </row>
    <row r="7" spans="1:9" x14ac:dyDescent="0.25">
      <c r="A7" s="120">
        <v>1</v>
      </c>
      <c r="B7" s="120">
        <v>2</v>
      </c>
      <c r="C7" s="120">
        <v>3</v>
      </c>
      <c r="D7" s="120">
        <v>4</v>
      </c>
      <c r="E7" s="120">
        <v>5</v>
      </c>
      <c r="F7" s="120">
        <v>6</v>
      </c>
      <c r="G7" s="121" t="s">
        <v>60</v>
      </c>
      <c r="H7" s="122" t="s">
        <v>61</v>
      </c>
    </row>
    <row r="8" spans="1:9" x14ac:dyDescent="0.25">
      <c r="A8" s="576" t="s">
        <v>928</v>
      </c>
      <c r="B8" s="577"/>
      <c r="C8" s="577"/>
      <c r="D8" s="577"/>
      <c r="E8" s="577"/>
      <c r="F8" s="577"/>
      <c r="G8" s="577"/>
      <c r="H8" s="578"/>
    </row>
    <row r="9" spans="1:9" x14ac:dyDescent="0.25">
      <c r="A9" s="120">
        <v>1</v>
      </c>
      <c r="B9" s="572" t="s">
        <v>70</v>
      </c>
      <c r="C9" s="572"/>
      <c r="D9" s="572"/>
      <c r="E9" s="572"/>
      <c r="F9" s="572"/>
      <c r="G9" s="123"/>
      <c r="H9" s="123"/>
    </row>
    <row r="10" spans="1:9" x14ac:dyDescent="0.25">
      <c r="A10" s="120">
        <v>1.1000000000000001</v>
      </c>
      <c r="B10" s="572" t="s">
        <v>71</v>
      </c>
      <c r="C10" s="572"/>
      <c r="D10" s="572"/>
      <c r="E10" s="572"/>
      <c r="F10" s="572"/>
      <c r="G10" s="123"/>
      <c r="H10" s="123"/>
    </row>
    <row r="11" spans="1:9" x14ac:dyDescent="0.25">
      <c r="A11" s="579" t="s">
        <v>9</v>
      </c>
      <c r="B11" s="580" t="s">
        <v>72</v>
      </c>
      <c r="C11" s="579" t="s">
        <v>348</v>
      </c>
      <c r="D11" s="579">
        <v>65</v>
      </c>
      <c r="E11" s="581"/>
      <c r="F11" s="581"/>
      <c r="G11" s="581"/>
      <c r="H11" s="581"/>
    </row>
    <row r="12" spans="1:9" ht="25.5" customHeight="1" x14ac:dyDescent="0.25">
      <c r="A12" s="579"/>
      <c r="B12" s="580"/>
      <c r="C12" s="579"/>
      <c r="D12" s="579"/>
      <c r="E12" s="581"/>
      <c r="F12" s="581"/>
      <c r="G12" s="581"/>
      <c r="H12" s="581"/>
    </row>
    <row r="13" spans="1:9" x14ac:dyDescent="0.25">
      <c r="A13" s="120">
        <v>1.2</v>
      </c>
      <c r="B13" s="572" t="s">
        <v>73</v>
      </c>
      <c r="C13" s="572"/>
      <c r="D13" s="572"/>
      <c r="E13" s="572"/>
      <c r="F13" s="572"/>
      <c r="G13" s="123"/>
      <c r="H13" s="124"/>
    </row>
    <row r="14" spans="1:9" ht="28.5" customHeight="1" x14ac:dyDescent="0.25">
      <c r="A14" s="125" t="s">
        <v>14</v>
      </c>
      <c r="B14" s="105" t="s">
        <v>175</v>
      </c>
      <c r="C14" s="125"/>
      <c r="D14" s="125"/>
      <c r="E14" s="126"/>
      <c r="F14" s="126"/>
      <c r="G14" s="126"/>
      <c r="H14" s="126"/>
    </row>
    <row r="15" spans="1:9" x14ac:dyDescent="0.25">
      <c r="A15" s="125" t="s">
        <v>95</v>
      </c>
      <c r="B15" s="105" t="s">
        <v>148</v>
      </c>
      <c r="C15" s="105" t="s">
        <v>150</v>
      </c>
      <c r="D15" s="125">
        <v>1</v>
      </c>
      <c r="E15" s="126"/>
      <c r="F15" s="126"/>
      <c r="G15" s="126"/>
      <c r="H15" s="126"/>
    </row>
    <row r="16" spans="1:9" x14ac:dyDescent="0.25">
      <c r="A16" s="125" t="s">
        <v>97</v>
      </c>
      <c r="B16" s="105" t="s">
        <v>149</v>
      </c>
      <c r="C16" s="105" t="s">
        <v>150</v>
      </c>
      <c r="D16" s="125">
        <v>1</v>
      </c>
      <c r="E16" s="126"/>
      <c r="F16" s="126"/>
      <c r="G16" s="126"/>
      <c r="H16" s="126"/>
    </row>
    <row r="17" spans="1:9" x14ac:dyDescent="0.25">
      <c r="A17" s="251" t="s">
        <v>15</v>
      </c>
      <c r="B17" s="258" t="s">
        <v>952</v>
      </c>
      <c r="C17" s="402" t="s">
        <v>74</v>
      </c>
      <c r="D17" s="256">
        <v>350</v>
      </c>
      <c r="E17" s="250"/>
      <c r="F17" s="250"/>
      <c r="G17" s="250"/>
      <c r="H17" s="250"/>
    </row>
    <row r="18" spans="1:9" ht="37.5" customHeight="1" x14ac:dyDescent="0.25">
      <c r="A18" s="254">
        <v>2</v>
      </c>
      <c r="B18" s="554" t="s">
        <v>861</v>
      </c>
      <c r="C18" s="554"/>
      <c r="D18" s="554"/>
      <c r="E18" s="554"/>
      <c r="F18" s="554"/>
      <c r="G18" s="554"/>
      <c r="H18" s="554"/>
    </row>
    <row r="19" spans="1:9" x14ac:dyDescent="0.25">
      <c r="A19" s="254">
        <v>2.1</v>
      </c>
      <c r="B19" s="554" t="s">
        <v>493</v>
      </c>
      <c r="C19" s="554"/>
      <c r="D19" s="554"/>
      <c r="E19" s="554"/>
      <c r="F19" s="554"/>
      <c r="G19" s="255"/>
      <c r="H19" s="250"/>
    </row>
    <row r="20" spans="1:9" x14ac:dyDescent="0.25">
      <c r="A20" s="251" t="s">
        <v>65</v>
      </c>
      <c r="B20" s="399" t="s">
        <v>172</v>
      </c>
      <c r="C20" s="388" t="s">
        <v>74</v>
      </c>
      <c r="D20" s="256">
        <v>60</v>
      </c>
      <c r="E20" s="250"/>
      <c r="F20" s="250"/>
      <c r="G20" s="250"/>
      <c r="H20" s="250"/>
    </row>
    <row r="21" spans="1:9" x14ac:dyDescent="0.25">
      <c r="A21" s="251" t="s">
        <v>66</v>
      </c>
      <c r="B21" s="399" t="s">
        <v>173</v>
      </c>
      <c r="C21" s="388" t="s">
        <v>74</v>
      </c>
      <c r="D21" s="256">
        <v>60</v>
      </c>
      <c r="E21" s="250"/>
      <c r="F21" s="250"/>
      <c r="G21" s="250"/>
      <c r="H21" s="250"/>
    </row>
    <row r="22" spans="1:9" x14ac:dyDescent="0.25">
      <c r="A22" s="251" t="s">
        <v>67</v>
      </c>
      <c r="B22" s="399" t="s">
        <v>174</v>
      </c>
      <c r="C22" s="388" t="s">
        <v>74</v>
      </c>
      <c r="D22" s="256">
        <v>30</v>
      </c>
      <c r="E22" s="250"/>
      <c r="F22" s="250"/>
      <c r="G22" s="250"/>
      <c r="H22" s="250"/>
    </row>
    <row r="23" spans="1:9" x14ac:dyDescent="0.25">
      <c r="A23" s="251" t="s">
        <v>197</v>
      </c>
      <c r="B23" s="332" t="s">
        <v>837</v>
      </c>
      <c r="C23" s="388" t="s">
        <v>74</v>
      </c>
      <c r="D23" s="388">
        <v>12</v>
      </c>
      <c r="E23" s="250"/>
      <c r="F23" s="250"/>
      <c r="G23" s="250"/>
      <c r="H23" s="250"/>
    </row>
    <row r="24" spans="1:9" x14ac:dyDescent="0.25">
      <c r="A24" s="251" t="s">
        <v>198</v>
      </c>
      <c r="B24" s="332" t="s">
        <v>838</v>
      </c>
      <c r="C24" s="388" t="s">
        <v>74</v>
      </c>
      <c r="D24" s="388">
        <v>12</v>
      </c>
      <c r="E24" s="250"/>
      <c r="F24" s="250"/>
      <c r="G24" s="250"/>
      <c r="H24" s="250"/>
    </row>
    <row r="25" spans="1:9" x14ac:dyDescent="0.25">
      <c r="A25" s="251" t="s">
        <v>527</v>
      </c>
      <c r="B25" s="332" t="s">
        <v>839</v>
      </c>
      <c r="C25" s="388" t="s">
        <v>74</v>
      </c>
      <c r="D25" s="388">
        <v>8</v>
      </c>
      <c r="E25" s="250"/>
      <c r="F25" s="250"/>
      <c r="G25" s="250"/>
      <c r="H25" s="250"/>
    </row>
    <row r="26" spans="1:9" x14ac:dyDescent="0.25">
      <c r="A26" s="251" t="s">
        <v>528</v>
      </c>
      <c r="B26" s="332" t="s">
        <v>843</v>
      </c>
      <c r="C26" s="388" t="s">
        <v>74</v>
      </c>
      <c r="D26" s="388">
        <v>12</v>
      </c>
      <c r="E26" s="250"/>
      <c r="F26" s="250"/>
      <c r="G26" s="250"/>
      <c r="H26" s="250"/>
    </row>
    <row r="27" spans="1:9" x14ac:dyDescent="0.25">
      <c r="A27" s="251" t="s">
        <v>529</v>
      </c>
      <c r="B27" s="332" t="s">
        <v>844</v>
      </c>
      <c r="C27" s="388" t="s">
        <v>74</v>
      </c>
      <c r="D27" s="388">
        <v>12</v>
      </c>
      <c r="E27" s="250"/>
      <c r="F27" s="250"/>
      <c r="G27" s="250"/>
      <c r="H27" s="250"/>
    </row>
    <row r="28" spans="1:9" x14ac:dyDescent="0.25">
      <c r="A28" s="251" t="s">
        <v>530</v>
      </c>
      <c r="B28" s="332" t="s">
        <v>845</v>
      </c>
      <c r="C28" s="388" t="s">
        <v>74</v>
      </c>
      <c r="D28" s="256">
        <v>8</v>
      </c>
      <c r="E28" s="250"/>
      <c r="F28" s="250"/>
      <c r="G28" s="250"/>
      <c r="H28" s="250"/>
    </row>
    <row r="29" spans="1:9" x14ac:dyDescent="0.25">
      <c r="A29" s="254">
        <v>2.2000000000000002</v>
      </c>
      <c r="B29" s="554" t="s">
        <v>865</v>
      </c>
      <c r="C29" s="554"/>
      <c r="D29" s="554"/>
      <c r="E29" s="554"/>
      <c r="F29" s="554"/>
      <c r="G29" s="255"/>
      <c r="H29" s="250"/>
      <c r="I29" s="398">
        <f>SUM(D20:D28)</f>
        <v>214</v>
      </c>
    </row>
    <row r="30" spans="1:9" x14ac:dyDescent="0.25">
      <c r="A30" s="333" t="s">
        <v>110</v>
      </c>
      <c r="B30" s="332" t="s">
        <v>172</v>
      </c>
      <c r="C30" s="388" t="s">
        <v>74</v>
      </c>
      <c r="D30" s="388">
        <v>5</v>
      </c>
      <c r="E30" s="334"/>
      <c r="F30" s="259"/>
      <c r="G30" s="251"/>
      <c r="H30" s="251"/>
    </row>
    <row r="31" spans="1:9" x14ac:dyDescent="0.25">
      <c r="A31" s="333" t="s">
        <v>111</v>
      </c>
      <c r="B31" s="332" t="s">
        <v>173</v>
      </c>
      <c r="C31" s="388" t="s">
        <v>74</v>
      </c>
      <c r="D31" s="388">
        <v>5</v>
      </c>
      <c r="E31" s="250"/>
      <c r="F31" s="250"/>
      <c r="G31" s="250"/>
      <c r="H31" s="250"/>
    </row>
    <row r="32" spans="1:9" x14ac:dyDescent="0.25">
      <c r="A32" s="333" t="s">
        <v>112</v>
      </c>
      <c r="B32" s="332" t="s">
        <v>174</v>
      </c>
      <c r="C32" s="388" t="s">
        <v>74</v>
      </c>
      <c r="D32" s="388">
        <v>4</v>
      </c>
      <c r="E32" s="250"/>
      <c r="F32" s="250"/>
      <c r="G32" s="250"/>
      <c r="H32" s="250"/>
    </row>
    <row r="33" spans="1:9" x14ac:dyDescent="0.25">
      <c r="A33" s="333" t="s">
        <v>138</v>
      </c>
      <c r="B33" s="332" t="s">
        <v>315</v>
      </c>
      <c r="C33" s="388" t="s">
        <v>74</v>
      </c>
      <c r="D33" s="388">
        <v>2</v>
      </c>
      <c r="E33" s="250"/>
      <c r="F33" s="250"/>
      <c r="G33" s="250"/>
      <c r="H33" s="250"/>
    </row>
    <row r="34" spans="1:9" x14ac:dyDescent="0.25">
      <c r="A34" s="333" t="s">
        <v>139</v>
      </c>
      <c r="B34" s="332" t="s">
        <v>314</v>
      </c>
      <c r="C34" s="388" t="s">
        <v>74</v>
      </c>
      <c r="D34" s="388">
        <v>2</v>
      </c>
      <c r="E34" s="250"/>
      <c r="F34" s="250"/>
      <c r="G34" s="250"/>
      <c r="H34" s="250"/>
      <c r="I34" s="397">
        <f>SUM(D30:D34)</f>
        <v>18</v>
      </c>
    </row>
    <row r="35" spans="1:9" x14ac:dyDescent="0.25">
      <c r="A35" s="254">
        <v>2.2999999999999998</v>
      </c>
      <c r="B35" s="554" t="s">
        <v>382</v>
      </c>
      <c r="C35" s="554"/>
      <c r="D35" s="554"/>
      <c r="E35" s="554"/>
      <c r="F35" s="554"/>
      <c r="G35" s="255"/>
      <c r="H35" s="250"/>
    </row>
    <row r="36" spans="1:9" x14ac:dyDescent="0.25">
      <c r="A36" s="333" t="s">
        <v>140</v>
      </c>
      <c r="B36" s="332" t="s">
        <v>172</v>
      </c>
      <c r="C36" s="388" t="s">
        <v>74</v>
      </c>
      <c r="D36" s="388">
        <v>9</v>
      </c>
      <c r="E36" s="250"/>
      <c r="F36" s="250"/>
      <c r="G36" s="250"/>
      <c r="H36" s="250"/>
    </row>
    <row r="37" spans="1:9" x14ac:dyDescent="0.25">
      <c r="A37" s="333" t="s">
        <v>141</v>
      </c>
      <c r="B37" s="332" t="s">
        <v>173</v>
      </c>
      <c r="C37" s="388" t="s">
        <v>74</v>
      </c>
      <c r="D37" s="388">
        <v>11</v>
      </c>
      <c r="E37" s="250"/>
      <c r="F37" s="250"/>
      <c r="G37" s="250"/>
      <c r="H37" s="250"/>
    </row>
    <row r="38" spans="1:9" x14ac:dyDescent="0.25">
      <c r="A38" s="333" t="s">
        <v>142</v>
      </c>
      <c r="B38" s="332" t="s">
        <v>174</v>
      </c>
      <c r="C38" s="388" t="s">
        <v>74</v>
      </c>
      <c r="D38" s="388">
        <v>9</v>
      </c>
      <c r="E38" s="250"/>
      <c r="F38" s="250"/>
      <c r="G38" s="250"/>
      <c r="H38" s="250"/>
    </row>
    <row r="39" spans="1:9" x14ac:dyDescent="0.25">
      <c r="A39" s="333" t="s">
        <v>143</v>
      </c>
      <c r="B39" s="332" t="s">
        <v>315</v>
      </c>
      <c r="C39" s="388" t="s">
        <v>74</v>
      </c>
      <c r="D39" s="388">
        <v>6</v>
      </c>
      <c r="E39" s="250"/>
      <c r="F39" s="250"/>
      <c r="G39" s="250"/>
      <c r="H39" s="250"/>
    </row>
    <row r="40" spans="1:9" x14ac:dyDescent="0.25">
      <c r="A40" s="333" t="s">
        <v>144</v>
      </c>
      <c r="B40" s="332" t="s">
        <v>314</v>
      </c>
      <c r="C40" s="388" t="s">
        <v>74</v>
      </c>
      <c r="D40" s="388">
        <v>5</v>
      </c>
      <c r="E40" s="250"/>
      <c r="F40" s="250"/>
      <c r="G40" s="250"/>
      <c r="H40" s="250"/>
      <c r="I40" s="397">
        <f>SUM(D36:D40)</f>
        <v>40</v>
      </c>
    </row>
    <row r="41" spans="1:9" x14ac:dyDescent="0.25">
      <c r="A41" s="254">
        <v>2.4</v>
      </c>
      <c r="B41" s="554" t="s">
        <v>383</v>
      </c>
      <c r="C41" s="554"/>
      <c r="D41" s="554"/>
      <c r="E41" s="554"/>
      <c r="F41" s="554"/>
      <c r="G41" s="255"/>
      <c r="H41" s="255"/>
    </row>
    <row r="42" spans="1:9" x14ac:dyDescent="0.25">
      <c r="A42" s="333" t="s">
        <v>145</v>
      </c>
      <c r="B42" s="332" t="s">
        <v>172</v>
      </c>
      <c r="C42" s="388" t="s">
        <v>74</v>
      </c>
      <c r="D42" s="388">
        <v>13</v>
      </c>
      <c r="E42" s="250"/>
      <c r="F42" s="250"/>
      <c r="G42" s="250"/>
      <c r="H42" s="250"/>
    </row>
    <row r="43" spans="1:9" x14ac:dyDescent="0.25">
      <c r="A43" s="333" t="s">
        <v>146</v>
      </c>
      <c r="B43" s="332" t="s">
        <v>173</v>
      </c>
      <c r="C43" s="388" t="s">
        <v>74</v>
      </c>
      <c r="D43" s="388">
        <v>13</v>
      </c>
      <c r="E43" s="250"/>
      <c r="F43" s="250"/>
      <c r="G43" s="250"/>
      <c r="H43" s="250"/>
    </row>
    <row r="44" spans="1:9" x14ac:dyDescent="0.25">
      <c r="A44" s="333" t="s">
        <v>147</v>
      </c>
      <c r="B44" s="332" t="s">
        <v>174</v>
      </c>
      <c r="C44" s="388" t="s">
        <v>74</v>
      </c>
      <c r="D44" s="388">
        <v>10</v>
      </c>
      <c r="E44" s="250"/>
      <c r="F44" s="250"/>
      <c r="G44" s="250"/>
      <c r="H44" s="250"/>
    </row>
    <row r="45" spans="1:9" x14ac:dyDescent="0.25">
      <c r="A45" s="333" t="s">
        <v>336</v>
      </c>
      <c r="B45" s="332" t="s">
        <v>315</v>
      </c>
      <c r="C45" s="388" t="s">
        <v>74</v>
      </c>
      <c r="D45" s="388">
        <v>5</v>
      </c>
      <c r="E45" s="250"/>
      <c r="F45" s="250"/>
      <c r="G45" s="250"/>
      <c r="H45" s="250"/>
    </row>
    <row r="46" spans="1:9" x14ac:dyDescent="0.25">
      <c r="A46" s="333" t="s">
        <v>337</v>
      </c>
      <c r="B46" s="332" t="s">
        <v>314</v>
      </c>
      <c r="C46" s="388" t="s">
        <v>74</v>
      </c>
      <c r="D46" s="388">
        <v>5</v>
      </c>
      <c r="E46" s="250"/>
      <c r="F46" s="250"/>
      <c r="G46" s="250"/>
      <c r="H46" s="250"/>
      <c r="I46" s="397">
        <f>SUM(D42:D46)</f>
        <v>46</v>
      </c>
    </row>
    <row r="47" spans="1:9" x14ac:dyDescent="0.25">
      <c r="A47" s="254">
        <v>2.5</v>
      </c>
      <c r="B47" s="335" t="s">
        <v>603</v>
      </c>
      <c r="C47" s="392"/>
      <c r="D47" s="392"/>
      <c r="E47" s="392"/>
      <c r="F47" s="392"/>
      <c r="G47" s="255"/>
      <c r="H47" s="255"/>
    </row>
    <row r="48" spans="1:9" x14ac:dyDescent="0.25">
      <c r="A48" s="333" t="s">
        <v>316</v>
      </c>
      <c r="B48" s="332" t="s">
        <v>172</v>
      </c>
      <c r="C48" s="388" t="s">
        <v>74</v>
      </c>
      <c r="D48" s="388">
        <v>4</v>
      </c>
      <c r="E48" s="250"/>
      <c r="F48" s="250"/>
      <c r="G48" s="250"/>
      <c r="H48" s="250"/>
    </row>
    <row r="49" spans="1:8" x14ac:dyDescent="0.25">
      <c r="A49" s="333" t="s">
        <v>317</v>
      </c>
      <c r="B49" s="332" t="s">
        <v>173</v>
      </c>
      <c r="C49" s="388" t="s">
        <v>74</v>
      </c>
      <c r="D49" s="388">
        <v>4</v>
      </c>
      <c r="E49" s="250"/>
      <c r="F49" s="250"/>
      <c r="G49" s="250"/>
      <c r="H49" s="250"/>
    </row>
    <row r="50" spans="1:8" x14ac:dyDescent="0.25">
      <c r="A50" s="333" t="s">
        <v>318</v>
      </c>
      <c r="B50" s="332" t="s">
        <v>174</v>
      </c>
      <c r="C50" s="388" t="s">
        <v>74</v>
      </c>
      <c r="D50" s="388">
        <v>2</v>
      </c>
      <c r="E50" s="250"/>
      <c r="F50" s="250"/>
      <c r="G50" s="250"/>
      <c r="H50" s="250"/>
    </row>
    <row r="51" spans="1:8" x14ac:dyDescent="0.25">
      <c r="A51" s="333" t="s">
        <v>319</v>
      </c>
      <c r="B51" s="332" t="s">
        <v>315</v>
      </c>
      <c r="C51" s="388" t="s">
        <v>74</v>
      </c>
      <c r="D51" s="388">
        <v>1</v>
      </c>
      <c r="E51" s="250"/>
      <c r="F51" s="250"/>
      <c r="G51" s="250"/>
      <c r="H51" s="250"/>
    </row>
    <row r="52" spans="1:8" x14ac:dyDescent="0.25">
      <c r="A52" s="333" t="s">
        <v>320</v>
      </c>
      <c r="B52" s="332" t="s">
        <v>314</v>
      </c>
      <c r="C52" s="388" t="s">
        <v>74</v>
      </c>
      <c r="D52" s="388">
        <v>1</v>
      </c>
      <c r="E52" s="250"/>
      <c r="F52" s="250"/>
      <c r="G52" s="250"/>
      <c r="H52" s="250"/>
    </row>
    <row r="53" spans="1:8" x14ac:dyDescent="0.25">
      <c r="A53" s="336">
        <v>2.6</v>
      </c>
      <c r="B53" s="337" t="s">
        <v>622</v>
      </c>
      <c r="C53" s="388"/>
      <c r="D53" s="388"/>
      <c r="E53" s="338"/>
      <c r="F53" s="259"/>
      <c r="G53" s="251"/>
      <c r="H53" s="251"/>
    </row>
    <row r="54" spans="1:8" x14ac:dyDescent="0.25">
      <c r="A54" s="333" t="s">
        <v>277</v>
      </c>
      <c r="B54" s="332" t="s">
        <v>541</v>
      </c>
      <c r="C54" s="388" t="s">
        <v>74</v>
      </c>
      <c r="D54" s="388">
        <v>1</v>
      </c>
      <c r="E54" s="250"/>
      <c r="F54" s="250"/>
      <c r="G54" s="250"/>
      <c r="H54" s="250"/>
    </row>
    <row r="55" spans="1:8" x14ac:dyDescent="0.25">
      <c r="A55" s="333" t="s">
        <v>278</v>
      </c>
      <c r="B55" s="332" t="s">
        <v>315</v>
      </c>
      <c r="C55" s="388" t="s">
        <v>74</v>
      </c>
      <c r="D55" s="388">
        <v>1</v>
      </c>
      <c r="E55" s="250"/>
      <c r="F55" s="250"/>
      <c r="G55" s="250"/>
      <c r="H55" s="250"/>
    </row>
    <row r="56" spans="1:8" x14ac:dyDescent="0.25">
      <c r="A56" s="333" t="s">
        <v>279</v>
      </c>
      <c r="B56" s="332" t="s">
        <v>314</v>
      </c>
      <c r="C56" s="388" t="s">
        <v>74</v>
      </c>
      <c r="D56" s="388">
        <v>1</v>
      </c>
      <c r="E56" s="250"/>
      <c r="F56" s="250"/>
      <c r="G56" s="250"/>
      <c r="H56" s="250"/>
    </row>
    <row r="57" spans="1:8" x14ac:dyDescent="0.25">
      <c r="A57" s="316">
        <v>2.7</v>
      </c>
      <c r="B57" s="335" t="s">
        <v>623</v>
      </c>
      <c r="C57" s="388"/>
      <c r="D57" s="388"/>
      <c r="E57" s="338"/>
      <c r="F57" s="259"/>
      <c r="G57" s="251"/>
      <c r="H57" s="251"/>
    </row>
    <row r="58" spans="1:8" x14ac:dyDescent="0.25">
      <c r="A58" s="333" t="s">
        <v>490</v>
      </c>
      <c r="B58" s="332" t="s">
        <v>541</v>
      </c>
      <c r="C58" s="388" t="s">
        <v>74</v>
      </c>
      <c r="D58" s="388">
        <v>1</v>
      </c>
      <c r="E58" s="250"/>
      <c r="F58" s="250"/>
      <c r="G58" s="250"/>
      <c r="H58" s="250"/>
    </row>
    <row r="59" spans="1:8" x14ac:dyDescent="0.25">
      <c r="A59" s="333" t="s">
        <v>617</v>
      </c>
      <c r="B59" s="332" t="s">
        <v>315</v>
      </c>
      <c r="C59" s="388" t="s">
        <v>74</v>
      </c>
      <c r="D59" s="388">
        <v>1</v>
      </c>
      <c r="E59" s="250"/>
      <c r="F59" s="250"/>
      <c r="G59" s="250"/>
      <c r="H59" s="250"/>
    </row>
    <row r="60" spans="1:8" x14ac:dyDescent="0.25">
      <c r="A60" s="333" t="s">
        <v>771</v>
      </c>
      <c r="B60" s="332" t="s">
        <v>314</v>
      </c>
      <c r="C60" s="388" t="s">
        <v>74</v>
      </c>
      <c r="D60" s="388">
        <v>1</v>
      </c>
      <c r="E60" s="250"/>
      <c r="F60" s="250"/>
      <c r="G60" s="250"/>
      <c r="H60" s="250"/>
    </row>
    <row r="61" spans="1:8" x14ac:dyDescent="0.25">
      <c r="A61" s="316">
        <v>2.8</v>
      </c>
      <c r="B61" s="335" t="s">
        <v>624</v>
      </c>
      <c r="C61" s="388"/>
      <c r="D61" s="388"/>
      <c r="E61" s="338"/>
      <c r="F61" s="259"/>
      <c r="G61" s="251"/>
      <c r="H61" s="251"/>
    </row>
    <row r="62" spans="1:8" x14ac:dyDescent="0.25">
      <c r="A62" s="333" t="s">
        <v>502</v>
      </c>
      <c r="B62" s="332" t="s">
        <v>541</v>
      </c>
      <c r="C62" s="388" t="s">
        <v>74</v>
      </c>
      <c r="D62" s="388">
        <v>3</v>
      </c>
      <c r="E62" s="250"/>
      <c r="F62" s="250"/>
      <c r="G62" s="250"/>
      <c r="H62" s="250"/>
    </row>
    <row r="63" spans="1:8" x14ac:dyDescent="0.25">
      <c r="A63" s="333" t="s">
        <v>618</v>
      </c>
      <c r="B63" s="332" t="s">
        <v>315</v>
      </c>
      <c r="C63" s="388" t="s">
        <v>74</v>
      </c>
      <c r="D63" s="388">
        <v>1</v>
      </c>
      <c r="E63" s="250"/>
      <c r="F63" s="250"/>
      <c r="G63" s="250"/>
      <c r="H63" s="250"/>
    </row>
    <row r="64" spans="1:8" x14ac:dyDescent="0.25">
      <c r="A64" s="333" t="s">
        <v>772</v>
      </c>
      <c r="B64" s="332" t="s">
        <v>314</v>
      </c>
      <c r="C64" s="388" t="s">
        <v>74</v>
      </c>
      <c r="D64" s="388">
        <v>1</v>
      </c>
      <c r="E64" s="250"/>
      <c r="F64" s="250"/>
      <c r="G64" s="250"/>
      <c r="H64" s="250"/>
    </row>
    <row r="65" spans="1:9" x14ac:dyDescent="0.25">
      <c r="A65" s="336">
        <v>2.9</v>
      </c>
      <c r="B65" s="339" t="s">
        <v>834</v>
      </c>
      <c r="C65" s="337"/>
      <c r="D65" s="337"/>
      <c r="E65" s="337"/>
      <c r="F65" s="337"/>
      <c r="G65" s="337"/>
      <c r="H65" s="337"/>
    </row>
    <row r="66" spans="1:9" ht="16.5" customHeight="1" x14ac:dyDescent="0.25">
      <c r="A66" s="200" t="s">
        <v>619</v>
      </c>
      <c r="B66" s="201" t="s">
        <v>870</v>
      </c>
      <c r="C66" s="107" t="s">
        <v>443</v>
      </c>
      <c r="D66" s="227">
        <v>2</v>
      </c>
      <c r="E66" s="107"/>
      <c r="F66" s="107"/>
      <c r="G66" s="107"/>
      <c r="H66" s="107"/>
    </row>
    <row r="67" spans="1:9" ht="15.75" customHeight="1" thickBot="1" x14ac:dyDescent="0.3">
      <c r="A67" s="200" t="s">
        <v>620</v>
      </c>
      <c r="B67" s="201" t="s">
        <v>871</v>
      </c>
      <c r="C67" s="228" t="s">
        <v>443</v>
      </c>
      <c r="D67" s="229">
        <v>2</v>
      </c>
      <c r="E67" s="107"/>
      <c r="F67" s="107"/>
      <c r="G67" s="107"/>
      <c r="H67" s="107"/>
      <c r="I67" s="397">
        <f>SUM(D48:D67)</f>
        <v>27</v>
      </c>
    </row>
    <row r="68" spans="1:9" x14ac:dyDescent="0.25">
      <c r="A68" s="208" t="s">
        <v>740</v>
      </c>
      <c r="B68" s="155" t="s">
        <v>349</v>
      </c>
      <c r="C68" s="134"/>
      <c r="D68" s="134"/>
      <c r="E68" s="134"/>
      <c r="F68" s="134"/>
      <c r="G68" s="123"/>
      <c r="H68" s="123"/>
    </row>
    <row r="69" spans="1:9" x14ac:dyDescent="0.25">
      <c r="A69" s="128" t="s">
        <v>741</v>
      </c>
      <c r="B69" s="129" t="s">
        <v>494</v>
      </c>
      <c r="C69" s="125" t="s">
        <v>74</v>
      </c>
      <c r="D69" s="125">
        <v>1</v>
      </c>
      <c r="E69" s="154"/>
      <c r="F69" s="154"/>
      <c r="G69" s="125"/>
      <c r="H69" s="125"/>
    </row>
    <row r="70" spans="1:9" x14ac:dyDescent="0.25">
      <c r="A70" s="128" t="s">
        <v>853</v>
      </c>
      <c r="B70" s="129" t="s">
        <v>495</v>
      </c>
      <c r="C70" s="125" t="s">
        <v>74</v>
      </c>
      <c r="D70" s="125">
        <v>1</v>
      </c>
      <c r="E70" s="154"/>
      <c r="F70" s="154"/>
      <c r="G70" s="125"/>
      <c r="H70" s="125"/>
    </row>
    <row r="71" spans="1:9" x14ac:dyDescent="0.25">
      <c r="A71" s="128" t="s">
        <v>867</v>
      </c>
      <c r="B71" s="129" t="s">
        <v>496</v>
      </c>
      <c r="C71" s="125" t="s">
        <v>74</v>
      </c>
      <c r="D71" s="125">
        <v>1</v>
      </c>
      <c r="E71" s="154"/>
      <c r="F71" s="154"/>
      <c r="G71" s="125"/>
      <c r="H71" s="125"/>
    </row>
    <row r="72" spans="1:9" x14ac:dyDescent="0.25">
      <c r="A72" s="128" t="s">
        <v>868</v>
      </c>
      <c r="B72" s="129" t="s">
        <v>497</v>
      </c>
      <c r="C72" s="125" t="s">
        <v>74</v>
      </c>
      <c r="D72" s="125">
        <v>1</v>
      </c>
      <c r="E72" s="154"/>
      <c r="F72" s="154"/>
      <c r="G72" s="125"/>
      <c r="H72" s="125"/>
      <c r="I72" s="397">
        <f>SUM(D69:D73)</f>
        <v>5</v>
      </c>
    </row>
    <row r="73" spans="1:9" x14ac:dyDescent="0.25">
      <c r="A73" s="128" t="s">
        <v>869</v>
      </c>
      <c r="B73" s="129" t="s">
        <v>782</v>
      </c>
      <c r="C73" s="125" t="s">
        <v>74</v>
      </c>
      <c r="D73" s="125">
        <v>1</v>
      </c>
      <c r="E73" s="154"/>
      <c r="F73" s="154"/>
      <c r="G73" s="125"/>
      <c r="H73" s="125"/>
    </row>
    <row r="74" spans="1:9" ht="30" customHeight="1" x14ac:dyDescent="0.25">
      <c r="A74" s="120">
        <v>3</v>
      </c>
      <c r="B74" s="572" t="s">
        <v>548</v>
      </c>
      <c r="C74" s="572"/>
      <c r="D74" s="572"/>
      <c r="E74" s="572"/>
      <c r="F74" s="572"/>
      <c r="G74" s="572"/>
      <c r="H74" s="572"/>
      <c r="I74" s="398">
        <f>SUM(I29:I72)</f>
        <v>350</v>
      </c>
    </row>
    <row r="75" spans="1:9" x14ac:dyDescent="0.25">
      <c r="A75" s="120">
        <v>3.1</v>
      </c>
      <c r="B75" s="572" t="s">
        <v>493</v>
      </c>
      <c r="C75" s="572"/>
      <c r="D75" s="572"/>
      <c r="E75" s="572"/>
      <c r="F75" s="572"/>
      <c r="G75" s="123"/>
      <c r="H75" s="123"/>
    </row>
    <row r="76" spans="1:9" x14ac:dyDescent="0.25">
      <c r="A76" s="125" t="s">
        <v>85</v>
      </c>
      <c r="B76" s="135" t="s">
        <v>380</v>
      </c>
      <c r="C76" s="125" t="s">
        <v>90</v>
      </c>
      <c r="D76" s="125">
        <f>'Schedule No. 1C'!E10</f>
        <v>20</v>
      </c>
      <c r="E76" s="126"/>
      <c r="F76" s="126"/>
      <c r="G76" s="126"/>
      <c r="H76" s="126"/>
    </row>
    <row r="77" spans="1:9" x14ac:dyDescent="0.25">
      <c r="A77" s="125" t="s">
        <v>84</v>
      </c>
      <c r="B77" s="24" t="s">
        <v>388</v>
      </c>
      <c r="C77" s="125" t="s">
        <v>90</v>
      </c>
      <c r="D77" s="125">
        <f>'Schedule No. 1C'!E11</f>
        <v>25</v>
      </c>
      <c r="E77" s="126"/>
      <c r="F77" s="126"/>
      <c r="G77" s="126"/>
      <c r="H77" s="126"/>
    </row>
    <row r="78" spans="1:9" x14ac:dyDescent="0.25">
      <c r="A78" s="251" t="s">
        <v>86</v>
      </c>
      <c r="B78" s="249" t="s">
        <v>389</v>
      </c>
      <c r="C78" s="251" t="s">
        <v>90</v>
      </c>
      <c r="D78" s="251">
        <f>'Schedule No. 1C'!E12</f>
        <v>25</v>
      </c>
      <c r="E78" s="126"/>
      <c r="F78" s="126"/>
      <c r="G78" s="126"/>
      <c r="H78" s="126"/>
    </row>
    <row r="79" spans="1:9" x14ac:dyDescent="0.25">
      <c r="A79" s="251" t="s">
        <v>87</v>
      </c>
      <c r="B79" s="249" t="s">
        <v>390</v>
      </c>
      <c r="C79" s="251" t="s">
        <v>90</v>
      </c>
      <c r="D79" s="251">
        <f>'Schedule No. 1C'!E13</f>
        <v>40</v>
      </c>
      <c r="E79" s="126"/>
      <c r="F79" s="126"/>
      <c r="G79" s="126"/>
      <c r="H79" s="126"/>
    </row>
    <row r="80" spans="1:9" x14ac:dyDescent="0.25">
      <c r="A80" s="251" t="s">
        <v>88</v>
      </c>
      <c r="B80" s="249" t="s">
        <v>391</v>
      </c>
      <c r="C80" s="251" t="s">
        <v>90</v>
      </c>
      <c r="D80" s="251">
        <f>'Schedule No. 1C'!E14</f>
        <v>52</v>
      </c>
      <c r="E80" s="126"/>
      <c r="F80" s="126"/>
      <c r="G80" s="126"/>
      <c r="H80" s="126"/>
    </row>
    <row r="81" spans="1:9" x14ac:dyDescent="0.25">
      <c r="A81" s="251" t="s">
        <v>89</v>
      </c>
      <c r="B81" s="249" t="s">
        <v>392</v>
      </c>
      <c r="C81" s="251" t="s">
        <v>90</v>
      </c>
      <c r="D81" s="251">
        <f>'Schedule No. 1C'!E15</f>
        <v>52</v>
      </c>
      <c r="E81" s="126"/>
      <c r="F81" s="126"/>
      <c r="G81" s="126"/>
      <c r="H81" s="126"/>
    </row>
    <row r="82" spans="1:9" x14ac:dyDescent="0.25">
      <c r="A82" s="254">
        <v>3.2</v>
      </c>
      <c r="B82" s="255" t="s">
        <v>381</v>
      </c>
      <c r="C82" s="251"/>
      <c r="D82" s="251"/>
      <c r="E82" s="123"/>
      <c r="F82" s="123"/>
      <c r="G82" s="123"/>
      <c r="H82" s="123"/>
    </row>
    <row r="83" spans="1:9" x14ac:dyDescent="0.25">
      <c r="A83" s="125" t="s">
        <v>113</v>
      </c>
      <c r="B83" s="135" t="s">
        <v>393</v>
      </c>
      <c r="C83" s="125" t="s">
        <v>90</v>
      </c>
      <c r="D83" s="125" t="str">
        <f>'Schedule No. 1C'!E17</f>
        <v>NIL</v>
      </c>
      <c r="E83" s="126"/>
      <c r="F83" s="126"/>
      <c r="G83" s="126"/>
      <c r="H83" s="126"/>
    </row>
    <row r="84" spans="1:9" x14ac:dyDescent="0.25">
      <c r="A84" s="125" t="s">
        <v>114</v>
      </c>
      <c r="B84" s="24" t="s">
        <v>394</v>
      </c>
      <c r="C84" s="125" t="s">
        <v>90</v>
      </c>
      <c r="D84" s="125" t="str">
        <f>'Schedule No. 1C'!E18</f>
        <v>NIL</v>
      </c>
      <c r="E84" s="126"/>
      <c r="F84" s="126"/>
      <c r="G84" s="126"/>
      <c r="H84" s="126"/>
    </row>
    <row r="85" spans="1:9" x14ac:dyDescent="0.25">
      <c r="A85" s="125" t="s">
        <v>115</v>
      </c>
      <c r="B85" s="24" t="s">
        <v>395</v>
      </c>
      <c r="C85" s="125" t="s">
        <v>90</v>
      </c>
      <c r="D85" s="125" t="str">
        <f>'Schedule No. 1C'!E19</f>
        <v>NIL</v>
      </c>
      <c r="E85" s="126"/>
      <c r="F85" s="126"/>
      <c r="G85" s="126"/>
      <c r="H85" s="126"/>
    </row>
    <row r="86" spans="1:9" x14ac:dyDescent="0.25">
      <c r="A86" s="251" t="s">
        <v>116</v>
      </c>
      <c r="B86" s="249" t="s">
        <v>396</v>
      </c>
      <c r="C86" s="251" t="s">
        <v>90</v>
      </c>
      <c r="D86" s="251" t="str">
        <f>'Schedule No. 1C'!E20</f>
        <v>NIL</v>
      </c>
      <c r="E86" s="250"/>
      <c r="F86" s="126"/>
      <c r="G86" s="126"/>
      <c r="H86" s="126"/>
    </row>
    <row r="87" spans="1:9" x14ac:dyDescent="0.25">
      <c r="A87" s="251" t="s">
        <v>117</v>
      </c>
      <c r="B87" s="249" t="s">
        <v>397</v>
      </c>
      <c r="C87" s="251" t="s">
        <v>90</v>
      </c>
      <c r="D87" s="251">
        <f>'Schedule No. 1C'!E21</f>
        <v>5</v>
      </c>
      <c r="E87" s="250"/>
      <c r="F87" s="126"/>
      <c r="G87" s="126"/>
      <c r="H87" s="126"/>
    </row>
    <row r="88" spans="1:9" x14ac:dyDescent="0.25">
      <c r="A88" s="251" t="s">
        <v>118</v>
      </c>
      <c r="B88" s="249" t="s">
        <v>398</v>
      </c>
      <c r="C88" s="251" t="s">
        <v>90</v>
      </c>
      <c r="D88" s="251">
        <f>'Schedule No. 1C'!E22</f>
        <v>5</v>
      </c>
      <c r="E88" s="250"/>
      <c r="F88" s="126"/>
      <c r="G88" s="126"/>
      <c r="H88" s="126"/>
    </row>
    <row r="89" spans="1:9" x14ac:dyDescent="0.25">
      <c r="A89" s="251" t="s">
        <v>119</v>
      </c>
      <c r="B89" s="249" t="s">
        <v>399</v>
      </c>
      <c r="C89" s="251" t="s">
        <v>90</v>
      </c>
      <c r="D89" s="251">
        <f>'Schedule No. 1C'!E23</f>
        <v>10</v>
      </c>
      <c r="E89" s="250"/>
      <c r="F89" s="126"/>
      <c r="G89" s="126"/>
      <c r="H89" s="126"/>
    </row>
    <row r="90" spans="1:9" x14ac:dyDescent="0.25">
      <c r="A90" s="254">
        <v>3.3</v>
      </c>
      <c r="B90" s="255" t="s">
        <v>382</v>
      </c>
      <c r="C90" s="251"/>
      <c r="D90" s="251"/>
      <c r="E90" s="255"/>
      <c r="F90" s="123"/>
      <c r="G90" s="123"/>
      <c r="H90" s="126"/>
      <c r="I90" s="397">
        <f>SUM(D83:D89)</f>
        <v>20</v>
      </c>
    </row>
    <row r="91" spans="1:9" x14ac:dyDescent="0.25">
      <c r="A91" s="251" t="s">
        <v>123</v>
      </c>
      <c r="B91" s="249" t="s">
        <v>400</v>
      </c>
      <c r="C91" s="251" t="s">
        <v>90</v>
      </c>
      <c r="D91" s="251">
        <f>'Schedule No. 1C'!E25</f>
        <v>5</v>
      </c>
      <c r="E91" s="250"/>
      <c r="F91" s="126"/>
      <c r="G91" s="126"/>
      <c r="H91" s="126"/>
    </row>
    <row r="92" spans="1:9" x14ac:dyDescent="0.25">
      <c r="A92" s="251" t="s">
        <v>124</v>
      </c>
      <c r="B92" s="249" t="s">
        <v>401</v>
      </c>
      <c r="C92" s="251" t="s">
        <v>90</v>
      </c>
      <c r="D92" s="251">
        <f>'Schedule No. 1C'!E26</f>
        <v>7</v>
      </c>
      <c r="E92" s="250"/>
      <c r="F92" s="126"/>
      <c r="G92" s="126"/>
      <c r="H92" s="126"/>
    </row>
    <row r="93" spans="1:9" x14ac:dyDescent="0.25">
      <c r="A93" s="251" t="s">
        <v>125</v>
      </c>
      <c r="B93" s="249" t="s">
        <v>402</v>
      </c>
      <c r="C93" s="251" t="s">
        <v>90</v>
      </c>
      <c r="D93" s="251">
        <f>'Schedule No. 1C'!E27</f>
        <v>10</v>
      </c>
      <c r="E93" s="250"/>
      <c r="F93" s="126"/>
      <c r="G93" s="126"/>
      <c r="H93" s="126"/>
    </row>
    <row r="94" spans="1:9" x14ac:dyDescent="0.25">
      <c r="A94" s="251" t="s">
        <v>126</v>
      </c>
      <c r="B94" s="249" t="s">
        <v>403</v>
      </c>
      <c r="C94" s="251" t="s">
        <v>90</v>
      </c>
      <c r="D94" s="251">
        <f>'Schedule No. 1C'!E28</f>
        <v>18</v>
      </c>
      <c r="E94" s="250"/>
      <c r="F94" s="126"/>
      <c r="G94" s="126"/>
      <c r="H94" s="126"/>
    </row>
    <row r="95" spans="1:9" x14ac:dyDescent="0.25">
      <c r="A95" s="254">
        <v>3.4</v>
      </c>
      <c r="B95" s="255" t="s">
        <v>383</v>
      </c>
      <c r="C95" s="251"/>
      <c r="D95" s="264"/>
      <c r="E95" s="255"/>
      <c r="F95" s="123"/>
      <c r="G95" s="123"/>
      <c r="H95" s="123"/>
    </row>
    <row r="96" spans="1:9" x14ac:dyDescent="0.25">
      <c r="A96" s="251" t="s">
        <v>129</v>
      </c>
      <c r="B96" s="258" t="s">
        <v>405</v>
      </c>
      <c r="C96" s="251" t="s">
        <v>90</v>
      </c>
      <c r="D96" s="251">
        <f>'Schedule No. 1C'!E30</f>
        <v>5</v>
      </c>
      <c r="E96" s="250"/>
      <c r="F96" s="126"/>
      <c r="G96" s="126"/>
      <c r="H96" s="126"/>
    </row>
    <row r="97" spans="1:9" x14ac:dyDescent="0.25">
      <c r="A97" s="251" t="s">
        <v>130</v>
      </c>
      <c r="B97" s="258" t="s">
        <v>404</v>
      </c>
      <c r="C97" s="251" t="s">
        <v>90</v>
      </c>
      <c r="D97" s="251">
        <f>'Schedule No. 1C'!E31</f>
        <v>5</v>
      </c>
      <c r="E97" s="250"/>
      <c r="F97" s="126"/>
      <c r="G97" s="126"/>
      <c r="H97" s="126"/>
    </row>
    <row r="98" spans="1:9" x14ac:dyDescent="0.25">
      <c r="A98" s="251" t="s">
        <v>131</v>
      </c>
      <c r="B98" s="258" t="s">
        <v>406</v>
      </c>
      <c r="C98" s="251" t="s">
        <v>90</v>
      </c>
      <c r="D98" s="251">
        <f>'Schedule No. 1C'!E32</f>
        <v>5</v>
      </c>
      <c r="E98" s="250"/>
      <c r="F98" s="126"/>
      <c r="G98" s="126"/>
      <c r="H98" s="126"/>
    </row>
    <row r="99" spans="1:9" x14ac:dyDescent="0.25">
      <c r="A99" s="251" t="s">
        <v>132</v>
      </c>
      <c r="B99" s="258" t="s">
        <v>407</v>
      </c>
      <c r="C99" s="251" t="s">
        <v>90</v>
      </c>
      <c r="D99" s="251">
        <f>'Schedule No. 1C'!E33</f>
        <v>9</v>
      </c>
      <c r="E99" s="250"/>
      <c r="F99" s="126"/>
      <c r="G99" s="126"/>
      <c r="H99" s="126"/>
    </row>
    <row r="100" spans="1:9" x14ac:dyDescent="0.25">
      <c r="A100" s="251" t="s">
        <v>133</v>
      </c>
      <c r="B100" s="258" t="s">
        <v>408</v>
      </c>
      <c r="C100" s="251" t="s">
        <v>90</v>
      </c>
      <c r="D100" s="251">
        <f>'Schedule No. 1C'!E34</f>
        <v>12</v>
      </c>
      <c r="E100" s="250"/>
      <c r="F100" s="126"/>
      <c r="G100" s="126"/>
      <c r="H100" s="126"/>
    </row>
    <row r="101" spans="1:9" x14ac:dyDescent="0.25">
      <c r="A101" s="251" t="s">
        <v>134</v>
      </c>
      <c r="B101" s="258" t="s">
        <v>409</v>
      </c>
      <c r="C101" s="251" t="s">
        <v>90</v>
      </c>
      <c r="D101" s="251">
        <f>'Schedule No. 1C'!E35</f>
        <v>12</v>
      </c>
      <c r="E101" s="250"/>
      <c r="F101" s="126"/>
      <c r="G101" s="126"/>
      <c r="H101" s="126"/>
    </row>
    <row r="102" spans="1:9" x14ac:dyDescent="0.25">
      <c r="A102" s="254">
        <v>3.5</v>
      </c>
      <c r="B102" s="318" t="s">
        <v>433</v>
      </c>
      <c r="C102" s="319"/>
      <c r="D102" s="319"/>
      <c r="E102" s="319"/>
      <c r="F102" s="96"/>
      <c r="G102" s="96"/>
      <c r="H102" s="2"/>
    </row>
    <row r="103" spans="1:9" x14ac:dyDescent="0.25">
      <c r="A103" s="251" t="s">
        <v>135</v>
      </c>
      <c r="B103" s="320" t="s">
        <v>604</v>
      </c>
      <c r="C103" s="251" t="s">
        <v>90</v>
      </c>
      <c r="D103" s="370" t="s">
        <v>446</v>
      </c>
      <c r="E103" s="319"/>
      <c r="F103" s="96"/>
      <c r="G103" s="96"/>
      <c r="H103" s="2"/>
    </row>
    <row r="104" spans="1:9" x14ac:dyDescent="0.25">
      <c r="A104" s="251" t="s">
        <v>136</v>
      </c>
      <c r="B104" s="320" t="s">
        <v>655</v>
      </c>
      <c r="C104" s="251" t="s">
        <v>90</v>
      </c>
      <c r="D104" s="251" t="str">
        <f>'Schedule No. 1C'!E37</f>
        <v>NIL</v>
      </c>
      <c r="E104" s="331"/>
      <c r="F104" s="96"/>
      <c r="G104" s="96"/>
      <c r="H104" s="2"/>
      <c r="I104" s="407"/>
    </row>
    <row r="105" spans="1:9" x14ac:dyDescent="0.25">
      <c r="A105" s="125" t="s">
        <v>137</v>
      </c>
      <c r="B105" s="97" t="s">
        <v>605</v>
      </c>
      <c r="C105" s="125" t="s">
        <v>90</v>
      </c>
      <c r="D105" s="125">
        <f>'Schedule No. 1C'!E39</f>
        <v>3</v>
      </c>
      <c r="E105" s="96"/>
      <c r="F105" s="96"/>
      <c r="G105" s="96"/>
      <c r="H105" s="2"/>
    </row>
    <row r="106" spans="1:9" x14ac:dyDescent="0.25">
      <c r="A106" s="125" t="s">
        <v>321</v>
      </c>
      <c r="B106" s="97" t="s">
        <v>656</v>
      </c>
      <c r="C106" s="125" t="s">
        <v>90</v>
      </c>
      <c r="D106" s="125" t="str">
        <f>'Schedule No. 1C'!E40</f>
        <v>NIL</v>
      </c>
      <c r="E106" s="193"/>
      <c r="F106" s="96"/>
      <c r="G106" s="96"/>
      <c r="H106" s="2"/>
      <c r="I106" s="407"/>
    </row>
    <row r="107" spans="1:9" x14ac:dyDescent="0.25">
      <c r="A107" s="125" t="s">
        <v>322</v>
      </c>
      <c r="B107" s="97" t="s">
        <v>606</v>
      </c>
      <c r="C107" s="125" t="s">
        <v>90</v>
      </c>
      <c r="D107" s="125">
        <f>'Schedule No. 1C'!E41</f>
        <v>3</v>
      </c>
      <c r="E107" s="96"/>
      <c r="F107" s="96"/>
      <c r="G107" s="96"/>
      <c r="H107" s="2"/>
    </row>
    <row r="108" spans="1:9" x14ac:dyDescent="0.25">
      <c r="A108" s="125" t="s">
        <v>323</v>
      </c>
      <c r="B108" s="97" t="s">
        <v>434</v>
      </c>
      <c r="C108" s="125" t="s">
        <v>90</v>
      </c>
      <c r="D108" s="125">
        <f>'Schedule No. 1C'!E42</f>
        <v>6</v>
      </c>
      <c r="E108" s="96"/>
      <c r="F108" s="96"/>
      <c r="G108" s="96"/>
      <c r="H108" s="2"/>
    </row>
    <row r="109" spans="1:9" x14ac:dyDescent="0.25">
      <c r="A109" s="120">
        <v>3.6</v>
      </c>
      <c r="B109" s="194" t="s">
        <v>435</v>
      </c>
      <c r="C109" s="96"/>
      <c r="D109" s="195"/>
      <c r="E109" s="96"/>
      <c r="F109" s="96"/>
      <c r="G109" s="96"/>
      <c r="H109" s="2"/>
      <c r="I109">
        <f>SUM(D103:D108)</f>
        <v>12</v>
      </c>
    </row>
    <row r="110" spans="1:9" x14ac:dyDescent="0.25">
      <c r="A110" s="125" t="s">
        <v>286</v>
      </c>
      <c r="B110" s="99" t="s">
        <v>607</v>
      </c>
      <c r="C110" s="125" t="s">
        <v>90</v>
      </c>
      <c r="D110" s="125" t="str">
        <f>'Schedule No. 1C'!E44</f>
        <v>NIL</v>
      </c>
      <c r="E110" s="96"/>
      <c r="F110" s="96"/>
      <c r="G110" s="96"/>
      <c r="H110" s="2"/>
    </row>
    <row r="111" spans="1:9" x14ac:dyDescent="0.25">
      <c r="A111" s="125" t="s">
        <v>287</v>
      </c>
      <c r="B111" s="99" t="s">
        <v>657</v>
      </c>
      <c r="C111" s="125" t="s">
        <v>90</v>
      </c>
      <c r="D111" s="125" t="str">
        <f>'Schedule No. 1C'!E45</f>
        <v>NIL</v>
      </c>
      <c r="E111" s="193"/>
      <c r="F111" s="96"/>
      <c r="G111" s="96"/>
      <c r="H111" s="2"/>
      <c r="I111" s="407"/>
    </row>
    <row r="112" spans="1:9" x14ac:dyDescent="0.25">
      <c r="A112" s="125" t="s">
        <v>288</v>
      </c>
      <c r="B112" s="99" t="s">
        <v>608</v>
      </c>
      <c r="C112" s="125" t="s">
        <v>90</v>
      </c>
      <c r="D112" s="125" t="str">
        <f>'Schedule No. 1C'!E46</f>
        <v>NIL</v>
      </c>
      <c r="E112" s="96"/>
      <c r="F112" s="96"/>
      <c r="G112" s="96"/>
      <c r="H112" s="2"/>
    </row>
    <row r="113" spans="1:10" x14ac:dyDescent="0.25">
      <c r="A113" s="125" t="s">
        <v>289</v>
      </c>
      <c r="B113" s="99" t="s">
        <v>658</v>
      </c>
      <c r="C113" s="125" t="s">
        <v>90</v>
      </c>
      <c r="D113" s="125" t="str">
        <f>'Schedule No. 1C'!E47</f>
        <v>NIL</v>
      </c>
      <c r="E113" s="193"/>
      <c r="F113" s="96"/>
      <c r="G113" s="96"/>
      <c r="H113" s="2"/>
      <c r="I113" s="407"/>
    </row>
    <row r="114" spans="1:10" x14ac:dyDescent="0.25">
      <c r="A114" s="125" t="s">
        <v>290</v>
      </c>
      <c r="B114" s="99" t="s">
        <v>616</v>
      </c>
      <c r="C114" s="125" t="s">
        <v>90</v>
      </c>
      <c r="D114" s="125">
        <f>'Schedule No. 1C'!E48</f>
        <v>1</v>
      </c>
      <c r="E114" s="96"/>
      <c r="F114" s="96"/>
      <c r="G114" s="96"/>
      <c r="H114" s="2"/>
    </row>
    <row r="115" spans="1:10" x14ac:dyDescent="0.25">
      <c r="A115" s="125" t="s">
        <v>504</v>
      </c>
      <c r="B115" s="99" t="s">
        <v>609</v>
      </c>
      <c r="C115" s="125" t="s">
        <v>90</v>
      </c>
      <c r="D115" s="125">
        <f>'Schedule No. 1C'!E49</f>
        <v>1</v>
      </c>
      <c r="E115" s="96"/>
      <c r="F115" s="96"/>
      <c r="G115" s="96"/>
      <c r="H115" s="2"/>
    </row>
    <row r="116" spans="1:10" x14ac:dyDescent="0.25">
      <c r="A116" s="125" t="s">
        <v>505</v>
      </c>
      <c r="B116" s="99" t="s">
        <v>659</v>
      </c>
      <c r="C116" s="125" t="s">
        <v>90</v>
      </c>
      <c r="D116" s="125">
        <f>'Schedule No. 1C'!E50</f>
        <v>1</v>
      </c>
      <c r="E116" s="193"/>
      <c r="F116" s="96"/>
      <c r="G116" s="96"/>
      <c r="H116" s="2"/>
      <c r="I116" s="407"/>
    </row>
    <row r="117" spans="1:10" x14ac:dyDescent="0.25">
      <c r="A117" s="125" t="s">
        <v>506</v>
      </c>
      <c r="B117" s="99" t="s">
        <v>436</v>
      </c>
      <c r="C117" s="125" t="s">
        <v>90</v>
      </c>
      <c r="D117" s="125" t="str">
        <f>'Schedule No. 1C'!E51</f>
        <v>NIL</v>
      </c>
      <c r="E117" s="193"/>
      <c r="F117" s="96"/>
      <c r="G117" s="96"/>
      <c r="H117" s="2"/>
      <c r="I117" s="407"/>
      <c r="J117">
        <f>SUM(E110:E117)</f>
        <v>0</v>
      </c>
    </row>
    <row r="118" spans="1:10" x14ac:dyDescent="0.25">
      <c r="A118" s="120">
        <v>3.7</v>
      </c>
      <c r="B118" s="194" t="s">
        <v>437</v>
      </c>
      <c r="C118" s="92"/>
      <c r="D118" s="193"/>
      <c r="E118" s="96"/>
      <c r="F118" s="96"/>
      <c r="G118" s="96"/>
      <c r="H118" s="2"/>
      <c r="I118">
        <f>SUM(D110:D115)</f>
        <v>2</v>
      </c>
    </row>
    <row r="119" spans="1:10" x14ac:dyDescent="0.25">
      <c r="A119" s="125" t="s">
        <v>491</v>
      </c>
      <c r="B119" s="99" t="s">
        <v>610</v>
      </c>
      <c r="C119" s="125" t="s">
        <v>90</v>
      </c>
      <c r="D119" s="125" t="str">
        <f>'Schedule No. 1C'!E53</f>
        <v>NIL</v>
      </c>
      <c r="E119" s="96"/>
      <c r="F119" s="96"/>
      <c r="G119" s="96"/>
      <c r="H119" s="2"/>
    </row>
    <row r="120" spans="1:10" s="196" customFormat="1" x14ac:dyDescent="0.25">
      <c r="A120" s="125" t="s">
        <v>640</v>
      </c>
      <c r="B120" s="99" t="s">
        <v>611</v>
      </c>
      <c r="C120" s="125" t="s">
        <v>90</v>
      </c>
      <c r="D120" s="125">
        <f>'Schedule No. 1C'!E54</f>
        <v>1</v>
      </c>
      <c r="E120" s="193"/>
      <c r="F120" s="195"/>
      <c r="G120" s="195"/>
      <c r="H120" s="203"/>
      <c r="I120" s="408"/>
    </row>
    <row r="121" spans="1:10" x14ac:dyDescent="0.25">
      <c r="A121" s="125" t="s">
        <v>642</v>
      </c>
      <c r="B121" s="99" t="s">
        <v>660</v>
      </c>
      <c r="C121" s="125" t="s">
        <v>90</v>
      </c>
      <c r="D121" s="125" t="str">
        <f>'Schedule No. 1C'!E55</f>
        <v>NIL</v>
      </c>
      <c r="E121" s="96"/>
      <c r="F121" s="96"/>
      <c r="G121" s="96"/>
      <c r="H121" s="2"/>
    </row>
    <row r="122" spans="1:10" x14ac:dyDescent="0.25">
      <c r="A122" s="125" t="s">
        <v>743</v>
      </c>
      <c r="B122" s="99" t="s">
        <v>612</v>
      </c>
      <c r="C122" s="125" t="s">
        <v>90</v>
      </c>
      <c r="D122" s="125">
        <f>'Schedule No. 1C'!E56</f>
        <v>1</v>
      </c>
      <c r="E122" s="193"/>
      <c r="F122" s="96"/>
      <c r="G122" s="96"/>
      <c r="H122" s="2"/>
      <c r="I122" s="407"/>
    </row>
    <row r="123" spans="1:10" x14ac:dyDescent="0.25">
      <c r="A123" s="125" t="s">
        <v>744</v>
      </c>
      <c r="B123" s="99" t="s">
        <v>438</v>
      </c>
      <c r="C123" s="125" t="s">
        <v>90</v>
      </c>
      <c r="D123" s="125">
        <f>'Schedule No. 1C'!E57</f>
        <v>1</v>
      </c>
      <c r="E123" s="96"/>
      <c r="F123" s="96"/>
      <c r="G123" s="96"/>
      <c r="H123" s="2"/>
    </row>
    <row r="124" spans="1:10" s="196" customFormat="1" x14ac:dyDescent="0.25">
      <c r="A124" s="120">
        <v>3.8</v>
      </c>
      <c r="B124" s="192" t="s">
        <v>439</v>
      </c>
      <c r="C124" s="195"/>
      <c r="D124" s="125"/>
      <c r="E124" s="195"/>
      <c r="F124" s="195"/>
      <c r="G124" s="195"/>
      <c r="H124" s="203"/>
      <c r="I124" s="196">
        <f>SUM(D119:D123)</f>
        <v>3</v>
      </c>
    </row>
    <row r="125" spans="1:10" s="196" customFormat="1" x14ac:dyDescent="0.25">
      <c r="A125" s="125" t="s">
        <v>509</v>
      </c>
      <c r="B125" s="99" t="s">
        <v>613</v>
      </c>
      <c r="C125" s="125" t="s">
        <v>90</v>
      </c>
      <c r="D125" s="125" t="str">
        <f>'Schedule No. 1C'!E59</f>
        <v>NIL</v>
      </c>
      <c r="E125" s="195"/>
      <c r="F125" s="195"/>
      <c r="G125" s="195"/>
      <c r="H125" s="203"/>
      <c r="I125" s="144"/>
    </row>
    <row r="126" spans="1:10" s="196" customFormat="1" x14ac:dyDescent="0.25">
      <c r="A126" s="125" t="s">
        <v>644</v>
      </c>
      <c r="B126" s="99" t="s">
        <v>661</v>
      </c>
      <c r="C126" s="125" t="s">
        <v>90</v>
      </c>
      <c r="D126" s="125" t="str">
        <f>'Schedule No. 1C'!E60</f>
        <v>NIL</v>
      </c>
      <c r="E126" s="193"/>
      <c r="F126" s="195"/>
      <c r="G126" s="195"/>
      <c r="H126" s="203"/>
      <c r="I126" s="408"/>
    </row>
    <row r="127" spans="1:10" s="196" customFormat="1" x14ac:dyDescent="0.25">
      <c r="A127" s="125" t="s">
        <v>646</v>
      </c>
      <c r="B127" s="99" t="s">
        <v>614</v>
      </c>
      <c r="C127" s="125" t="s">
        <v>90</v>
      </c>
      <c r="D127" s="125">
        <f>'Schedule No. 1C'!E61</f>
        <v>1</v>
      </c>
      <c r="E127" s="195"/>
      <c r="F127" s="195"/>
      <c r="G127" s="195"/>
      <c r="H127" s="203"/>
      <c r="I127" s="144"/>
    </row>
    <row r="128" spans="1:10" s="196" customFormat="1" x14ac:dyDescent="0.25">
      <c r="A128" s="125" t="s">
        <v>746</v>
      </c>
      <c r="B128" s="99" t="s">
        <v>662</v>
      </c>
      <c r="C128" s="125" t="s">
        <v>90</v>
      </c>
      <c r="D128" s="125" t="str">
        <f>'Schedule No. 1C'!E62</f>
        <v>NIL</v>
      </c>
      <c r="E128" s="193"/>
      <c r="F128" s="195"/>
      <c r="G128" s="195"/>
      <c r="H128" s="203"/>
      <c r="I128" s="408"/>
    </row>
    <row r="129" spans="1:10" s="196" customFormat="1" x14ac:dyDescent="0.25">
      <c r="A129" s="125" t="s">
        <v>747</v>
      </c>
      <c r="B129" s="197" t="s">
        <v>615</v>
      </c>
      <c r="C129" s="125" t="s">
        <v>90</v>
      </c>
      <c r="D129" s="125">
        <f>'Schedule No. 1C'!E63</f>
        <v>1</v>
      </c>
      <c r="E129" s="198"/>
      <c r="F129" s="198"/>
      <c r="G129" s="199"/>
      <c r="H129" s="203"/>
      <c r="I129" s="144"/>
    </row>
    <row r="130" spans="1:10" x14ac:dyDescent="0.25">
      <c r="A130" s="125" t="s">
        <v>748</v>
      </c>
      <c r="B130" s="93" t="s">
        <v>440</v>
      </c>
      <c r="C130" s="125" t="s">
        <v>90</v>
      </c>
      <c r="D130" s="125">
        <f>'Schedule No. 1C'!E64</f>
        <v>3</v>
      </c>
      <c r="E130" s="91"/>
      <c r="F130" s="91"/>
      <c r="G130" s="39"/>
      <c r="H130" s="2"/>
    </row>
    <row r="131" spans="1:10" x14ac:dyDescent="0.25">
      <c r="A131" s="120">
        <v>3.9</v>
      </c>
      <c r="B131" s="123" t="s">
        <v>350</v>
      </c>
      <c r="C131" s="125"/>
      <c r="D131" s="125"/>
      <c r="E131" s="126"/>
      <c r="F131" s="126"/>
      <c r="G131" s="126"/>
      <c r="H131" s="126"/>
    </row>
    <row r="132" spans="1:10" x14ac:dyDescent="0.25">
      <c r="A132" s="125" t="s">
        <v>753</v>
      </c>
      <c r="B132" s="105" t="s">
        <v>384</v>
      </c>
      <c r="C132" s="125" t="s">
        <v>74</v>
      </c>
      <c r="D132" s="125">
        <f>'Schedule No. 1C'!E66</f>
        <v>1</v>
      </c>
      <c r="E132" s="126"/>
      <c r="F132" s="126"/>
      <c r="G132" s="126"/>
      <c r="H132" s="126"/>
    </row>
    <row r="133" spans="1:10" x14ac:dyDescent="0.25">
      <c r="A133" s="125" t="s">
        <v>648</v>
      </c>
      <c r="B133" s="105" t="s">
        <v>385</v>
      </c>
      <c r="C133" s="125" t="s">
        <v>74</v>
      </c>
      <c r="D133" s="125">
        <f>'Schedule No. 1C'!E67</f>
        <v>1</v>
      </c>
      <c r="E133" s="126"/>
      <c r="F133" s="126"/>
      <c r="G133" s="126"/>
      <c r="H133" s="126"/>
    </row>
    <row r="134" spans="1:10" x14ac:dyDescent="0.25">
      <c r="A134" s="125" t="s">
        <v>650</v>
      </c>
      <c r="B134" s="105" t="s">
        <v>386</v>
      </c>
      <c r="C134" s="125" t="s">
        <v>74</v>
      </c>
      <c r="D134" s="125">
        <f>'Schedule No. 1C'!E68</f>
        <v>1</v>
      </c>
      <c r="E134" s="126"/>
      <c r="F134" s="126"/>
      <c r="G134" s="126"/>
      <c r="H134" s="126"/>
    </row>
    <row r="135" spans="1:10" x14ac:dyDescent="0.25">
      <c r="A135" s="125" t="s">
        <v>652</v>
      </c>
      <c r="B135" s="105" t="s">
        <v>387</v>
      </c>
      <c r="C135" s="125" t="s">
        <v>74</v>
      </c>
      <c r="D135" s="125">
        <f>'Schedule No. 1C'!E69</f>
        <v>1</v>
      </c>
      <c r="E135" s="126"/>
      <c r="F135" s="126"/>
      <c r="G135" s="126"/>
      <c r="H135" s="126"/>
    </row>
    <row r="136" spans="1:10" x14ac:dyDescent="0.25">
      <c r="A136" s="125" t="s">
        <v>754</v>
      </c>
      <c r="B136" s="105" t="s">
        <v>663</v>
      </c>
      <c r="C136" s="125" t="s">
        <v>74</v>
      </c>
      <c r="D136" s="125">
        <f>'Schedule No. 1C'!E70</f>
        <v>1</v>
      </c>
      <c r="E136" s="126"/>
      <c r="F136" s="126"/>
      <c r="G136" s="126"/>
      <c r="H136" s="126"/>
    </row>
    <row r="137" spans="1:10" ht="24" x14ac:dyDescent="0.25">
      <c r="A137" s="209" t="s">
        <v>755</v>
      </c>
      <c r="B137" s="233" t="s">
        <v>739</v>
      </c>
      <c r="C137" s="110" t="s">
        <v>39</v>
      </c>
      <c r="D137" s="125">
        <f>'Schedule No. 1C'!E71</f>
        <v>1</v>
      </c>
      <c r="E137" s="110"/>
      <c r="F137" s="126"/>
      <c r="G137" s="126"/>
      <c r="H137" s="126"/>
    </row>
    <row r="138" spans="1:10" ht="23.25" customHeight="1" x14ac:dyDescent="0.25">
      <c r="A138" s="120">
        <v>3.11</v>
      </c>
      <c r="B138" s="233" t="s">
        <v>783</v>
      </c>
      <c r="C138" s="110" t="s">
        <v>39</v>
      </c>
      <c r="D138" s="125">
        <f>'Schedule No. 1C'!E72</f>
        <v>3</v>
      </c>
      <c r="E138" s="110"/>
      <c r="F138" s="126"/>
      <c r="G138" s="126"/>
      <c r="H138" s="126"/>
      <c r="I138" s="397">
        <f>SUM(D132:D135)</f>
        <v>4</v>
      </c>
    </row>
    <row r="139" spans="1:10" ht="23.25" customHeight="1" x14ac:dyDescent="0.25">
      <c r="A139" s="375">
        <v>3.12</v>
      </c>
      <c r="B139" s="377" t="s">
        <v>917</v>
      </c>
      <c r="C139" s="372" t="s">
        <v>39</v>
      </c>
      <c r="D139" s="376">
        <f>'Schedule No. 1C'!E73</f>
        <v>4</v>
      </c>
      <c r="E139" s="372"/>
      <c r="F139" s="378"/>
      <c r="G139" s="378"/>
      <c r="H139" s="378"/>
      <c r="I139" s="397">
        <f>SUM(D133:D136)</f>
        <v>4</v>
      </c>
    </row>
    <row r="140" spans="1:10" ht="23.25" customHeight="1" x14ac:dyDescent="0.25">
      <c r="A140" s="120">
        <v>3.13</v>
      </c>
      <c r="B140" s="106" t="s">
        <v>668</v>
      </c>
      <c r="C140" s="110"/>
      <c r="D140" s="110"/>
      <c r="E140" s="80"/>
      <c r="F140" s="80"/>
      <c r="G140" s="80"/>
      <c r="H140" s="80"/>
    </row>
    <row r="141" spans="1:10" ht="23.25" customHeight="1" x14ac:dyDescent="0.25">
      <c r="A141" s="125" t="s">
        <v>769</v>
      </c>
      <c r="B141" s="23" t="s">
        <v>249</v>
      </c>
      <c r="C141" s="110" t="s">
        <v>669</v>
      </c>
      <c r="D141" s="110">
        <v>5</v>
      </c>
      <c r="E141" s="80"/>
      <c r="F141" s="80"/>
      <c r="G141" s="80"/>
      <c r="H141" s="80"/>
    </row>
    <row r="142" spans="1:10" x14ac:dyDescent="0.25">
      <c r="A142" s="120">
        <v>4</v>
      </c>
      <c r="B142" s="134" t="s">
        <v>104</v>
      </c>
      <c r="C142" s="120"/>
      <c r="D142" s="125"/>
      <c r="E142" s="126"/>
      <c r="F142" s="126"/>
      <c r="G142" s="126"/>
      <c r="H142" s="126"/>
      <c r="I142" s="397">
        <f>SUM(I76:I138)</f>
        <v>41</v>
      </c>
      <c r="J142">
        <f>I142</f>
        <v>41</v>
      </c>
    </row>
    <row r="143" spans="1:10" ht="21" customHeight="1" x14ac:dyDescent="0.25">
      <c r="A143" s="120"/>
      <c r="B143" s="134" t="s">
        <v>202</v>
      </c>
      <c r="C143" s="120"/>
      <c r="D143" s="125"/>
      <c r="E143" s="126"/>
      <c r="F143" s="126"/>
      <c r="G143" s="126"/>
      <c r="H143" s="126"/>
    </row>
    <row r="144" spans="1:10" ht="31.35" customHeight="1" x14ac:dyDescent="0.25">
      <c r="A144" s="120">
        <v>4.0999999999999996</v>
      </c>
      <c r="B144" s="573" t="s">
        <v>105</v>
      </c>
      <c r="C144" s="574"/>
      <c r="D144" s="574"/>
      <c r="E144" s="574"/>
      <c r="F144" s="574"/>
      <c r="G144" s="574"/>
      <c r="H144" s="575"/>
    </row>
    <row r="145" spans="1:10" x14ac:dyDescent="0.25">
      <c r="A145" s="125" t="s">
        <v>95</v>
      </c>
      <c r="B145" s="136" t="s">
        <v>106</v>
      </c>
      <c r="C145" s="105" t="s">
        <v>107</v>
      </c>
      <c r="D145" s="125">
        <v>3</v>
      </c>
      <c r="E145" s="126"/>
      <c r="F145" s="126"/>
      <c r="G145" s="126"/>
      <c r="H145" s="126"/>
    </row>
    <row r="146" spans="1:10" x14ac:dyDescent="0.25">
      <c r="A146" s="125" t="s">
        <v>97</v>
      </c>
      <c r="B146" s="136" t="s">
        <v>108</v>
      </c>
      <c r="C146" s="105" t="s">
        <v>107</v>
      </c>
      <c r="D146" s="125">
        <v>3</v>
      </c>
      <c r="E146" s="126"/>
      <c r="F146" s="126"/>
      <c r="G146" s="126"/>
      <c r="H146" s="126"/>
    </row>
    <row r="147" spans="1:10" x14ac:dyDescent="0.25">
      <c r="A147" s="133" t="s">
        <v>99</v>
      </c>
      <c r="B147" s="136" t="s">
        <v>109</v>
      </c>
      <c r="C147" s="105" t="s">
        <v>107</v>
      </c>
      <c r="D147" s="127">
        <f>D17*4</f>
        <v>1400</v>
      </c>
      <c r="E147" s="126"/>
      <c r="F147" s="126"/>
      <c r="G147" s="126"/>
      <c r="H147" s="126"/>
      <c r="J147" t="s">
        <v>326</v>
      </c>
    </row>
    <row r="148" spans="1:10" ht="22.5" customHeight="1" x14ac:dyDescent="0.25">
      <c r="A148" s="120">
        <v>5</v>
      </c>
      <c r="B148" s="572" t="s">
        <v>335</v>
      </c>
      <c r="C148" s="572"/>
      <c r="D148" s="572"/>
      <c r="E148" s="572"/>
      <c r="F148" s="572"/>
      <c r="G148" s="123"/>
      <c r="H148" s="123"/>
    </row>
    <row r="149" spans="1:10" ht="22.5" customHeight="1" x14ac:dyDescent="0.25">
      <c r="A149" s="120">
        <v>5.0999999999999996</v>
      </c>
      <c r="B149" s="134" t="s">
        <v>202</v>
      </c>
      <c r="C149" s="134"/>
      <c r="D149" s="134"/>
      <c r="E149" s="134"/>
      <c r="F149" s="134"/>
      <c r="G149" s="123"/>
      <c r="H149" s="123"/>
    </row>
    <row r="150" spans="1:10" ht="72" x14ac:dyDescent="0.25">
      <c r="A150" s="125" t="s">
        <v>268</v>
      </c>
      <c r="B150" s="105" t="s">
        <v>569</v>
      </c>
      <c r="C150" s="125" t="s">
        <v>75</v>
      </c>
      <c r="D150" s="125">
        <f>'Schedule No. 1C'!E79</f>
        <v>65</v>
      </c>
      <c r="E150" s="126"/>
      <c r="F150" s="126"/>
      <c r="G150" s="126"/>
      <c r="H150" s="126"/>
    </row>
    <row r="151" spans="1:10" ht="60" x14ac:dyDescent="0.25">
      <c r="A151" s="125" t="s">
        <v>269</v>
      </c>
      <c r="B151" s="105" t="s">
        <v>570</v>
      </c>
      <c r="C151" s="125" t="s">
        <v>75</v>
      </c>
      <c r="D151" s="125">
        <f>'Schedule No. 1C'!E80</f>
        <v>65</v>
      </c>
      <c r="E151" s="126"/>
      <c r="F151" s="126"/>
      <c r="G151" s="126"/>
      <c r="H151" s="126"/>
    </row>
    <row r="152" spans="1:10" ht="48.6" customHeight="1" x14ac:dyDescent="0.25">
      <c r="A152" s="125" t="s">
        <v>270</v>
      </c>
      <c r="B152" s="105" t="s">
        <v>738</v>
      </c>
      <c r="C152" s="125" t="s">
        <v>75</v>
      </c>
      <c r="D152" s="125">
        <f>'Schedule No. 1C'!E81</f>
        <v>65</v>
      </c>
      <c r="E152" s="126"/>
      <c r="F152" s="126"/>
      <c r="G152" s="126"/>
      <c r="H152" s="126"/>
    </row>
    <row r="153" spans="1:10" x14ac:dyDescent="0.25">
      <c r="A153" s="120">
        <v>6</v>
      </c>
      <c r="B153" s="123" t="s">
        <v>76</v>
      </c>
      <c r="C153" s="123"/>
      <c r="D153" s="120"/>
      <c r="E153" s="123"/>
      <c r="F153" s="123"/>
      <c r="G153" s="123"/>
      <c r="H153" s="123"/>
    </row>
    <row r="154" spans="1:10" ht="25.35" customHeight="1" x14ac:dyDescent="0.25">
      <c r="A154" s="120">
        <v>6.1</v>
      </c>
      <c r="B154" s="105" t="s">
        <v>77</v>
      </c>
      <c r="C154" s="125" t="s">
        <v>78</v>
      </c>
      <c r="D154" s="125">
        <v>1</v>
      </c>
      <c r="E154" s="126"/>
      <c r="F154" s="126"/>
      <c r="G154" s="126"/>
      <c r="H154" s="126"/>
    </row>
    <row r="155" spans="1:10" x14ac:dyDescent="0.25">
      <c r="A155" s="120">
        <v>7</v>
      </c>
      <c r="B155" s="123" t="s">
        <v>79</v>
      </c>
      <c r="C155" s="123"/>
      <c r="D155" s="120"/>
      <c r="E155" s="123"/>
      <c r="F155" s="123"/>
      <c r="G155" s="123"/>
      <c r="H155" s="123"/>
    </row>
    <row r="156" spans="1:10" ht="24" x14ac:dyDescent="0.25">
      <c r="A156" s="120">
        <v>7.1</v>
      </c>
      <c r="B156" s="105" t="s">
        <v>80</v>
      </c>
      <c r="C156" s="105" t="s">
        <v>78</v>
      </c>
      <c r="D156" s="125">
        <v>1</v>
      </c>
      <c r="E156" s="126"/>
      <c r="F156" s="126"/>
      <c r="G156" s="126"/>
      <c r="H156" s="126"/>
    </row>
    <row r="157" spans="1:10" ht="24" x14ac:dyDescent="0.25">
      <c r="A157" s="120">
        <v>7.1999999999999993</v>
      </c>
      <c r="B157" s="105" t="s">
        <v>81</v>
      </c>
      <c r="C157" s="105" t="s">
        <v>78</v>
      </c>
      <c r="D157" s="125">
        <v>1</v>
      </c>
      <c r="E157" s="126"/>
      <c r="F157" s="126"/>
      <c r="G157" s="126"/>
      <c r="H157" s="126"/>
    </row>
    <row r="158" spans="1:10" ht="24" x14ac:dyDescent="0.25">
      <c r="A158" s="406">
        <v>7.3</v>
      </c>
      <c r="B158" s="105" t="s">
        <v>82</v>
      </c>
      <c r="C158" s="105" t="s">
        <v>78</v>
      </c>
      <c r="D158" s="125">
        <v>1</v>
      </c>
      <c r="E158" s="126"/>
      <c r="F158" s="126"/>
      <c r="G158" s="126"/>
      <c r="H158" s="126"/>
    </row>
    <row r="159" spans="1:10" ht="24" x14ac:dyDescent="0.25">
      <c r="A159" s="406">
        <v>7.4</v>
      </c>
      <c r="B159" s="258" t="s">
        <v>247</v>
      </c>
      <c r="C159" s="402" t="s">
        <v>74</v>
      </c>
      <c r="D159" s="256">
        <v>5</v>
      </c>
      <c r="F159" s="250"/>
      <c r="G159" s="250"/>
      <c r="H159" s="405"/>
      <c r="I159" s="405"/>
      <c r="J159" s="8"/>
    </row>
    <row r="160" spans="1:10" ht="24" x14ac:dyDescent="0.25">
      <c r="A160" s="406">
        <v>7.5</v>
      </c>
      <c r="B160" s="258" t="s">
        <v>248</v>
      </c>
      <c r="C160" s="402" t="s">
        <v>74</v>
      </c>
      <c r="D160" s="256">
        <v>5</v>
      </c>
      <c r="F160" s="250"/>
      <c r="G160" s="250"/>
      <c r="H160" s="405"/>
      <c r="I160" s="405"/>
      <c r="J160" s="8"/>
    </row>
    <row r="161" spans="1:8" x14ac:dyDescent="0.25">
      <c r="A161" s="406">
        <v>7.6</v>
      </c>
      <c r="B161" s="105" t="s">
        <v>152</v>
      </c>
      <c r="C161" s="105" t="s">
        <v>167</v>
      </c>
      <c r="D161" s="125">
        <v>2</v>
      </c>
      <c r="E161" s="126"/>
      <c r="F161" s="126"/>
      <c r="G161" s="126"/>
      <c r="H161" s="126"/>
    </row>
    <row r="162" spans="1:8" ht="27" customHeight="1" x14ac:dyDescent="0.25">
      <c r="A162" s="406">
        <v>7.7</v>
      </c>
      <c r="B162" s="105" t="s">
        <v>153</v>
      </c>
      <c r="C162" s="105" t="s">
        <v>168</v>
      </c>
      <c r="D162" s="125">
        <v>50</v>
      </c>
      <c r="E162" s="126"/>
      <c r="F162" s="126"/>
      <c r="G162" s="126"/>
      <c r="H162" s="126"/>
    </row>
    <row r="163" spans="1:8" ht="29.1" customHeight="1" x14ac:dyDescent="0.25">
      <c r="A163" s="406">
        <v>7.8</v>
      </c>
      <c r="B163" s="105" t="s">
        <v>154</v>
      </c>
      <c r="C163" s="105"/>
      <c r="D163" s="125"/>
      <c r="E163" s="126"/>
      <c r="F163" s="126"/>
      <c r="G163" s="126"/>
      <c r="H163" s="126"/>
    </row>
    <row r="164" spans="1:8" x14ac:dyDescent="0.25">
      <c r="A164" s="125" t="s">
        <v>95</v>
      </c>
      <c r="B164" s="105" t="s">
        <v>155</v>
      </c>
      <c r="C164" s="125" t="s">
        <v>169</v>
      </c>
      <c r="D164" s="125">
        <v>200</v>
      </c>
      <c r="E164" s="126" t="s">
        <v>326</v>
      </c>
      <c r="F164" s="126"/>
      <c r="G164" s="126"/>
      <c r="H164" s="126"/>
    </row>
    <row r="165" spans="1:8" x14ac:dyDescent="0.25">
      <c r="A165" s="125" t="s">
        <v>97</v>
      </c>
      <c r="B165" s="105" t="s">
        <v>156</v>
      </c>
      <c r="C165" s="125" t="s">
        <v>169</v>
      </c>
      <c r="D165" s="125">
        <v>200</v>
      </c>
      <c r="E165" s="126" t="s">
        <v>326</v>
      </c>
      <c r="F165" s="126"/>
      <c r="G165" s="126"/>
      <c r="H165" s="126"/>
    </row>
    <row r="166" spans="1:8" x14ac:dyDescent="0.25">
      <c r="A166" s="125" t="s">
        <v>99</v>
      </c>
      <c r="B166" s="105" t="s">
        <v>157</v>
      </c>
      <c r="C166" s="125" t="s">
        <v>170</v>
      </c>
      <c r="D166" s="125">
        <v>1200</v>
      </c>
      <c r="E166" s="126" t="s">
        <v>326</v>
      </c>
      <c r="F166" s="126"/>
      <c r="G166" s="126"/>
      <c r="H166" s="126"/>
    </row>
    <row r="167" spans="1:8" x14ac:dyDescent="0.25">
      <c r="A167" s="125" t="s">
        <v>102</v>
      </c>
      <c r="B167" s="105" t="s">
        <v>158</v>
      </c>
      <c r="C167" s="125" t="s">
        <v>169</v>
      </c>
      <c r="D167" s="125">
        <v>100</v>
      </c>
      <c r="E167" s="126" t="s">
        <v>326</v>
      </c>
      <c r="F167" s="126"/>
      <c r="G167" s="126"/>
      <c r="H167" s="126"/>
    </row>
    <row r="168" spans="1:8" x14ac:dyDescent="0.25">
      <c r="A168" s="125" t="s">
        <v>103</v>
      </c>
      <c r="B168" s="105" t="s">
        <v>159</v>
      </c>
      <c r="C168" s="125" t="s">
        <v>171</v>
      </c>
      <c r="D168" s="125">
        <v>100</v>
      </c>
      <c r="E168" s="126" t="s">
        <v>326</v>
      </c>
      <c r="F168" s="126"/>
      <c r="G168" s="126"/>
      <c r="H168" s="126"/>
    </row>
    <row r="169" spans="1:8" x14ac:dyDescent="0.25">
      <c r="A169" s="125" t="s">
        <v>160</v>
      </c>
      <c r="B169" s="105" t="s">
        <v>161</v>
      </c>
      <c r="C169" s="125" t="s">
        <v>171</v>
      </c>
      <c r="D169" s="125">
        <v>100</v>
      </c>
      <c r="E169" s="126" t="s">
        <v>326</v>
      </c>
      <c r="F169" s="126"/>
      <c r="G169" s="126"/>
      <c r="H169" s="126"/>
    </row>
    <row r="170" spans="1:8" x14ac:dyDescent="0.25">
      <c r="A170" s="125" t="s">
        <v>162</v>
      </c>
      <c r="B170" s="105" t="s">
        <v>163</v>
      </c>
      <c r="C170" s="125" t="s">
        <v>171</v>
      </c>
      <c r="D170" s="125">
        <v>100</v>
      </c>
      <c r="E170" s="126" t="s">
        <v>326</v>
      </c>
      <c r="F170" s="126"/>
      <c r="G170" s="126"/>
      <c r="H170" s="126"/>
    </row>
    <row r="171" spans="1:8" x14ac:dyDescent="0.25">
      <c r="A171" s="125" t="s">
        <v>164</v>
      </c>
      <c r="B171" s="105" t="s">
        <v>165</v>
      </c>
      <c r="C171" s="125" t="s">
        <v>169</v>
      </c>
      <c r="D171" s="125">
        <v>225</v>
      </c>
      <c r="E171" s="126" t="s">
        <v>326</v>
      </c>
      <c r="F171" s="126"/>
      <c r="G171" s="126"/>
      <c r="H171" s="126"/>
    </row>
    <row r="172" spans="1:8" ht="24" x14ac:dyDescent="0.25">
      <c r="A172" s="120">
        <v>7.9</v>
      </c>
      <c r="B172" s="105" t="s">
        <v>83</v>
      </c>
      <c r="C172" s="105" t="s">
        <v>78</v>
      </c>
      <c r="D172" s="125">
        <v>1</v>
      </c>
      <c r="E172" s="126"/>
      <c r="F172" s="126"/>
      <c r="G172" s="126"/>
      <c r="H172" s="126"/>
    </row>
    <row r="173" spans="1:8" ht="24" x14ac:dyDescent="0.25">
      <c r="A173" s="210">
        <v>7.1</v>
      </c>
      <c r="B173" s="105" t="s">
        <v>549</v>
      </c>
      <c r="C173" s="105" t="s">
        <v>78</v>
      </c>
      <c r="D173" s="125">
        <v>1</v>
      </c>
      <c r="E173" s="126"/>
      <c r="F173" s="126"/>
      <c r="G173" s="126"/>
      <c r="H173" s="126"/>
    </row>
    <row r="174" spans="1:8" ht="26.25" customHeight="1" x14ac:dyDescent="0.25">
      <c r="A174" s="120">
        <v>7.11</v>
      </c>
      <c r="B174" s="105" t="s">
        <v>301</v>
      </c>
      <c r="C174" s="105" t="s">
        <v>78</v>
      </c>
      <c r="D174" s="137">
        <v>1</v>
      </c>
      <c r="E174" s="126"/>
      <c r="F174" s="138">
        <v>90000</v>
      </c>
      <c r="G174" s="139"/>
      <c r="H174" s="140">
        <f>$D174*F174</f>
        <v>90000</v>
      </c>
    </row>
    <row r="175" spans="1:8" ht="26.25" customHeight="1" x14ac:dyDescent="0.25">
      <c r="A175" s="120">
        <v>7.12</v>
      </c>
      <c r="B175" s="105" t="s">
        <v>522</v>
      </c>
      <c r="C175" s="105" t="s">
        <v>78</v>
      </c>
      <c r="D175" s="137">
        <v>1</v>
      </c>
      <c r="E175" s="139">
        <v>40033000</v>
      </c>
      <c r="F175" s="138"/>
      <c r="G175" s="139">
        <f>D175*E175</f>
        <v>40033000</v>
      </c>
      <c r="H175" s="140"/>
    </row>
    <row r="176" spans="1:8" ht="26.25" customHeight="1" x14ac:dyDescent="0.25">
      <c r="A176" s="120">
        <v>7.13</v>
      </c>
      <c r="B176" s="105" t="s">
        <v>523</v>
      </c>
      <c r="C176" s="105" t="s">
        <v>78</v>
      </c>
      <c r="D176" s="137">
        <v>1</v>
      </c>
      <c r="E176" s="139">
        <v>95413000</v>
      </c>
      <c r="F176" s="138"/>
      <c r="G176" s="139">
        <f>D176*E176</f>
        <v>95413000</v>
      </c>
      <c r="H176" s="140"/>
    </row>
    <row r="177" spans="1:8" x14ac:dyDescent="0.25">
      <c r="A177" s="562" t="s">
        <v>186</v>
      </c>
      <c r="B177" s="562"/>
      <c r="C177" s="562"/>
      <c r="D177" s="562"/>
      <c r="E177" s="77"/>
      <c r="F177" s="77"/>
      <c r="G177" s="78"/>
      <c r="H177" s="79"/>
    </row>
    <row r="178" spans="1:8" ht="25.5" x14ac:dyDescent="0.25">
      <c r="A178" s="30">
        <v>8</v>
      </c>
      <c r="B178" s="43" t="s">
        <v>334</v>
      </c>
      <c r="C178" s="2"/>
      <c r="D178" s="2"/>
      <c r="E178" s="2"/>
      <c r="F178" s="2"/>
      <c r="G178" s="2"/>
      <c r="H178" s="2"/>
    </row>
    <row r="179" spans="1:8" ht="15.75" thickBot="1" x14ac:dyDescent="0.3"/>
    <row r="180" spans="1:8" x14ac:dyDescent="0.25">
      <c r="G180" s="13"/>
      <c r="H180" s="14"/>
    </row>
    <row r="181" spans="1:8" x14ac:dyDescent="0.25">
      <c r="G181" s="15" t="s">
        <v>179</v>
      </c>
      <c r="H181" s="16"/>
    </row>
    <row r="182" spans="1:8" x14ac:dyDescent="0.25">
      <c r="G182" s="17"/>
      <c r="H182" s="18"/>
    </row>
    <row r="183" spans="1:8" x14ac:dyDescent="0.25">
      <c r="G183" s="15" t="s">
        <v>180</v>
      </c>
      <c r="H183" s="16"/>
    </row>
    <row r="184" spans="1:8" ht="15.75" thickBot="1" x14ac:dyDescent="0.3">
      <c r="G184" s="19"/>
      <c r="H184" s="20"/>
    </row>
    <row r="185" spans="1:8" x14ac:dyDescent="0.25">
      <c r="A185" s="563" t="s">
        <v>166</v>
      </c>
      <c r="B185" s="563"/>
      <c r="C185" s="563"/>
      <c r="D185" s="563"/>
      <c r="E185" s="563"/>
      <c r="F185" s="563"/>
      <c r="G185" s="563"/>
      <c r="H185" s="563"/>
    </row>
    <row r="186" spans="1:8" x14ac:dyDescent="0.25">
      <c r="A186" s="561" t="s">
        <v>176</v>
      </c>
      <c r="B186" s="561"/>
      <c r="C186" s="561"/>
      <c r="D186" s="561"/>
      <c r="E186" s="561"/>
      <c r="F186" s="561"/>
      <c r="G186" s="561"/>
      <c r="H186" s="561"/>
    </row>
    <row r="187" spans="1:8" x14ac:dyDescent="0.25">
      <c r="A187" s="561" t="s">
        <v>178</v>
      </c>
      <c r="B187" s="561"/>
      <c r="C187" s="561"/>
      <c r="D187" s="561"/>
      <c r="E187" s="561"/>
      <c r="F187" s="561"/>
      <c r="G187" s="561"/>
      <c r="H187" s="561"/>
    </row>
    <row r="188" spans="1:8" ht="31.5" customHeight="1" x14ac:dyDescent="0.25">
      <c r="A188" s="561" t="s">
        <v>195</v>
      </c>
      <c r="B188" s="561"/>
      <c r="C188" s="561"/>
      <c r="D188" s="561"/>
      <c r="E188" s="561"/>
      <c r="F188" s="561"/>
      <c r="G188" s="561"/>
      <c r="H188" s="561"/>
    </row>
  </sheetData>
  <mergeCells count="34">
    <mergeCell ref="A1:H2"/>
    <mergeCell ref="A3:H3"/>
    <mergeCell ref="A4:A6"/>
    <mergeCell ref="B4:B6"/>
    <mergeCell ref="C4:C6"/>
    <mergeCell ref="D4:D6"/>
    <mergeCell ref="E4:F5"/>
    <mergeCell ref="G4:H5"/>
    <mergeCell ref="B35:F35"/>
    <mergeCell ref="A8:H8"/>
    <mergeCell ref="B9:F9"/>
    <mergeCell ref="B10:F10"/>
    <mergeCell ref="A11:A12"/>
    <mergeCell ref="B11:B12"/>
    <mergeCell ref="C11:C12"/>
    <mergeCell ref="D11:D12"/>
    <mergeCell ref="E11:E12"/>
    <mergeCell ref="F11:F12"/>
    <mergeCell ref="G11:G12"/>
    <mergeCell ref="H11:H12"/>
    <mergeCell ref="B13:F13"/>
    <mergeCell ref="B18:H18"/>
    <mergeCell ref="B19:F19"/>
    <mergeCell ref="B29:F29"/>
    <mergeCell ref="A185:H185"/>
    <mergeCell ref="A186:H186"/>
    <mergeCell ref="A187:H187"/>
    <mergeCell ref="A188:H188"/>
    <mergeCell ref="B41:F41"/>
    <mergeCell ref="B74:H74"/>
    <mergeCell ref="B75:F75"/>
    <mergeCell ref="B144:H144"/>
    <mergeCell ref="B148:F148"/>
    <mergeCell ref="A177:D177"/>
  </mergeCells>
  <phoneticPr fontId="23" type="noConversion"/>
  <printOptions horizontalCentered="1"/>
  <pageMargins left="0.7" right="0.7" top="0.75" bottom="0.75" header="0.3" footer="0.3"/>
  <pageSetup paperSize="9" scale="83" fitToHeight="0" orientation="landscape" horizontalDpi="4294967293" r:id="rId1"/>
  <headerFooter>
    <oddFooter>&amp;C&amp;"Calibri,Regular"&amp;K0000004C-&amp;P</oddFooter>
  </headerFooter>
  <rowBreaks count="6" manualBreakCount="6">
    <brk id="34" max="7" man="1"/>
    <brk id="67" max="7" man="1"/>
    <brk id="99" max="7" man="1"/>
    <brk id="130" max="7" man="1"/>
    <brk id="151" max="7" man="1"/>
    <brk id="17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3"/>
  <sheetViews>
    <sheetView tabSelected="1" view="pageBreakPreview" topLeftCell="A43" zoomScaleNormal="110" zoomScaleSheetLayoutView="100" workbookViewId="0">
      <selection activeCell="B52" sqref="B52:F52"/>
    </sheetView>
  </sheetViews>
  <sheetFormatPr defaultColWidth="8.7109375" defaultRowHeight="15" x14ac:dyDescent="0.25"/>
  <cols>
    <col min="2" max="2" width="66.42578125" customWidth="1"/>
    <col min="4" max="4" width="8.7109375" style="46"/>
    <col min="5" max="5" width="16" bestFit="1" customWidth="1"/>
    <col min="6" max="6" width="14.85546875" customWidth="1"/>
    <col min="7" max="7" width="21" customWidth="1"/>
    <col min="8" max="8" width="15.7109375" customWidth="1"/>
  </cols>
  <sheetData>
    <row r="1" spans="1:9" ht="15" customHeight="1" x14ac:dyDescent="0.25">
      <c r="A1" s="582" t="s">
        <v>887</v>
      </c>
      <c r="B1" s="583"/>
      <c r="C1" s="583"/>
      <c r="D1" s="583"/>
      <c r="E1" s="583"/>
      <c r="F1" s="583"/>
      <c r="G1" s="583"/>
      <c r="H1" s="584"/>
      <c r="I1" s="76"/>
    </row>
    <row r="2" spans="1:9" ht="41.25" customHeight="1" x14ac:dyDescent="0.25">
      <c r="A2" s="585"/>
      <c r="B2" s="586"/>
      <c r="C2" s="586"/>
      <c r="D2" s="586"/>
      <c r="E2" s="586"/>
      <c r="F2" s="586"/>
      <c r="G2" s="586"/>
      <c r="H2" s="587"/>
      <c r="I2" s="76"/>
    </row>
    <row r="3" spans="1:9" ht="48" customHeight="1" x14ac:dyDescent="0.25">
      <c r="A3" s="593" t="s">
        <v>774</v>
      </c>
      <c r="B3" s="594"/>
      <c r="C3" s="594"/>
      <c r="D3" s="594"/>
      <c r="E3" s="594"/>
      <c r="F3" s="594"/>
      <c r="G3" s="594"/>
      <c r="H3" s="594"/>
      <c r="I3" s="76"/>
    </row>
    <row r="4" spans="1:9" x14ac:dyDescent="0.25">
      <c r="A4" s="589" t="s">
        <v>0</v>
      </c>
      <c r="B4" s="589" t="s">
        <v>1</v>
      </c>
      <c r="C4" s="589" t="s">
        <v>2</v>
      </c>
      <c r="D4" s="589" t="s">
        <v>3</v>
      </c>
      <c r="E4" s="589" t="s">
        <v>546</v>
      </c>
      <c r="F4" s="589"/>
      <c r="G4" s="589" t="s">
        <v>547</v>
      </c>
      <c r="H4" s="589"/>
    </row>
    <row r="5" spans="1:9" x14ac:dyDescent="0.25">
      <c r="A5" s="589"/>
      <c r="B5" s="589"/>
      <c r="C5" s="589"/>
      <c r="D5" s="589"/>
      <c r="E5" s="589"/>
      <c r="F5" s="589"/>
      <c r="G5" s="589"/>
      <c r="H5" s="589"/>
    </row>
    <row r="6" spans="1:9" ht="34.5" customHeight="1" x14ac:dyDescent="0.25">
      <c r="A6" s="589"/>
      <c r="B6" s="589"/>
      <c r="C6" s="589"/>
      <c r="D6" s="589"/>
      <c r="E6" s="120" t="s">
        <v>545</v>
      </c>
      <c r="F6" s="120" t="s">
        <v>7</v>
      </c>
      <c r="G6" s="121" t="s">
        <v>545</v>
      </c>
      <c r="H6" s="120" t="s">
        <v>341</v>
      </c>
    </row>
    <row r="7" spans="1:9" x14ac:dyDescent="0.2">
      <c r="A7" s="120">
        <v>1</v>
      </c>
      <c r="B7" s="120">
        <v>2</v>
      </c>
      <c r="C7" s="120">
        <v>3</v>
      </c>
      <c r="D7" s="120">
        <v>4</v>
      </c>
      <c r="E7" s="120">
        <v>5</v>
      </c>
      <c r="F7" s="120">
        <v>6</v>
      </c>
      <c r="G7" s="120" t="s">
        <v>60</v>
      </c>
      <c r="H7" s="120" t="s">
        <v>61</v>
      </c>
    </row>
    <row r="8" spans="1:9" x14ac:dyDescent="0.25">
      <c r="A8" s="576" t="s">
        <v>929</v>
      </c>
      <c r="B8" s="577"/>
      <c r="C8" s="577"/>
      <c r="D8" s="577"/>
      <c r="E8" s="577"/>
      <c r="F8" s="577"/>
      <c r="G8" s="577"/>
      <c r="H8" s="578"/>
    </row>
    <row r="9" spans="1:9" x14ac:dyDescent="0.2">
      <c r="A9" s="120">
        <v>1</v>
      </c>
      <c r="B9" s="572" t="s">
        <v>70</v>
      </c>
      <c r="C9" s="572"/>
      <c r="D9" s="572"/>
      <c r="E9" s="572"/>
      <c r="F9" s="572"/>
      <c r="G9" s="123"/>
      <c r="H9" s="123"/>
    </row>
    <row r="10" spans="1:9" x14ac:dyDescent="0.2">
      <c r="A10" s="120">
        <v>1.1000000000000001</v>
      </c>
      <c r="B10" s="572" t="s">
        <v>71</v>
      </c>
      <c r="C10" s="572"/>
      <c r="D10" s="572"/>
      <c r="E10" s="572"/>
      <c r="F10" s="572"/>
      <c r="G10" s="123"/>
      <c r="H10" s="123"/>
    </row>
    <row r="11" spans="1:9" x14ac:dyDescent="0.25">
      <c r="A11" s="579" t="s">
        <v>9</v>
      </c>
      <c r="B11" s="580" t="s">
        <v>72</v>
      </c>
      <c r="C11" s="579" t="s">
        <v>348</v>
      </c>
      <c r="D11" s="579">
        <v>1.55</v>
      </c>
      <c r="E11" s="581"/>
      <c r="F11" s="581"/>
      <c r="G11" s="581"/>
      <c r="H11" s="581"/>
    </row>
    <row r="12" spans="1:9" ht="25.5" customHeight="1" x14ac:dyDescent="0.25">
      <c r="A12" s="579"/>
      <c r="B12" s="580"/>
      <c r="C12" s="579"/>
      <c r="D12" s="579"/>
      <c r="E12" s="581"/>
      <c r="F12" s="581"/>
      <c r="G12" s="581"/>
      <c r="H12" s="581"/>
    </row>
    <row r="13" spans="1:9" x14ac:dyDescent="0.2">
      <c r="A13" s="120">
        <v>1.2</v>
      </c>
      <c r="B13" s="572" t="s">
        <v>73</v>
      </c>
      <c r="C13" s="572"/>
      <c r="D13" s="572"/>
      <c r="E13" s="572"/>
      <c r="F13" s="572"/>
      <c r="G13" s="123"/>
      <c r="H13" s="124"/>
    </row>
    <row r="14" spans="1:9" ht="28.5" customHeight="1" x14ac:dyDescent="0.2">
      <c r="A14" s="125" t="s">
        <v>14</v>
      </c>
      <c r="B14" s="105" t="s">
        <v>175</v>
      </c>
      <c r="C14" s="125"/>
      <c r="D14" s="125"/>
      <c r="E14" s="126"/>
      <c r="F14" s="126"/>
      <c r="G14" s="126"/>
      <c r="H14" s="126"/>
    </row>
    <row r="15" spans="1:9" x14ac:dyDescent="0.2">
      <c r="A15" s="125" t="s">
        <v>95</v>
      </c>
      <c r="B15" s="105" t="s">
        <v>148</v>
      </c>
      <c r="C15" s="105" t="s">
        <v>150</v>
      </c>
      <c r="D15" s="125">
        <v>1</v>
      </c>
      <c r="E15" s="126"/>
      <c r="F15" s="126"/>
      <c r="G15" s="126"/>
      <c r="H15" s="126"/>
    </row>
    <row r="16" spans="1:9" x14ac:dyDescent="0.2">
      <c r="A16" s="125" t="s">
        <v>97</v>
      </c>
      <c r="B16" s="105" t="s">
        <v>149</v>
      </c>
      <c r="C16" s="105" t="s">
        <v>150</v>
      </c>
      <c r="D16" s="125">
        <v>1</v>
      </c>
      <c r="E16" s="126"/>
      <c r="F16" s="126"/>
      <c r="G16" s="126"/>
      <c r="H16" s="126"/>
    </row>
    <row r="17" spans="1:9" x14ac:dyDescent="0.25">
      <c r="A17" s="125" t="s">
        <v>15</v>
      </c>
      <c r="B17" s="258" t="s">
        <v>952</v>
      </c>
      <c r="C17" s="402" t="s">
        <v>74</v>
      </c>
      <c r="D17" s="127">
        <v>9</v>
      </c>
      <c r="E17" s="126"/>
      <c r="F17" s="126"/>
      <c r="G17" s="126"/>
      <c r="H17" s="126"/>
    </row>
    <row r="18" spans="1:9" ht="33" customHeight="1" x14ac:dyDescent="0.25">
      <c r="A18" s="120">
        <v>2</v>
      </c>
      <c r="B18" s="572" t="s">
        <v>866</v>
      </c>
      <c r="C18" s="572"/>
      <c r="D18" s="572"/>
      <c r="E18" s="572"/>
      <c r="F18" s="572"/>
      <c r="G18" s="572"/>
      <c r="H18" s="572"/>
    </row>
    <row r="19" spans="1:9" x14ac:dyDescent="0.25">
      <c r="A19" s="120">
        <v>2.1</v>
      </c>
      <c r="B19" s="572" t="s">
        <v>383</v>
      </c>
      <c r="C19" s="572"/>
      <c r="D19" s="572"/>
      <c r="E19" s="572"/>
      <c r="F19" s="572"/>
      <c r="G19" s="123"/>
      <c r="H19" s="123"/>
    </row>
    <row r="20" spans="1:9" x14ac:dyDescent="0.25">
      <c r="A20" s="128" t="s">
        <v>65</v>
      </c>
      <c r="B20" s="129" t="s">
        <v>524</v>
      </c>
      <c r="C20" s="125" t="s">
        <v>74</v>
      </c>
      <c r="D20" s="125">
        <v>2</v>
      </c>
      <c r="E20" s="126"/>
      <c r="F20" s="126"/>
      <c r="G20" s="126"/>
      <c r="H20" s="126"/>
    </row>
    <row r="21" spans="1:9" x14ac:dyDescent="0.25">
      <c r="A21" s="130">
        <v>2.2000000000000002</v>
      </c>
      <c r="B21" s="131" t="s">
        <v>498</v>
      </c>
      <c r="C21" s="125"/>
      <c r="D21" s="125"/>
      <c r="E21" s="126"/>
      <c r="F21" s="132"/>
      <c r="G21" s="123"/>
      <c r="H21" s="123"/>
    </row>
    <row r="22" spans="1:9" x14ac:dyDescent="0.25">
      <c r="A22" s="128" t="s">
        <v>110</v>
      </c>
      <c r="B22" s="129" t="s">
        <v>524</v>
      </c>
      <c r="C22" s="125" t="s">
        <v>74</v>
      </c>
      <c r="D22" s="125">
        <v>1</v>
      </c>
      <c r="E22" s="126"/>
      <c r="F22" s="132"/>
      <c r="G22" s="123"/>
      <c r="H22" s="123"/>
    </row>
    <row r="23" spans="1:9" x14ac:dyDescent="0.25">
      <c r="A23" s="130">
        <v>2.2999999999999998</v>
      </c>
      <c r="B23" s="131" t="s">
        <v>499</v>
      </c>
      <c r="C23" s="125"/>
      <c r="D23" s="125"/>
      <c r="E23" s="126"/>
      <c r="F23" s="132"/>
      <c r="G23" s="123"/>
      <c r="H23" s="123"/>
    </row>
    <row r="24" spans="1:9" x14ac:dyDescent="0.25">
      <c r="A24" s="128" t="s">
        <v>140</v>
      </c>
      <c r="B24" s="129" t="s">
        <v>524</v>
      </c>
      <c r="C24" s="125" t="s">
        <v>74</v>
      </c>
      <c r="D24" s="125">
        <v>1</v>
      </c>
      <c r="E24" s="126"/>
      <c r="F24" s="132"/>
      <c r="G24" s="123"/>
      <c r="H24" s="123"/>
    </row>
    <row r="25" spans="1:9" x14ac:dyDescent="0.25">
      <c r="A25" s="130">
        <v>2.4</v>
      </c>
      <c r="B25" s="131" t="s">
        <v>500</v>
      </c>
      <c r="C25" s="125"/>
      <c r="D25" s="125"/>
      <c r="E25" s="126"/>
      <c r="F25" s="132"/>
      <c r="G25" s="123"/>
      <c r="H25" s="123"/>
    </row>
    <row r="26" spans="1:9" x14ac:dyDescent="0.25">
      <c r="A26" s="128" t="s">
        <v>145</v>
      </c>
      <c r="B26" s="129" t="s">
        <v>524</v>
      </c>
      <c r="C26" s="125" t="s">
        <v>74</v>
      </c>
      <c r="D26" s="125">
        <v>2</v>
      </c>
      <c r="E26" s="126"/>
      <c r="F26" s="132"/>
      <c r="G26" s="123"/>
      <c r="H26" s="123"/>
    </row>
    <row r="27" spans="1:9" x14ac:dyDescent="0.25">
      <c r="A27" s="130">
        <v>2.5</v>
      </c>
      <c r="B27" s="131" t="s">
        <v>501</v>
      </c>
      <c r="C27" s="125"/>
      <c r="D27" s="125"/>
      <c r="E27" s="126"/>
      <c r="F27" s="132"/>
      <c r="G27" s="123"/>
      <c r="H27" s="123"/>
    </row>
    <row r="28" spans="1:9" x14ac:dyDescent="0.25">
      <c r="A28" s="128" t="s">
        <v>316</v>
      </c>
      <c r="B28" s="129" t="s">
        <v>524</v>
      </c>
      <c r="C28" s="125" t="s">
        <v>74</v>
      </c>
      <c r="D28" s="125">
        <v>3</v>
      </c>
      <c r="E28" s="126"/>
      <c r="F28" s="132"/>
      <c r="G28" s="123"/>
      <c r="H28" s="123"/>
    </row>
    <row r="29" spans="1:9" ht="30" customHeight="1" x14ac:dyDescent="0.25">
      <c r="A29" s="120">
        <v>3</v>
      </c>
      <c r="B29" s="572" t="s">
        <v>548</v>
      </c>
      <c r="C29" s="572"/>
      <c r="D29" s="572"/>
      <c r="E29" s="572"/>
      <c r="F29" s="572"/>
      <c r="G29" s="572"/>
      <c r="H29" s="572"/>
      <c r="I29" s="40">
        <f>SUM(D20:D28)</f>
        <v>9</v>
      </c>
    </row>
    <row r="30" spans="1:9" x14ac:dyDescent="0.25">
      <c r="A30" s="120">
        <v>3.1</v>
      </c>
      <c r="B30" s="123" t="s">
        <v>383</v>
      </c>
      <c r="C30" s="125"/>
      <c r="D30" s="133"/>
      <c r="E30" s="123"/>
      <c r="F30" s="123"/>
      <c r="G30" s="123"/>
      <c r="H30" s="123"/>
    </row>
    <row r="31" spans="1:9" x14ac:dyDescent="0.25">
      <c r="A31" s="125" t="s">
        <v>85</v>
      </c>
      <c r="B31" s="105" t="s">
        <v>408</v>
      </c>
      <c r="C31" s="125" t="s">
        <v>90</v>
      </c>
      <c r="D31" s="127">
        <f>'Schedule No. 1D'!E11</f>
        <v>1</v>
      </c>
      <c r="E31" s="126"/>
      <c r="F31" s="126"/>
      <c r="G31" s="126"/>
      <c r="H31" s="126"/>
    </row>
    <row r="32" spans="1:9" x14ac:dyDescent="0.25">
      <c r="A32" s="125" t="s">
        <v>84</v>
      </c>
      <c r="B32" s="105" t="s">
        <v>409</v>
      </c>
      <c r="C32" s="125" t="s">
        <v>90</v>
      </c>
      <c r="D32" s="127">
        <f>'Schedule No. 1D'!E12</f>
        <v>1</v>
      </c>
      <c r="E32" s="126"/>
      <c r="F32" s="126"/>
      <c r="G32" s="126"/>
      <c r="H32" s="126"/>
    </row>
    <row r="33" spans="1:10" x14ac:dyDescent="0.25">
      <c r="A33" s="120">
        <v>3.2</v>
      </c>
      <c r="B33" s="134" t="s">
        <v>498</v>
      </c>
      <c r="C33" s="125"/>
      <c r="D33" s="125"/>
      <c r="E33" s="126"/>
      <c r="F33" s="126"/>
      <c r="G33" s="126"/>
      <c r="H33" s="126"/>
    </row>
    <row r="34" spans="1:10" x14ac:dyDescent="0.25">
      <c r="A34" s="125" t="s">
        <v>113</v>
      </c>
      <c r="B34" s="135" t="s">
        <v>503</v>
      </c>
      <c r="C34" s="125" t="s">
        <v>90</v>
      </c>
      <c r="D34" s="125">
        <f>'Schedule No. 1D'!E15</f>
        <v>1</v>
      </c>
      <c r="E34" s="126"/>
      <c r="F34" s="126"/>
      <c r="G34" s="126"/>
      <c r="H34" s="126"/>
    </row>
    <row r="35" spans="1:10" x14ac:dyDescent="0.25">
      <c r="A35" s="120">
        <v>3.3</v>
      </c>
      <c r="B35" s="134" t="s">
        <v>499</v>
      </c>
      <c r="C35" s="125"/>
      <c r="D35" s="125"/>
      <c r="E35" s="126"/>
      <c r="F35" s="126"/>
      <c r="G35" s="126"/>
      <c r="H35" s="126"/>
    </row>
    <row r="36" spans="1:10" x14ac:dyDescent="0.25">
      <c r="A36" s="125" t="s">
        <v>123</v>
      </c>
      <c r="B36" s="135" t="s">
        <v>507</v>
      </c>
      <c r="C36" s="125" t="s">
        <v>90</v>
      </c>
      <c r="D36" s="125">
        <f>'Schedule No. 1D'!E17</f>
        <v>1</v>
      </c>
      <c r="E36" s="126"/>
      <c r="F36" s="126"/>
      <c r="G36" s="126"/>
      <c r="H36" s="126"/>
    </row>
    <row r="37" spans="1:10" x14ac:dyDescent="0.25">
      <c r="A37" s="120">
        <v>3.4</v>
      </c>
      <c r="B37" s="134" t="s">
        <v>500</v>
      </c>
      <c r="C37" s="125"/>
      <c r="D37" s="125"/>
      <c r="E37" s="126"/>
      <c r="F37" s="126"/>
      <c r="G37" s="126"/>
      <c r="H37" s="126"/>
    </row>
    <row r="38" spans="1:10" x14ac:dyDescent="0.25">
      <c r="A38" s="125" t="s">
        <v>129</v>
      </c>
      <c r="B38" s="135" t="s">
        <v>508</v>
      </c>
      <c r="C38" s="125" t="s">
        <v>90</v>
      </c>
      <c r="D38" s="125">
        <f>'Schedule No. 1D'!E19</f>
        <v>2</v>
      </c>
      <c r="E38" s="126"/>
      <c r="F38" s="126"/>
      <c r="G38" s="126"/>
      <c r="H38" s="126"/>
    </row>
    <row r="39" spans="1:10" x14ac:dyDescent="0.25">
      <c r="A39" s="120">
        <v>3.5</v>
      </c>
      <c r="B39" s="134" t="s">
        <v>501</v>
      </c>
      <c r="C39" s="125"/>
      <c r="D39" s="125"/>
      <c r="E39" s="126"/>
      <c r="F39" s="126"/>
      <c r="G39" s="126"/>
      <c r="H39" s="126"/>
    </row>
    <row r="40" spans="1:10" x14ac:dyDescent="0.25">
      <c r="A40" s="125" t="s">
        <v>135</v>
      </c>
      <c r="B40" s="135" t="s">
        <v>510</v>
      </c>
      <c r="C40" s="125" t="s">
        <v>90</v>
      </c>
      <c r="D40" s="125">
        <f>'Schedule No. 1D'!E21</f>
        <v>3</v>
      </c>
      <c r="E40" s="126"/>
      <c r="F40" s="126"/>
      <c r="G40" s="126"/>
      <c r="H40" s="126"/>
    </row>
    <row r="41" spans="1:10" ht="23.25" customHeight="1" x14ac:dyDescent="0.25">
      <c r="A41" s="120">
        <v>3.6</v>
      </c>
      <c r="B41" s="105" t="s">
        <v>351</v>
      </c>
      <c r="C41" s="125" t="str">
        <f>'Schedule No. 1C'!D72</f>
        <v>per set of three</v>
      </c>
      <c r="D41" s="125">
        <f>'Schedule No. 1D'!E23</f>
        <v>4</v>
      </c>
      <c r="E41" s="126"/>
      <c r="F41" s="126"/>
      <c r="G41" s="126"/>
      <c r="H41" s="126"/>
      <c r="I41" s="40">
        <f>SUM(D31:D40)</f>
        <v>9</v>
      </c>
    </row>
    <row r="42" spans="1:10" x14ac:dyDescent="0.25">
      <c r="A42" s="111">
        <v>3.7</v>
      </c>
      <c r="B42" s="106" t="s">
        <v>667</v>
      </c>
      <c r="C42" s="110"/>
      <c r="D42" s="110"/>
      <c r="E42" s="80"/>
      <c r="F42" s="80"/>
      <c r="G42" s="80"/>
      <c r="H42" s="80"/>
    </row>
    <row r="43" spans="1:10" ht="33.6" customHeight="1" x14ac:dyDescent="0.25">
      <c r="A43" s="120" t="s">
        <v>491</v>
      </c>
      <c r="B43" s="23" t="s">
        <v>664</v>
      </c>
      <c r="C43" s="110" t="s">
        <v>51</v>
      </c>
      <c r="D43" s="110">
        <v>1</v>
      </c>
      <c r="E43" s="80"/>
      <c r="F43" s="80"/>
      <c r="G43" s="80"/>
      <c r="H43" s="80"/>
    </row>
    <row r="44" spans="1:10" ht="30" customHeight="1" x14ac:dyDescent="0.25">
      <c r="A44" s="120" t="s">
        <v>640</v>
      </c>
      <c r="B44" s="23" t="s">
        <v>665</v>
      </c>
      <c r="C44" s="110" t="s">
        <v>51</v>
      </c>
      <c r="D44" s="110">
        <v>1</v>
      </c>
      <c r="E44" s="80"/>
      <c r="F44" s="80"/>
      <c r="G44" s="80"/>
      <c r="H44" s="80"/>
    </row>
    <row r="45" spans="1:10" ht="23.25" customHeight="1" x14ac:dyDescent="0.25">
      <c r="A45" s="120" t="s">
        <v>642</v>
      </c>
      <c r="B45" s="23" t="s">
        <v>666</v>
      </c>
      <c r="C45" s="110" t="s">
        <v>51</v>
      </c>
      <c r="D45" s="110">
        <v>1</v>
      </c>
      <c r="E45" s="80"/>
      <c r="F45" s="80"/>
      <c r="G45" s="80"/>
      <c r="H45" s="80"/>
    </row>
    <row r="46" spans="1:10" x14ac:dyDescent="0.25">
      <c r="A46" s="120">
        <v>4</v>
      </c>
      <c r="B46" s="134" t="s">
        <v>104</v>
      </c>
      <c r="C46" s="120"/>
      <c r="D46" s="125"/>
      <c r="E46" s="126"/>
      <c r="F46" s="126"/>
      <c r="G46" s="126"/>
      <c r="H46" s="126"/>
      <c r="I46">
        <f>SUM(I30:I40)</f>
        <v>0</v>
      </c>
      <c r="J46">
        <f>I46</f>
        <v>0</v>
      </c>
    </row>
    <row r="47" spans="1:10" ht="21" customHeight="1" x14ac:dyDescent="0.25">
      <c r="A47" s="120"/>
      <c r="B47" s="134" t="s">
        <v>202</v>
      </c>
      <c r="C47" s="120"/>
      <c r="D47" s="125"/>
      <c r="E47" s="126"/>
      <c r="F47" s="126"/>
      <c r="G47" s="126"/>
      <c r="H47" s="126"/>
    </row>
    <row r="48" spans="1:10" ht="31.35" customHeight="1" x14ac:dyDescent="0.25">
      <c r="A48" s="120">
        <v>4.0999999999999996</v>
      </c>
      <c r="B48" s="573" t="s">
        <v>105</v>
      </c>
      <c r="C48" s="574"/>
      <c r="D48" s="574"/>
      <c r="E48" s="574"/>
      <c r="F48" s="574"/>
      <c r="G48" s="574"/>
      <c r="H48" s="575"/>
    </row>
    <row r="49" spans="1:10" x14ac:dyDescent="0.25">
      <c r="A49" s="125" t="s">
        <v>95</v>
      </c>
      <c r="B49" s="136" t="s">
        <v>106</v>
      </c>
      <c r="C49" s="105" t="s">
        <v>107</v>
      </c>
      <c r="D49" s="125">
        <v>1</v>
      </c>
      <c r="E49" s="126"/>
      <c r="F49" s="126"/>
      <c r="G49" s="126"/>
      <c r="H49" s="126"/>
    </row>
    <row r="50" spans="1:10" x14ac:dyDescent="0.25">
      <c r="A50" s="125" t="s">
        <v>97</v>
      </c>
      <c r="B50" s="136" t="s">
        <v>108</v>
      </c>
      <c r="C50" s="105" t="s">
        <v>107</v>
      </c>
      <c r="D50" s="125">
        <v>1</v>
      </c>
      <c r="E50" s="126"/>
      <c r="F50" s="126"/>
      <c r="G50" s="126"/>
      <c r="H50" s="126"/>
    </row>
    <row r="51" spans="1:10" x14ac:dyDescent="0.25">
      <c r="A51" s="133" t="s">
        <v>99</v>
      </c>
      <c r="B51" s="136" t="s">
        <v>109</v>
      </c>
      <c r="C51" s="105" t="s">
        <v>107</v>
      </c>
      <c r="D51" s="125">
        <f>9*4</f>
        <v>36</v>
      </c>
      <c r="E51" s="126"/>
      <c r="F51" s="126"/>
      <c r="G51" s="126"/>
      <c r="H51" s="126"/>
      <c r="J51" t="s">
        <v>326</v>
      </c>
    </row>
    <row r="52" spans="1:10" ht="22.5" customHeight="1" x14ac:dyDescent="0.25">
      <c r="A52" s="120">
        <v>5</v>
      </c>
      <c r="B52" s="572" t="s">
        <v>335</v>
      </c>
      <c r="C52" s="572"/>
      <c r="D52" s="572"/>
      <c r="E52" s="572"/>
      <c r="F52" s="572"/>
      <c r="G52" s="123"/>
      <c r="H52" s="123"/>
    </row>
    <row r="53" spans="1:10" ht="22.5" customHeight="1" x14ac:dyDescent="0.25">
      <c r="A53" s="120">
        <v>5.0999999999999996</v>
      </c>
      <c r="B53" s="134" t="s">
        <v>202</v>
      </c>
      <c r="C53" s="134"/>
      <c r="D53" s="134"/>
      <c r="E53" s="134"/>
      <c r="F53" s="134"/>
      <c r="G53" s="123"/>
      <c r="H53" s="123"/>
    </row>
    <row r="54" spans="1:10" ht="72" x14ac:dyDescent="0.25">
      <c r="A54" s="125" t="s">
        <v>268</v>
      </c>
      <c r="B54" s="105" t="s">
        <v>892</v>
      </c>
      <c r="C54" s="125" t="s">
        <v>75</v>
      </c>
      <c r="D54" s="125">
        <f>'Schedule No. 1D'!E25</f>
        <v>1.55</v>
      </c>
      <c r="E54" s="126"/>
      <c r="F54" s="126"/>
      <c r="G54" s="126"/>
      <c r="H54" s="126"/>
    </row>
    <row r="55" spans="1:10" ht="48.6" customHeight="1" x14ac:dyDescent="0.25">
      <c r="A55" s="125" t="s">
        <v>269</v>
      </c>
      <c r="B55" s="105" t="s">
        <v>893</v>
      </c>
      <c r="C55" s="125" t="s">
        <v>75</v>
      </c>
      <c r="D55" s="125">
        <f>'Schedule No. 1D'!E26</f>
        <v>1.55</v>
      </c>
      <c r="E55" s="126"/>
      <c r="F55" s="126"/>
      <c r="G55" s="126"/>
      <c r="H55" s="126"/>
    </row>
    <row r="56" spans="1:10" x14ac:dyDescent="0.25">
      <c r="A56" s="120">
        <v>6</v>
      </c>
      <c r="B56" s="123" t="s">
        <v>76</v>
      </c>
      <c r="C56" s="123"/>
      <c r="D56" s="120"/>
      <c r="E56" s="123"/>
      <c r="F56" s="123"/>
      <c r="G56" s="123"/>
      <c r="H56" s="123"/>
    </row>
    <row r="57" spans="1:10" ht="25.35" customHeight="1" x14ac:dyDescent="0.25">
      <c r="A57" s="120">
        <v>6.1</v>
      </c>
      <c r="B57" s="105" t="s">
        <v>77</v>
      </c>
      <c r="C57" s="125" t="s">
        <v>78</v>
      </c>
      <c r="D57" s="125">
        <v>1</v>
      </c>
      <c r="E57" s="126"/>
      <c r="F57" s="126"/>
      <c r="G57" s="126"/>
      <c r="H57" s="126"/>
    </row>
    <row r="58" spans="1:10" x14ac:dyDescent="0.25">
      <c r="A58" s="120">
        <v>7</v>
      </c>
      <c r="B58" s="123" t="s">
        <v>79</v>
      </c>
      <c r="C58" s="123"/>
      <c r="D58" s="120"/>
      <c r="E58" s="123"/>
      <c r="F58" s="123"/>
      <c r="G58" s="123"/>
      <c r="H58" s="123"/>
    </row>
    <row r="59" spans="1:10" ht="24" x14ac:dyDescent="0.25">
      <c r="A59" s="120">
        <v>7.1</v>
      </c>
      <c r="B59" s="105" t="s">
        <v>80</v>
      </c>
      <c r="C59" s="105" t="s">
        <v>78</v>
      </c>
      <c r="D59" s="125">
        <v>1</v>
      </c>
      <c r="E59" s="126"/>
      <c r="F59" s="126"/>
      <c r="G59" s="126"/>
      <c r="H59" s="126"/>
    </row>
    <row r="60" spans="1:10" ht="24" x14ac:dyDescent="0.25">
      <c r="A60" s="120">
        <v>7.1999999999999993</v>
      </c>
      <c r="B60" s="105" t="s">
        <v>81</v>
      </c>
      <c r="C60" s="105" t="s">
        <v>78</v>
      </c>
      <c r="D60" s="125">
        <v>1</v>
      </c>
      <c r="E60" s="126"/>
      <c r="F60" s="126"/>
      <c r="G60" s="126"/>
      <c r="H60" s="126"/>
    </row>
    <row r="61" spans="1:10" ht="24" x14ac:dyDescent="0.25">
      <c r="A61" s="406">
        <v>7.3</v>
      </c>
      <c r="B61" s="105" t="s">
        <v>82</v>
      </c>
      <c r="C61" s="105" t="s">
        <v>78</v>
      </c>
      <c r="D61" s="125">
        <v>1</v>
      </c>
      <c r="E61" s="126"/>
      <c r="F61" s="126"/>
      <c r="G61" s="126"/>
      <c r="H61" s="126"/>
    </row>
    <row r="62" spans="1:10" ht="24" x14ac:dyDescent="0.25">
      <c r="A62" s="406">
        <v>7.4</v>
      </c>
      <c r="B62" s="404" t="s">
        <v>445</v>
      </c>
      <c r="C62" s="401" t="s">
        <v>74</v>
      </c>
      <c r="D62" s="401">
        <v>1</v>
      </c>
      <c r="F62" s="405"/>
      <c r="G62" s="405"/>
      <c r="H62" s="405"/>
      <c r="I62" s="405"/>
      <c r="J62" s="8"/>
    </row>
    <row r="63" spans="1:10" ht="24" x14ac:dyDescent="0.25">
      <c r="A63" s="406">
        <v>7.5</v>
      </c>
      <c r="B63" s="404" t="s">
        <v>248</v>
      </c>
      <c r="C63" s="401" t="s">
        <v>74</v>
      </c>
      <c r="D63" s="158" t="s">
        <v>446</v>
      </c>
      <c r="F63" s="405"/>
      <c r="G63" s="405"/>
      <c r="H63" s="405"/>
      <c r="I63" s="405"/>
      <c r="J63" s="8"/>
    </row>
    <row r="64" spans="1:10" x14ac:dyDescent="0.25">
      <c r="A64" s="406">
        <v>7.6</v>
      </c>
      <c r="B64" s="105" t="s">
        <v>152</v>
      </c>
      <c r="C64" s="105" t="s">
        <v>167</v>
      </c>
      <c r="D64" s="125">
        <v>2</v>
      </c>
      <c r="E64" s="126"/>
      <c r="F64" s="126"/>
      <c r="G64" s="126"/>
      <c r="H64" s="126"/>
    </row>
    <row r="65" spans="1:8" ht="27" customHeight="1" x14ac:dyDescent="0.25">
      <c r="A65" s="406">
        <v>7.7</v>
      </c>
      <c r="B65" s="105" t="s">
        <v>153</v>
      </c>
      <c r="C65" s="105" t="s">
        <v>168</v>
      </c>
      <c r="D65" s="125">
        <v>50</v>
      </c>
      <c r="E65" s="126"/>
      <c r="F65" s="126"/>
      <c r="G65" s="126"/>
      <c r="H65" s="126"/>
    </row>
    <row r="66" spans="1:8" ht="29.1" customHeight="1" x14ac:dyDescent="0.25">
      <c r="A66" s="406">
        <v>7.8</v>
      </c>
      <c r="B66" s="105" t="s">
        <v>154</v>
      </c>
      <c r="C66" s="105"/>
      <c r="D66" s="125"/>
      <c r="E66" s="126"/>
      <c r="F66" s="126"/>
      <c r="G66" s="126"/>
      <c r="H66" s="126"/>
    </row>
    <row r="67" spans="1:8" x14ac:dyDescent="0.25">
      <c r="A67" s="125" t="s">
        <v>95</v>
      </c>
      <c r="B67" s="105" t="s">
        <v>155</v>
      </c>
      <c r="C67" s="125" t="s">
        <v>169</v>
      </c>
      <c r="D67" s="125">
        <v>200</v>
      </c>
      <c r="E67" s="126" t="s">
        <v>326</v>
      </c>
      <c r="F67" s="126"/>
      <c r="G67" s="126"/>
      <c r="H67" s="126"/>
    </row>
    <row r="68" spans="1:8" x14ac:dyDescent="0.25">
      <c r="A68" s="125" t="s">
        <v>97</v>
      </c>
      <c r="B68" s="105" t="s">
        <v>156</v>
      </c>
      <c r="C68" s="125" t="s">
        <v>169</v>
      </c>
      <c r="D68" s="125">
        <v>200</v>
      </c>
      <c r="E68" s="126" t="s">
        <v>326</v>
      </c>
      <c r="F68" s="126"/>
      <c r="G68" s="126"/>
      <c r="H68" s="126"/>
    </row>
    <row r="69" spans="1:8" x14ac:dyDescent="0.25">
      <c r="A69" s="125" t="s">
        <v>99</v>
      </c>
      <c r="B69" s="105" t="s">
        <v>157</v>
      </c>
      <c r="C69" s="125" t="s">
        <v>170</v>
      </c>
      <c r="D69" s="125">
        <v>1200</v>
      </c>
      <c r="E69" s="126" t="s">
        <v>326</v>
      </c>
      <c r="F69" s="126"/>
      <c r="G69" s="126"/>
      <c r="H69" s="126"/>
    </row>
    <row r="70" spans="1:8" x14ac:dyDescent="0.25">
      <c r="A70" s="125" t="s">
        <v>102</v>
      </c>
      <c r="B70" s="105" t="s">
        <v>158</v>
      </c>
      <c r="C70" s="125" t="s">
        <v>169</v>
      </c>
      <c r="D70" s="125">
        <v>100</v>
      </c>
      <c r="E70" s="126" t="s">
        <v>326</v>
      </c>
      <c r="F70" s="126"/>
      <c r="G70" s="126"/>
      <c r="H70" s="126"/>
    </row>
    <row r="71" spans="1:8" x14ac:dyDescent="0.25">
      <c r="A71" s="125" t="s">
        <v>103</v>
      </c>
      <c r="B71" s="105" t="s">
        <v>159</v>
      </c>
      <c r="C71" s="125" t="s">
        <v>171</v>
      </c>
      <c r="D71" s="125">
        <v>100</v>
      </c>
      <c r="E71" s="126" t="s">
        <v>326</v>
      </c>
      <c r="F71" s="126"/>
      <c r="G71" s="126"/>
      <c r="H71" s="126"/>
    </row>
    <row r="72" spans="1:8" x14ac:dyDescent="0.25">
      <c r="A72" s="125" t="s">
        <v>160</v>
      </c>
      <c r="B72" s="105" t="s">
        <v>161</v>
      </c>
      <c r="C72" s="125" t="s">
        <v>171</v>
      </c>
      <c r="D72" s="125">
        <v>100</v>
      </c>
      <c r="E72" s="126" t="s">
        <v>326</v>
      </c>
      <c r="F72" s="126"/>
      <c r="G72" s="126"/>
      <c r="H72" s="126"/>
    </row>
    <row r="73" spans="1:8" x14ac:dyDescent="0.25">
      <c r="A73" s="125" t="s">
        <v>162</v>
      </c>
      <c r="B73" s="105" t="s">
        <v>163</v>
      </c>
      <c r="C73" s="125" t="s">
        <v>171</v>
      </c>
      <c r="D73" s="125">
        <v>100</v>
      </c>
      <c r="E73" s="126" t="s">
        <v>326</v>
      </c>
      <c r="F73" s="126"/>
      <c r="G73" s="126"/>
      <c r="H73" s="126"/>
    </row>
    <row r="74" spans="1:8" x14ac:dyDescent="0.25">
      <c r="A74" s="125" t="s">
        <v>164</v>
      </c>
      <c r="B74" s="105" t="s">
        <v>165</v>
      </c>
      <c r="C74" s="125" t="s">
        <v>169</v>
      </c>
      <c r="D74" s="125">
        <v>225</v>
      </c>
      <c r="E74" s="126" t="s">
        <v>326</v>
      </c>
      <c r="F74" s="126"/>
      <c r="G74" s="126"/>
      <c r="H74" s="126"/>
    </row>
    <row r="75" spans="1:8" ht="24" x14ac:dyDescent="0.25">
      <c r="A75" s="120">
        <v>7.9</v>
      </c>
      <c r="B75" s="105" t="s">
        <v>83</v>
      </c>
      <c r="C75" s="105" t="s">
        <v>78</v>
      </c>
      <c r="D75" s="125">
        <v>1</v>
      </c>
      <c r="E75" s="126"/>
      <c r="F75" s="126"/>
      <c r="G75" s="126"/>
      <c r="H75" s="126"/>
    </row>
    <row r="76" spans="1:8" ht="24" x14ac:dyDescent="0.25">
      <c r="A76" s="210">
        <v>7.1</v>
      </c>
      <c r="B76" s="105" t="s">
        <v>549</v>
      </c>
      <c r="C76" s="105" t="s">
        <v>78</v>
      </c>
      <c r="D76" s="125">
        <v>1</v>
      </c>
      <c r="E76" s="126"/>
      <c r="F76" s="126"/>
      <c r="G76" s="126"/>
      <c r="H76" s="126"/>
    </row>
    <row r="77" spans="1:8" ht="26.25" customHeight="1" x14ac:dyDescent="0.25">
      <c r="A77" s="120">
        <v>7.11</v>
      </c>
      <c r="B77" s="105" t="s">
        <v>301</v>
      </c>
      <c r="C77" s="105" t="s">
        <v>78</v>
      </c>
      <c r="D77" s="137">
        <v>1</v>
      </c>
      <c r="E77" s="126"/>
      <c r="F77" s="138"/>
      <c r="G77" s="139"/>
      <c r="H77" s="140"/>
    </row>
    <row r="78" spans="1:8" ht="26.25" customHeight="1" x14ac:dyDescent="0.25">
      <c r="A78" s="120">
        <v>7.12</v>
      </c>
      <c r="B78" s="105" t="s">
        <v>522</v>
      </c>
      <c r="C78" s="105" t="s">
        <v>78</v>
      </c>
      <c r="D78" s="137">
        <v>1</v>
      </c>
      <c r="E78" s="139">
        <v>5048000</v>
      </c>
      <c r="F78" s="138"/>
      <c r="G78" s="139">
        <f>D78*E78</f>
        <v>5048000</v>
      </c>
      <c r="H78" s="140"/>
    </row>
    <row r="79" spans="1:8" ht="26.25" customHeight="1" x14ac:dyDescent="0.25">
      <c r="A79" s="120">
        <v>7.13</v>
      </c>
      <c r="B79" s="105" t="s">
        <v>523</v>
      </c>
      <c r="C79" s="105" t="s">
        <v>78</v>
      </c>
      <c r="D79" s="137">
        <v>1</v>
      </c>
      <c r="E79" s="139">
        <v>8445000</v>
      </c>
      <c r="F79" s="138"/>
      <c r="G79" s="139">
        <f>D79*E79</f>
        <v>8445000</v>
      </c>
      <c r="H79" s="140"/>
    </row>
    <row r="80" spans="1:8" x14ac:dyDescent="0.25">
      <c r="A80" s="592" t="s">
        <v>186</v>
      </c>
      <c r="B80" s="592"/>
      <c r="C80" s="592"/>
      <c r="D80" s="592"/>
      <c r="E80" s="141"/>
      <c r="F80" s="141"/>
      <c r="G80" s="142"/>
      <c r="H80" s="143"/>
    </row>
    <row r="81" spans="1:8" ht="25.5" x14ac:dyDescent="0.25">
      <c r="A81" s="120">
        <v>8</v>
      </c>
      <c r="B81" s="105" t="s">
        <v>550</v>
      </c>
      <c r="C81" s="124"/>
      <c r="D81" s="124"/>
      <c r="E81" s="124"/>
      <c r="F81" s="124"/>
      <c r="G81" s="124"/>
      <c r="H81" s="124"/>
    </row>
    <row r="82" spans="1:8" ht="15.75" thickBot="1" x14ac:dyDescent="0.3">
      <c r="A82" s="144"/>
      <c r="B82" s="144"/>
      <c r="C82" s="144"/>
      <c r="D82" s="145"/>
      <c r="E82" s="144"/>
      <c r="F82" s="144"/>
      <c r="G82" s="144"/>
      <c r="H82" s="144"/>
    </row>
    <row r="83" spans="1:8" x14ac:dyDescent="0.25">
      <c r="A83" s="144"/>
      <c r="B83" s="144"/>
      <c r="C83" s="144"/>
      <c r="D83" s="145"/>
      <c r="E83" s="144"/>
      <c r="F83" s="144"/>
      <c r="G83" s="146"/>
      <c r="H83" s="147"/>
    </row>
    <row r="84" spans="1:8" x14ac:dyDescent="0.25">
      <c r="A84" s="144"/>
      <c r="B84" s="144"/>
      <c r="C84" s="144"/>
      <c r="D84" s="145"/>
      <c r="E84" s="144"/>
      <c r="F84" s="144"/>
      <c r="G84" s="148" t="s">
        <v>179</v>
      </c>
      <c r="H84" s="149"/>
    </row>
    <row r="85" spans="1:8" x14ac:dyDescent="0.25">
      <c r="A85" s="144"/>
      <c r="B85" s="144"/>
      <c r="C85" s="144"/>
      <c r="D85" s="145"/>
      <c r="E85" s="144"/>
      <c r="F85" s="144"/>
      <c r="G85" s="150"/>
      <c r="H85" s="151"/>
    </row>
    <row r="86" spans="1:8" x14ac:dyDescent="0.25">
      <c r="A86" s="144"/>
      <c r="B86" s="144"/>
      <c r="C86" s="144"/>
      <c r="D86" s="145"/>
      <c r="E86" s="144"/>
      <c r="F86" s="144"/>
      <c r="G86" s="148" t="s">
        <v>180</v>
      </c>
      <c r="H86" s="149"/>
    </row>
    <row r="87" spans="1:8" ht="15.75" thickBot="1" x14ac:dyDescent="0.3">
      <c r="A87" s="144"/>
      <c r="B87" s="144"/>
      <c r="C87" s="144"/>
      <c r="D87" s="145"/>
      <c r="E87" s="144"/>
      <c r="F87" s="144"/>
      <c r="G87" s="152"/>
      <c r="H87" s="153"/>
    </row>
    <row r="88" spans="1:8" x14ac:dyDescent="0.25">
      <c r="A88" s="590" t="s">
        <v>166</v>
      </c>
      <c r="B88" s="590"/>
      <c r="C88" s="590"/>
      <c r="D88" s="590"/>
      <c r="E88" s="590"/>
      <c r="F88" s="590"/>
      <c r="G88" s="590"/>
      <c r="H88" s="590"/>
    </row>
    <row r="89" spans="1:8" x14ac:dyDescent="0.25">
      <c r="A89" s="591" t="s">
        <v>176</v>
      </c>
      <c r="B89" s="591"/>
      <c r="C89" s="591"/>
      <c r="D89" s="591"/>
      <c r="E89" s="591"/>
      <c r="F89" s="591"/>
      <c r="G89" s="591"/>
      <c r="H89" s="591"/>
    </row>
    <row r="90" spans="1:8" x14ac:dyDescent="0.25">
      <c r="A90" s="591" t="s">
        <v>178</v>
      </c>
      <c r="B90" s="591"/>
      <c r="C90" s="591"/>
      <c r="D90" s="591"/>
      <c r="E90" s="591"/>
      <c r="F90" s="591"/>
      <c r="G90" s="591"/>
      <c r="H90" s="591"/>
    </row>
    <row r="91" spans="1:8" ht="31.5" customHeight="1" x14ac:dyDescent="0.25">
      <c r="A91" s="591" t="s">
        <v>195</v>
      </c>
      <c r="B91" s="591"/>
      <c r="C91" s="591"/>
      <c r="D91" s="591"/>
      <c r="E91" s="591"/>
      <c r="F91" s="591"/>
      <c r="G91" s="591"/>
      <c r="H91" s="591"/>
    </row>
    <row r="92" spans="1:8" x14ac:dyDescent="0.25">
      <c r="A92" s="144"/>
      <c r="B92" s="144"/>
      <c r="C92" s="144"/>
      <c r="D92" s="145"/>
      <c r="E92" s="144"/>
      <c r="F92" s="144"/>
      <c r="G92" s="144"/>
      <c r="H92" s="144"/>
    </row>
    <row r="93" spans="1:8" x14ac:dyDescent="0.25">
      <c r="A93" s="144"/>
      <c r="B93" s="144"/>
      <c r="C93" s="144"/>
      <c r="D93" s="145"/>
      <c r="E93" s="144"/>
      <c r="F93" s="144"/>
      <c r="G93" s="144"/>
      <c r="H93" s="144"/>
    </row>
  </sheetData>
  <mergeCells count="30">
    <mergeCell ref="B13:F13"/>
    <mergeCell ref="B18:H18"/>
    <mergeCell ref="A1:H2"/>
    <mergeCell ref="A3:H3"/>
    <mergeCell ref="A4:A6"/>
    <mergeCell ref="B4:B6"/>
    <mergeCell ref="C4:C6"/>
    <mergeCell ref="D4:D6"/>
    <mergeCell ref="E4:F5"/>
    <mergeCell ref="G4:H5"/>
    <mergeCell ref="A8:H8"/>
    <mergeCell ref="B9:F9"/>
    <mergeCell ref="B10:F10"/>
    <mergeCell ref="A11:A12"/>
    <mergeCell ref="B11:B12"/>
    <mergeCell ref="C11:C12"/>
    <mergeCell ref="D11:D12"/>
    <mergeCell ref="E11:E12"/>
    <mergeCell ref="F11:F12"/>
    <mergeCell ref="G11:G12"/>
    <mergeCell ref="H11:H12"/>
    <mergeCell ref="A88:H88"/>
    <mergeCell ref="A89:H89"/>
    <mergeCell ref="A90:H90"/>
    <mergeCell ref="A91:H91"/>
    <mergeCell ref="B19:F19"/>
    <mergeCell ref="B29:H29"/>
    <mergeCell ref="B48:H48"/>
    <mergeCell ref="B52:F52"/>
    <mergeCell ref="A80:D80"/>
  </mergeCells>
  <phoneticPr fontId="23" type="noConversion"/>
  <printOptions horizontalCentered="1"/>
  <pageMargins left="0.7" right="0.7" top="0.75" bottom="0.75" header="0.3" footer="0.3"/>
  <pageSetup paperSize="9" scale="81" fitToHeight="0" orientation="landscape" horizontalDpi="4294967293" r:id="rId1"/>
  <headerFooter>
    <oddFooter>&amp;C&amp;"Calibri,Regular"&amp;K0000004D-&amp;P</oddFooter>
  </headerFooter>
  <rowBreaks count="3" manualBreakCount="3">
    <brk id="28" max="7" man="1"/>
    <brk id="51" max="7" man="1"/>
    <brk id="65"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opLeftCell="A19" zoomScaleNormal="100" zoomScaleSheetLayoutView="115" workbookViewId="0">
      <selection activeCell="B13" sqref="B13"/>
    </sheetView>
  </sheetViews>
  <sheetFormatPr defaultColWidth="8.7109375" defaultRowHeight="15" x14ac:dyDescent="0.25"/>
  <cols>
    <col min="1" max="1" width="4.42578125" bestFit="1" customWidth="1"/>
    <col min="2" max="2" width="83.140625" bestFit="1" customWidth="1"/>
    <col min="3" max="3" width="26.42578125" customWidth="1"/>
    <col min="4" max="4" width="29.28515625" customWidth="1"/>
  </cols>
  <sheetData>
    <row r="1" spans="1:4" ht="39" customHeight="1" x14ac:dyDescent="0.25">
      <c r="A1" s="596" t="s">
        <v>891</v>
      </c>
      <c r="B1" s="597"/>
      <c r="C1" s="597"/>
      <c r="D1" s="598"/>
    </row>
    <row r="2" spans="1:4" ht="17.100000000000001" customHeight="1" x14ac:dyDescent="0.2">
      <c r="A2" s="602"/>
      <c r="B2" s="603"/>
      <c r="C2" s="603"/>
      <c r="D2" s="604"/>
    </row>
    <row r="3" spans="1:4" ht="15" customHeight="1" x14ac:dyDescent="0.2">
      <c r="A3" s="599" t="s">
        <v>352</v>
      </c>
      <c r="B3" s="600"/>
      <c r="C3" s="600"/>
      <c r="D3" s="601"/>
    </row>
    <row r="4" spans="1:4" x14ac:dyDescent="0.25">
      <c r="A4" s="529" t="s">
        <v>0</v>
      </c>
      <c r="B4" s="529" t="s">
        <v>1</v>
      </c>
      <c r="C4" s="529" t="s">
        <v>196</v>
      </c>
      <c r="D4" s="529"/>
    </row>
    <row r="5" spans="1:4" x14ac:dyDescent="0.25">
      <c r="A5" s="529"/>
      <c r="B5" s="529"/>
      <c r="C5" s="529"/>
      <c r="D5" s="529"/>
    </row>
    <row r="6" spans="1:4" x14ac:dyDescent="0.25">
      <c r="A6" s="529"/>
      <c r="B6" s="529"/>
      <c r="C6" s="212" t="s">
        <v>59</v>
      </c>
      <c r="D6" s="212" t="s">
        <v>7</v>
      </c>
    </row>
    <row r="7" spans="1:4" ht="24" x14ac:dyDescent="0.25">
      <c r="A7" s="212"/>
      <c r="B7" s="212" t="s">
        <v>885</v>
      </c>
      <c r="C7" s="212"/>
      <c r="D7" s="212"/>
    </row>
    <row r="8" spans="1:4" x14ac:dyDescent="0.2">
      <c r="A8" s="212"/>
      <c r="B8" s="225" t="s">
        <v>784</v>
      </c>
      <c r="C8" s="212"/>
      <c r="D8" s="212"/>
    </row>
    <row r="9" spans="1:4" x14ac:dyDescent="0.2">
      <c r="A9" s="212"/>
      <c r="B9" s="225" t="s">
        <v>785</v>
      </c>
      <c r="C9" s="212"/>
      <c r="D9" s="212"/>
    </row>
    <row r="10" spans="1:4" x14ac:dyDescent="0.2">
      <c r="A10" s="212"/>
      <c r="B10" s="225" t="s">
        <v>786</v>
      </c>
      <c r="C10" s="212"/>
      <c r="D10" s="212"/>
    </row>
    <row r="11" spans="1:4" x14ac:dyDescent="0.25">
      <c r="A11" s="30"/>
      <c r="B11" s="29" t="s">
        <v>796</v>
      </c>
      <c r="C11" s="39"/>
      <c r="D11" s="39"/>
    </row>
    <row r="12" spans="1:4" ht="27.75" customHeight="1" x14ac:dyDescent="0.25">
      <c r="A12" s="30"/>
      <c r="B12" s="30" t="s">
        <v>674</v>
      </c>
      <c r="C12" s="39"/>
      <c r="D12" s="39"/>
    </row>
    <row r="13" spans="1:4" x14ac:dyDescent="0.2">
      <c r="A13" s="30"/>
      <c r="B13" s="43" t="s">
        <v>787</v>
      </c>
      <c r="C13" s="39"/>
      <c r="D13" s="39"/>
    </row>
    <row r="14" spans="1:4" x14ac:dyDescent="0.2">
      <c r="A14" s="30"/>
      <c r="B14" s="43" t="s">
        <v>788</v>
      </c>
      <c r="C14" s="39"/>
      <c r="D14" s="39"/>
    </row>
    <row r="15" spans="1:4" x14ac:dyDescent="0.2">
      <c r="A15" s="30"/>
      <c r="B15" s="43" t="s">
        <v>789</v>
      </c>
      <c r="C15" s="39"/>
      <c r="D15" s="39"/>
    </row>
    <row r="16" spans="1:4" x14ac:dyDescent="0.25">
      <c r="A16" s="30"/>
      <c r="B16" s="29" t="s">
        <v>796</v>
      </c>
      <c r="C16" s="39"/>
      <c r="D16" s="39"/>
    </row>
    <row r="17" spans="1:4" ht="27.75" customHeight="1" x14ac:dyDescent="0.2">
      <c r="A17" s="30"/>
      <c r="B17" s="30" t="s">
        <v>675</v>
      </c>
      <c r="C17" s="39"/>
      <c r="D17" s="39"/>
    </row>
    <row r="18" spans="1:4" x14ac:dyDescent="0.2">
      <c r="A18" s="30"/>
      <c r="B18" s="43" t="s">
        <v>790</v>
      </c>
      <c r="C18" s="39"/>
      <c r="D18" s="39"/>
    </row>
    <row r="19" spans="1:4" x14ac:dyDescent="0.2">
      <c r="A19" s="30"/>
      <c r="B19" s="43" t="s">
        <v>791</v>
      </c>
      <c r="C19" s="39"/>
      <c r="D19" s="39"/>
    </row>
    <row r="20" spans="1:4" x14ac:dyDescent="0.2">
      <c r="A20" s="30"/>
      <c r="B20" s="43" t="s">
        <v>792</v>
      </c>
      <c r="C20" s="39"/>
      <c r="D20" s="39"/>
    </row>
    <row r="21" spans="1:4" x14ac:dyDescent="0.25">
      <c r="A21" s="30"/>
      <c r="B21" s="29" t="s">
        <v>796</v>
      </c>
      <c r="C21" s="39"/>
      <c r="D21" s="39"/>
    </row>
    <row r="22" spans="1:4" ht="42.75" customHeight="1" x14ac:dyDescent="0.25">
      <c r="A22" s="30"/>
      <c r="B22" s="30" t="s">
        <v>676</v>
      </c>
      <c r="C22" s="39"/>
      <c r="D22" s="39"/>
    </row>
    <row r="23" spans="1:4" x14ac:dyDescent="0.2">
      <c r="A23" s="30"/>
      <c r="B23" s="43" t="s">
        <v>793</v>
      </c>
      <c r="C23" s="39"/>
      <c r="D23" s="39"/>
    </row>
    <row r="24" spans="1:4" x14ac:dyDescent="0.2">
      <c r="A24" s="30"/>
      <c r="B24" s="43" t="s">
        <v>794</v>
      </c>
      <c r="C24" s="39"/>
      <c r="D24" s="39"/>
    </row>
    <row r="25" spans="1:4" x14ac:dyDescent="0.2">
      <c r="A25" s="30"/>
      <c r="B25" s="43" t="s">
        <v>795</v>
      </c>
      <c r="C25" s="39"/>
      <c r="D25" s="39"/>
    </row>
    <row r="26" spans="1:4" x14ac:dyDescent="0.25">
      <c r="A26" s="30"/>
      <c r="B26" s="29" t="s">
        <v>796</v>
      </c>
      <c r="C26" s="39"/>
      <c r="D26" s="39"/>
    </row>
    <row r="27" spans="1:4" x14ac:dyDescent="0.2">
      <c r="A27" s="30">
        <v>3</v>
      </c>
      <c r="B27" s="43" t="s">
        <v>671</v>
      </c>
      <c r="C27" s="39"/>
      <c r="D27" s="39"/>
    </row>
    <row r="28" spans="1:4" x14ac:dyDescent="0.25">
      <c r="A28" s="2"/>
      <c r="B28" s="31" t="s">
        <v>338</v>
      </c>
      <c r="C28" s="2"/>
      <c r="D28" s="2"/>
    </row>
    <row r="29" spans="1:4" x14ac:dyDescent="0.2">
      <c r="C29" s="21"/>
      <c r="D29" s="18"/>
    </row>
    <row r="30" spans="1:4" x14ac:dyDescent="0.25">
      <c r="C30" s="15" t="s">
        <v>179</v>
      </c>
      <c r="D30" s="16"/>
    </row>
    <row r="31" spans="1:4" ht="9" customHeight="1" x14ac:dyDescent="0.25">
      <c r="C31" s="17"/>
      <c r="D31" s="18"/>
    </row>
    <row r="32" spans="1:4" x14ac:dyDescent="0.25">
      <c r="C32" s="15" t="s">
        <v>180</v>
      </c>
      <c r="D32" s="16"/>
    </row>
    <row r="33" spans="1:4" ht="15.75" thickBot="1" x14ac:dyDescent="0.3">
      <c r="C33" s="19"/>
      <c r="D33" s="20"/>
    </row>
    <row r="34" spans="1:4" x14ac:dyDescent="0.25">
      <c r="A34" s="595" t="s">
        <v>94</v>
      </c>
      <c r="B34" s="595"/>
      <c r="C34" s="595"/>
      <c r="D34" s="595"/>
    </row>
    <row r="35" spans="1:4" ht="52.5" customHeight="1" x14ac:dyDescent="0.25">
      <c r="A35" s="595" t="s">
        <v>877</v>
      </c>
      <c r="B35" s="595"/>
      <c r="C35" s="595"/>
      <c r="D35" s="595"/>
    </row>
  </sheetData>
  <mergeCells count="8">
    <mergeCell ref="A34:D34"/>
    <mergeCell ref="A35:D35"/>
    <mergeCell ref="A1:D1"/>
    <mergeCell ref="A3:D3"/>
    <mergeCell ref="A4:A6"/>
    <mergeCell ref="B4:B6"/>
    <mergeCell ref="C4:D5"/>
    <mergeCell ref="A2:D2"/>
  </mergeCells>
  <printOptions horizontalCentered="1"/>
  <pageMargins left="0.7" right="0.7" top="0.75" bottom="0.75" header="0.3" footer="0.3"/>
  <pageSetup scale="80" orientation="landscape" r:id="rId1"/>
  <headerFooter>
    <oddFooter>&amp;C&amp;"Calibri,Regular"&amp;K0000005B-&amp;P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topLeftCell="A4" zoomScaleNormal="100" zoomScaleSheetLayoutView="100" workbookViewId="0">
      <selection sqref="A1:H2"/>
    </sheetView>
  </sheetViews>
  <sheetFormatPr defaultColWidth="8.85546875" defaultRowHeight="15" x14ac:dyDescent="0.25"/>
  <cols>
    <col min="1" max="1" width="4.5703125" bestFit="1" customWidth="1"/>
    <col min="2" max="2" width="10.28515625" bestFit="1" customWidth="1"/>
    <col min="4" max="4" width="7.7109375" bestFit="1" customWidth="1"/>
    <col min="5" max="5" width="14.28515625" customWidth="1"/>
    <col min="6" max="6" width="16.28515625" customWidth="1"/>
    <col min="7" max="7" width="16.85546875" customWidth="1"/>
    <col min="8" max="8" width="17.85546875" customWidth="1"/>
  </cols>
  <sheetData>
    <row r="1" spans="1:8" ht="15" customHeight="1" x14ac:dyDescent="0.25">
      <c r="A1" s="605" t="s">
        <v>887</v>
      </c>
      <c r="B1" s="606"/>
      <c r="C1" s="606"/>
      <c r="D1" s="606"/>
      <c r="E1" s="606"/>
      <c r="F1" s="606"/>
      <c r="G1" s="606"/>
      <c r="H1" s="607"/>
    </row>
    <row r="2" spans="1:8" ht="66" customHeight="1" x14ac:dyDescent="0.25">
      <c r="A2" s="608"/>
      <c r="B2" s="609"/>
      <c r="C2" s="609"/>
      <c r="D2" s="609"/>
      <c r="E2" s="609"/>
      <c r="F2" s="609"/>
      <c r="G2" s="609"/>
      <c r="H2" s="610"/>
    </row>
    <row r="3" spans="1:8" ht="17.100000000000001" thickBot="1" x14ac:dyDescent="0.25">
      <c r="A3" s="611" t="s">
        <v>353</v>
      </c>
      <c r="B3" s="611"/>
      <c r="C3" s="612"/>
      <c r="D3" s="611"/>
      <c r="E3" s="611"/>
      <c r="F3" s="611"/>
      <c r="G3" s="611"/>
      <c r="H3" s="611"/>
    </row>
    <row r="4" spans="1:8" x14ac:dyDescent="0.25">
      <c r="A4" s="613" t="s">
        <v>0</v>
      </c>
      <c r="B4" s="616" t="s">
        <v>1</v>
      </c>
      <c r="C4" s="619" t="s">
        <v>2</v>
      </c>
      <c r="D4" s="622" t="s">
        <v>3</v>
      </c>
      <c r="E4" s="625" t="s">
        <v>4</v>
      </c>
      <c r="F4" s="626"/>
      <c r="G4" s="631" t="s">
        <v>5</v>
      </c>
      <c r="H4" s="632"/>
    </row>
    <row r="5" spans="1:8" x14ac:dyDescent="0.25">
      <c r="A5" s="614"/>
      <c r="B5" s="617"/>
      <c r="C5" s="620"/>
      <c r="D5" s="623"/>
      <c r="E5" s="627"/>
      <c r="F5" s="628"/>
      <c r="G5" s="633"/>
      <c r="H5" s="634"/>
    </row>
    <row r="6" spans="1:8" ht="15.75" thickBot="1" x14ac:dyDescent="0.3">
      <c r="A6" s="614"/>
      <c r="B6" s="617"/>
      <c r="C6" s="620"/>
      <c r="D6" s="623"/>
      <c r="E6" s="629"/>
      <c r="F6" s="630"/>
      <c r="G6" s="635"/>
      <c r="H6" s="636"/>
    </row>
    <row r="7" spans="1:8" ht="24.75" thickBot="1" x14ac:dyDescent="0.3">
      <c r="A7" s="615"/>
      <c r="B7" s="618"/>
      <c r="C7" s="621"/>
      <c r="D7" s="624"/>
      <c r="E7" s="7" t="s">
        <v>59</v>
      </c>
      <c r="F7" s="7" t="s">
        <v>6</v>
      </c>
      <c r="G7" s="7" t="s">
        <v>59</v>
      </c>
      <c r="H7" s="7" t="s">
        <v>7</v>
      </c>
    </row>
    <row r="8" spans="1:8" ht="15.95" thickBot="1" x14ac:dyDescent="0.25">
      <c r="A8" s="211">
        <v>1</v>
      </c>
      <c r="B8" s="7">
        <v>2</v>
      </c>
      <c r="C8" s="7">
        <v>3</v>
      </c>
      <c r="D8" s="7">
        <v>4</v>
      </c>
      <c r="E8" s="7">
        <v>5</v>
      </c>
      <c r="F8" s="7">
        <v>6</v>
      </c>
      <c r="G8" s="4" t="s">
        <v>60</v>
      </c>
      <c r="H8" s="3" t="s">
        <v>61</v>
      </c>
    </row>
    <row r="9" spans="1:8" ht="15.95" thickBot="1" x14ac:dyDescent="0.25">
      <c r="A9" s="6"/>
      <c r="B9" s="1"/>
      <c r="C9" s="1"/>
      <c r="D9" s="1"/>
      <c r="E9" s="1"/>
      <c r="F9" s="1"/>
      <c r="G9" s="1"/>
      <c r="H9" s="1"/>
    </row>
    <row r="10" spans="1:8" ht="15.95" thickBot="1" x14ac:dyDescent="0.25">
      <c r="A10" s="6"/>
      <c r="B10" s="1"/>
      <c r="C10" s="1"/>
      <c r="D10" s="1"/>
      <c r="E10" s="1"/>
      <c r="F10" s="1"/>
      <c r="G10" s="1"/>
      <c r="H10" s="1"/>
    </row>
    <row r="11" spans="1:8" ht="15.95" thickBot="1" x14ac:dyDescent="0.25">
      <c r="A11" s="6"/>
      <c r="B11" s="1"/>
      <c r="C11" s="1"/>
      <c r="D11" s="1"/>
      <c r="E11" s="1"/>
      <c r="F11" s="1"/>
      <c r="G11" s="1"/>
      <c r="H11" s="1"/>
    </row>
    <row r="12" spans="1:8" ht="15.95" thickBot="1" x14ac:dyDescent="0.25">
      <c r="A12" s="6"/>
      <c r="B12" s="1"/>
      <c r="C12" s="1"/>
      <c r="D12" s="1"/>
      <c r="E12" s="1"/>
      <c r="F12" s="1"/>
      <c r="G12" s="1"/>
      <c r="H12" s="1"/>
    </row>
    <row r="13" spans="1:8" ht="15.95" thickBot="1" x14ac:dyDescent="0.25">
      <c r="A13" s="6"/>
      <c r="B13" s="1"/>
      <c r="C13" s="1"/>
      <c r="D13" s="1"/>
      <c r="E13" s="1"/>
      <c r="F13" s="1"/>
      <c r="G13" s="1"/>
      <c r="H13" s="1"/>
    </row>
    <row r="14" spans="1:8" ht="15.95" thickBot="1" x14ac:dyDescent="0.25">
      <c r="A14" s="6"/>
      <c r="B14" s="1"/>
      <c r="C14" s="1"/>
      <c r="D14" s="1"/>
      <c r="E14" s="1"/>
      <c r="F14" s="1"/>
      <c r="G14" s="1"/>
      <c r="H14" s="1"/>
    </row>
    <row r="15" spans="1:8" ht="15.95" thickBot="1" x14ac:dyDescent="0.25">
      <c r="A15" s="6"/>
      <c r="B15" s="1"/>
      <c r="C15" s="1"/>
      <c r="D15" s="1"/>
      <c r="E15" s="1"/>
      <c r="F15" s="1"/>
      <c r="G15" s="1"/>
      <c r="H15" s="1"/>
    </row>
    <row r="16" spans="1:8" ht="15.95" thickBot="1" x14ac:dyDescent="0.25">
      <c r="A16" s="6"/>
      <c r="B16" s="1"/>
      <c r="C16" s="1"/>
      <c r="D16" s="1"/>
      <c r="E16" s="1"/>
      <c r="F16" s="1"/>
      <c r="G16" s="1"/>
      <c r="H16" s="1"/>
    </row>
    <row r="17" spans="1:8" ht="15.95" thickBot="1" x14ac:dyDescent="0.25">
      <c r="A17" s="6"/>
      <c r="B17" s="1"/>
      <c r="C17" s="1"/>
      <c r="D17" s="1"/>
      <c r="E17" s="1"/>
      <c r="F17" s="1"/>
      <c r="G17" s="1"/>
      <c r="H17" s="1"/>
    </row>
    <row r="18" spans="1:8" ht="15.95" thickBot="1" x14ac:dyDescent="0.25">
      <c r="A18" s="6"/>
      <c r="B18" s="1"/>
      <c r="C18" s="1"/>
      <c r="D18" s="1"/>
      <c r="E18" s="1"/>
      <c r="F18" s="1"/>
      <c r="G18" s="1"/>
      <c r="H18" s="1"/>
    </row>
    <row r="19" spans="1:8" ht="15.95" thickBot="1" x14ac:dyDescent="0.25">
      <c r="A19" s="6"/>
      <c r="B19" s="1"/>
      <c r="C19" s="1"/>
      <c r="D19" s="1"/>
      <c r="E19" s="1"/>
      <c r="F19" s="1"/>
      <c r="G19" s="1"/>
      <c r="H19" s="1"/>
    </row>
    <row r="20" spans="1:8" x14ac:dyDescent="0.25">
      <c r="A20" s="8"/>
      <c r="B20" s="8"/>
      <c r="C20" s="8"/>
      <c r="D20" s="8"/>
      <c r="E20" s="8"/>
      <c r="F20" s="8"/>
      <c r="G20" s="13"/>
      <c r="H20" s="14"/>
    </row>
    <row r="21" spans="1:8" x14ac:dyDescent="0.25">
      <c r="A21" s="8"/>
      <c r="B21" s="8"/>
      <c r="C21" s="8"/>
      <c r="D21" s="8"/>
      <c r="E21" s="8"/>
      <c r="F21" s="8"/>
      <c r="G21" s="15" t="s">
        <v>179</v>
      </c>
      <c r="H21" s="16"/>
    </row>
    <row r="22" spans="1:8" x14ac:dyDescent="0.25">
      <c r="A22" s="8"/>
      <c r="B22" s="8"/>
      <c r="C22" s="8"/>
      <c r="D22" s="8"/>
      <c r="E22" s="8"/>
      <c r="F22" s="8"/>
      <c r="G22" s="17"/>
      <c r="H22" s="18"/>
    </row>
    <row r="23" spans="1:8" x14ac:dyDescent="0.25">
      <c r="A23" s="8"/>
      <c r="B23" s="8"/>
      <c r="C23" s="8"/>
      <c r="D23" s="8"/>
      <c r="E23" s="8"/>
      <c r="F23" s="8"/>
      <c r="G23" s="15" t="s">
        <v>797</v>
      </c>
      <c r="H23" s="16"/>
    </row>
    <row r="24" spans="1:8" ht="15.75" thickBot="1" x14ac:dyDescent="0.3">
      <c r="A24" s="8"/>
      <c r="B24" s="8"/>
      <c r="C24" s="8"/>
      <c r="D24" s="8"/>
      <c r="E24" s="8"/>
      <c r="F24" s="8"/>
      <c r="G24" s="226"/>
      <c r="H24" s="20"/>
    </row>
    <row r="25" spans="1:8" ht="25.5" customHeight="1" x14ac:dyDescent="0.25">
      <c r="A25" s="9"/>
      <c r="B25" s="25"/>
      <c r="C25" s="25"/>
      <c r="D25" s="25"/>
      <c r="E25" s="25"/>
      <c r="F25" s="25"/>
      <c r="G25" s="5"/>
      <c r="H25" s="5"/>
    </row>
    <row r="26" spans="1:8" ht="36" customHeight="1" x14ac:dyDescent="0.25">
      <c r="A26" s="549" t="s">
        <v>94</v>
      </c>
      <c r="B26" s="549"/>
      <c r="C26" s="549"/>
      <c r="D26" s="549"/>
      <c r="E26" s="549"/>
      <c r="F26" s="549"/>
      <c r="G26" s="549"/>
      <c r="H26" s="549"/>
    </row>
  </sheetData>
  <mergeCells count="9">
    <mergeCell ref="A26:H26"/>
    <mergeCell ref="A1:H2"/>
    <mergeCell ref="A3:H3"/>
    <mergeCell ref="A4:A7"/>
    <mergeCell ref="B4:B7"/>
    <mergeCell ref="C4:C7"/>
    <mergeCell ref="D4:D7"/>
    <mergeCell ref="E4:F6"/>
    <mergeCell ref="G4:H6"/>
  </mergeCells>
  <printOptions horizontalCentered="1"/>
  <pageMargins left="0.7" right="0.7" top="0.75" bottom="0.75" header="0.3" footer="0.3"/>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27</vt:i4>
      </vt:variant>
    </vt:vector>
  </HeadingPairs>
  <TitlesOfParts>
    <vt:vector size="42" baseType="lpstr">
      <vt:lpstr>Schedule No. 1A</vt:lpstr>
      <vt:lpstr>Schedule No. 1B</vt:lpstr>
      <vt:lpstr>Schedule No. 1C</vt:lpstr>
      <vt:lpstr>Schedule No. 1D</vt:lpstr>
      <vt:lpstr>Schedule No. 2A</vt:lpstr>
      <vt:lpstr>Schedule No. 2B</vt:lpstr>
      <vt:lpstr>Schedule No. 2C</vt:lpstr>
      <vt:lpstr>Schedule No. 2D</vt:lpstr>
      <vt:lpstr>Schedule No. 3</vt:lpstr>
      <vt:lpstr>Schedule No. 4A</vt:lpstr>
      <vt:lpstr>Schedule No. 4B</vt:lpstr>
      <vt:lpstr>Schedule No. 4C</vt:lpstr>
      <vt:lpstr>Schedule No. 4D</vt:lpstr>
      <vt:lpstr>Schedule No. 5. Grand Summary</vt:lpstr>
      <vt:lpstr>Schedule No. 6</vt:lpstr>
      <vt:lpstr>'Schedule No. 1A'!Print_Area</vt:lpstr>
      <vt:lpstr>'Schedule No. 1B'!Print_Area</vt:lpstr>
      <vt:lpstr>'Schedule No. 1C'!Print_Area</vt:lpstr>
      <vt:lpstr>'Schedule No. 1D'!Print_Area</vt:lpstr>
      <vt:lpstr>'Schedule No. 2A'!Print_Area</vt:lpstr>
      <vt:lpstr>'Schedule No. 2B'!Print_Area</vt:lpstr>
      <vt:lpstr>'Schedule No. 2C'!Print_Area</vt:lpstr>
      <vt:lpstr>'Schedule No. 2D'!Print_Area</vt:lpstr>
      <vt:lpstr>'Schedule No. 3'!Print_Area</vt:lpstr>
      <vt:lpstr>'Schedule No. 4A'!Print_Area</vt:lpstr>
      <vt:lpstr>'Schedule No. 4B'!Print_Area</vt:lpstr>
      <vt:lpstr>'Schedule No. 4C'!Print_Area</vt:lpstr>
      <vt:lpstr>'Schedule No. 4D'!Print_Area</vt:lpstr>
      <vt:lpstr>'Schedule No. 1A'!Print_Titles</vt:lpstr>
      <vt:lpstr>'Schedule No. 1B'!Print_Titles</vt:lpstr>
      <vt:lpstr>'Schedule No. 1C'!Print_Titles</vt:lpstr>
      <vt:lpstr>'Schedule No. 1D'!Print_Titles</vt:lpstr>
      <vt:lpstr>'Schedule No. 2A'!Print_Titles</vt:lpstr>
      <vt:lpstr>'Schedule No. 2B'!Print_Titles</vt:lpstr>
      <vt:lpstr>'Schedule No. 2C'!Print_Titles</vt:lpstr>
      <vt:lpstr>'Schedule No. 2D'!Print_Titles</vt:lpstr>
      <vt:lpstr>'Schedule No. 3'!Print_Titles</vt:lpstr>
      <vt:lpstr>'Schedule No. 4A'!Print_Titles</vt:lpstr>
      <vt:lpstr>'Schedule No. 4B'!Print_Titles</vt:lpstr>
      <vt:lpstr>'Schedule No. 4C'!Print_Titles</vt:lpstr>
      <vt:lpstr>'Schedule No. 4D'!Print_Titles</vt:lpstr>
      <vt:lpstr>'Schedule No. 5. Grand Summary'!Print_Titles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2023-11-16T07:58:42Z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2023-07-27T11:33:08Z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54bc0747-0071-45d0-a61e-91a70b8401a2</vt:lpwstr>
  </property>
  <property fmtid="{D5CDD505-2E9C-101B-9397-08002B2CF9AE}" pid="7" name="MSIP_Label_defa4170-0d19-0005-0004-bc88714345d2_ActionId">
    <vt:lpwstr>e7835d77-cc9b-469a-bfb9-35588905c7be</vt:lpwstr>
  </property>
  <property fmtid="{D5CDD505-2E9C-101B-9397-08002B2CF9AE}" pid="8" name="MSIP_Label_defa4170-0d19-0005-0004-bc88714345d2_ContentBits">
    <vt:lpwstr>0</vt:lpwstr>
  </property>
</Properties>
</file>